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mc:Choice>
  </mc:AlternateContent>
  <bookViews>
    <workbookView xWindow="0" yWindow="0" windowWidth="19200" windowHeight="6945" tabRatio="900"/>
  </bookViews>
  <sheets>
    <sheet name="1 TITLE" sheetId="13" r:id="rId1"/>
    <sheet name="2 SCENARIO" sheetId="1" r:id="rId2"/>
    <sheet name="3 JOURNEY" sheetId="18" r:id="rId3"/>
    <sheet name="4 DUNGEON" sheetId="6" r:id="rId4"/>
    <sheet name="5 LORE" sheetId="19" r:id="rId5"/>
    <sheet name="6 ROOMS" sheetId="9" r:id="rId6"/>
    <sheet name="7 ROOM DESCRIPTIONS" sheetId="15" r:id="rId7"/>
    <sheet name="8 ROOM CONTENTS" sheetId="20" r:id="rId8"/>
    <sheet name="9 ROOM CONNECTIONS" sheetId="16" r:id="rId9"/>
    <sheet name="10 LAIRS" sheetId="8" r:id="rId10"/>
    <sheet name="11 TRAPS" sheetId="14" r:id="rId11"/>
    <sheet name="Adventure Scenario" sheetId="2" r:id="rId12"/>
    <sheet name="Base" sheetId="4" r:id="rId13"/>
    <sheet name="Benefactor" sheetId="3" r:id="rId14"/>
    <sheet name="Dungeon Type" sheetId="7" r:id="rId15"/>
    <sheet name="Lair Data" sheetId="11" r:id="rId16"/>
    <sheet name="Room Data" sheetId="10" r:id="rId17"/>
    <sheet name="Room Types" sheetId="12" r:id="rId18"/>
    <sheet name="Trap Data" sheetId="17" r:id="rId19"/>
    <sheet name="Wilderness" sheetId="5" r:id="rId20"/>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<sst xmlns="http://schemas.openxmlformats.org/spreadsheetml/2006/main" count="28598" uniqueCount="17087">
  <si>
    <t>Roll</t>
  </si>
  <si>
    <t>Basic</t>
  </si>
  <si>
    <t>Intermediate</t>
  </si>
  <si>
    <t>Advanced</t>
  </si>
  <si>
    <t>Scenario</t>
  </si>
  <si>
    <t>Twist</t>
  </si>
  <si>
    <t>D100</t>
  </si>
  <si>
    <t>Unusual</t>
  </si>
  <si>
    <t>Benefactor</t>
  </si>
  <si>
    <t>The local lord (baron, count, marquis, king, etc.), but harboring a grim secret.</t>
  </si>
  <si>
    <t>A chaotic evil madman, doing an exceptionally fine impression of a sane person.</t>
  </si>
  <si>
    <t>A greedy but highly charismatic guild master, a villain with a heart of gold.</t>
  </si>
  <si>
    <t>An usurping mob of still-angry peasants, still counting their plundered treasure.</t>
  </si>
  <si>
    <t>A mysterious and wraith-like cloaked figure.</t>
  </si>
  <si>
    <t>A mischievous pseudo-dragon and her silver dragon protector.</t>
  </si>
  <si>
    <t>A halfling champion with a scarred throat and haunted eyes.</t>
  </si>
  <si>
    <t>A melancholy jester, garbed in silk and threads of gold.</t>
  </si>
  <si>
    <t>A dwarven rune priest and his nine surviving acolytes.</t>
  </si>
  <si>
    <t>A bored and highly annoyed eccentric dandy.</t>
  </si>
  <si>
    <t>A swirling eye glittering within a crystal ball.</t>
  </si>
  <si>
    <t>A drunken, chaotic fighter and his minotaur brawlers.</t>
  </si>
  <si>
    <t>A furious arena master and his sycophantic slavers.</t>
  </si>
  <si>
    <t>A mysterious ethereal woman riding a griffon.</t>
  </si>
  <si>
    <t>A grieving family with their scraped-together and meager wealth.</t>
  </si>
  <si>
    <t>An outlander elf lord and his giant eagles.</t>
  </si>
  <si>
    <t>An elven maiden riding a unicorn.</t>
  </si>
  <si>
    <t>A mischievous band of sprites and pixies.</t>
  </si>
  <si>
    <t>An old potbellied satyr and his maenads (female martial artists).</t>
  </si>
  <si>
    <t>Baba Yaga.</t>
  </si>
  <si>
    <t>A wide-eyed waif protected by a band of hunchbacked ogres.</t>
  </si>
  <si>
    <t>A wry and obsessive intelligent sword, willing to be wielded.</t>
  </si>
  <si>
    <t>A telepathic ring of wishes.</t>
  </si>
  <si>
    <t>A melancholy once-barbarian turned king.</t>
  </si>
  <si>
    <t>A pirate prince, carried in a litter by carnivorous apes.</t>
  </si>
  <si>
    <t>The disturbing, whispering voice of a dead god within the mind.</t>
  </si>
  <si>
    <t>The ghostly spirit of a great dragon.</t>
  </si>
  <si>
    <t>A long-dead friend rising within a dream.</t>
  </si>
  <si>
    <t>The long-time liege of one of the adventurers, badly wounded.</t>
  </si>
  <si>
    <t>The family of one of the party’s henchmen.</t>
  </si>
  <si>
    <t>A band of tattooed dwarven exiles.</t>
  </si>
  <si>
    <t>A matriarchal gnomish clan and their caparisoned giant wolverines.</t>
  </si>
  <si>
    <t>A gathering of rangers based in the hollow tree of a haunted forest.</t>
  </si>
  <si>
    <t>The thieves’ guild and their allies in the beggar’s guild.</t>
  </si>
  <si>
    <t>A halfling assassin riding a giant spider.</t>
  </si>
  <si>
    <t>The assassins’ guild, making an offer the adventurers cannot refuse.</t>
  </si>
  <si>
    <t>A neutral good half-orc boss and his merry boar-riding bandits.</t>
  </si>
  <si>
    <t>A monastic order of the three great martial arts masters in tenuous balance (one evil, one good and one neutral).</t>
  </si>
  <si>
    <t>A Sybil or prophet sitting atop her tripod in a chasm filled with glowing fumes.</t>
  </si>
  <si>
    <t>A lost tribe of albino savages from out of the depths, covered in gems and feathers.</t>
  </si>
  <si>
    <t>A wealthy hermit who lives in the treasure cave of a slain dragon.</t>
  </si>
  <si>
    <t>An ancient moss-covered tree giant upon the barrow hill.</t>
  </si>
  <si>
    <t>A mysterious lammasu atop its sandstone tower in the wasteland.</t>
  </si>
  <si>
    <t>A crippled and renowned elder huntsman, accompanied by his cave bear.</t>
  </si>
  <si>
    <t>A cunning and eccentric illusionist, followed by a legion of shadows.</t>
  </si>
  <si>
    <t>An embittered ducal widow and her sycophantic astrologer.</t>
  </si>
  <si>
    <t>A powerful wizard with a gleam in his eye.</t>
  </si>
  <si>
    <t>The goggled gnome piloting his magical Apparatus of Cwol.</t>
  </si>
  <si>
    <t>A high priest, circled by the giant snow owls from his temple.</t>
  </si>
  <si>
    <t>A beastman enthroned in his accursed palace.</t>
  </si>
  <si>
    <t>A kingdom in the shallows, of tritons and mermaids.</t>
  </si>
  <si>
    <t>A wereboar who has taken an oath of silence, and the berserker clan who speaks for him.</t>
  </si>
  <si>
    <t>A conniving and greedy elemental creature.</t>
  </si>
  <si>
    <t>The zombie master, surrounded by zombies and skeletons.</t>
  </si>
  <si>
    <t>A grumbling but amiable androsphinx.</t>
  </si>
  <si>
    <t>A band of inebriated centaurs offering rare stolen wines.</t>
  </si>
  <si>
    <t>A tribe of lizard men leading a subdued black dragon.</t>
  </si>
  <si>
    <t>A mournful titan sitting atop the mountain.</t>
  </si>
  <si>
    <t>A jolly and dangerous storm giant.</t>
  </si>
  <si>
    <t>A badly-wounded conclave of veteran adventurers.</t>
  </si>
  <si>
    <t>An arch-druid in his chariot of flame.</t>
  </si>
  <si>
    <t>An elven master thief and his retinue of leprechauns.</t>
  </si>
  <si>
    <t>A merchant prince in his desert caravansary.</t>
  </si>
  <si>
    <t>A Roma princess and her motley-mantled rogues.</t>
  </si>
  <si>
    <t>A deposed Grandfather of Assassins with a surprising code of honor.</t>
  </si>
  <si>
    <t>A wise and mysterious old blind woman, stirring her cauldron.</t>
  </si>
  <si>
    <t>A living mandrake root, the familiar of a mad druidess.</t>
  </si>
  <si>
    <t>The spirit of a legendary barbarian fighter.</t>
  </si>
  <si>
    <t>A guardian naga in her ancient treasure vault.</t>
  </si>
  <si>
    <t>A silent ranger surrounded by white wolves.</t>
  </si>
  <si>
    <t>A werebear in his forest lodge and the tree giants who are in council with him.</t>
  </si>
  <si>
    <t>The reflected nymph behind the waterfall.</t>
  </si>
  <si>
    <t>The feathered serpent in its rainbow shrine, surrounded by coiling vipers.</t>
  </si>
  <si>
    <t>A foul-tempered spirit trapped in a mirror.</t>
  </si>
  <si>
    <t>A family of cloud giants in their aerie castle.</t>
  </si>
  <si>
    <t>A tyrannical devil and his high priest captive.</t>
  </si>
  <si>
    <t>A riddling and extravagant genie noble.</t>
  </si>
  <si>
    <t>The satiric familiar of a distant but watchful arch-mage.</t>
  </si>
  <si>
    <t>An imprisoned demon and its lavish offer of riches.</t>
  </si>
  <si>
    <t>A princess encased in crystal, deep within a frozen lake.</t>
  </si>
  <si>
    <t>A polymorphed gold dragon surrounded by exotic songbirds.</t>
  </si>
  <si>
    <t>The avatar of a recently awakened chaotic neutral god or goddess.</t>
  </si>
  <si>
    <t>An imprisoned and dreaming demigod.</t>
  </si>
  <si>
    <t>A clan of hammer-dwarves and the master smith who leads them.</t>
  </si>
  <si>
    <t>Elves in gray lace, who dwell in a ruined palace.</t>
  </si>
  <si>
    <t>A band of halfling bounders and the shire-reeve who leads them.</t>
  </si>
  <si>
    <t>A beleaguered village of silent folk represented by their black-eyed elders.</t>
  </si>
  <si>
    <t>A leprosy-afflicted prince in his golden mask.</t>
  </si>
  <si>
    <t>A rising city faction of unlikely power (the jugglers’ guild, the weavers’ consortium, the Dark Crescent Menagerie).</t>
  </si>
  <si>
    <t>A drunken jouster, recently triumphant and bellowing at his tourney fete.</t>
  </si>
  <si>
    <t>The last, silver-bearded survivor of a legendary knightly order of paladins.</t>
  </si>
  <si>
    <t>A corrupt and mad overlord, carried by female slaves.</t>
  </si>
  <si>
    <t>A dwarf, an elf, a gnome and a halfling who are no longer speaking to one another.</t>
  </si>
  <si>
    <t>A tyrant who collects idols, statuettes, shrunken heads and blood dolls.</t>
  </si>
  <si>
    <t>An infamous traitor vowing to redeem himself.</t>
  </si>
  <si>
    <t>A wealthy collector, and his two counter-offering rivals.</t>
  </si>
  <si>
    <t>A befuddled sage atop a pile of scrolls, with birds nesting in his library.</t>
  </si>
  <si>
    <t>A fox-faced bard dressed in exquisite black leathers, coyly strumming a lyre.</t>
  </si>
  <si>
    <t>A meditating psion surrounded by piles of levitating gold.</t>
  </si>
  <si>
    <t>A dwarven alchemist, barely visible through a rack of bubbling potion bottles.</t>
  </si>
  <si>
    <t>Die</t>
  </si>
  <si>
    <t>Descriptor</t>
  </si>
  <si>
    <t>Abhorrent</t>
  </si>
  <si>
    <t>Abrasive</t>
  </si>
  <si>
    <t>Abyssal</t>
  </si>
  <si>
    <t>Accursed</t>
  </si>
  <si>
    <t>Aggressive</t>
  </si>
  <si>
    <t>Alien</t>
  </si>
  <si>
    <t>Aloof</t>
  </si>
  <si>
    <t>Altruistic</t>
  </si>
  <si>
    <t>Amnesiac</t>
  </si>
  <si>
    <t>Ancient</t>
  </si>
  <si>
    <t>Antagonistic</t>
  </si>
  <si>
    <t>Apologetic</t>
  </si>
  <si>
    <t>Arcane</t>
  </si>
  <si>
    <t>Arrogant</t>
  </si>
  <si>
    <t>Astral</t>
  </si>
  <si>
    <t>Bawdy</t>
  </si>
  <si>
    <t>Beautiful</t>
  </si>
  <si>
    <t>Befuddled</t>
  </si>
  <si>
    <t>Besieged</t>
  </si>
  <si>
    <t>Bewildering</t>
  </si>
  <si>
    <t>Blackmailed</t>
  </si>
  <si>
    <t>Blasphemous</t>
  </si>
  <si>
    <t>Blind</t>
  </si>
  <si>
    <t>Brave</t>
  </si>
  <si>
    <t>Brooding</t>
  </si>
  <si>
    <t>Cackling</t>
  </si>
  <si>
    <t>Callous</t>
  </si>
  <si>
    <t>Careless</t>
  </si>
  <si>
    <t>Chaotic</t>
  </si>
  <si>
    <t>Charismatic</t>
  </si>
  <si>
    <t>Charnel</t>
  </si>
  <si>
    <t>Choleric</t>
  </si>
  <si>
    <t>Chthonic</t>
  </si>
  <si>
    <t>Contrarian</t>
  </si>
  <si>
    <t>Corpulent</t>
  </si>
  <si>
    <t>Corrupted</t>
  </si>
  <si>
    <t>Courteous</t>
  </si>
  <si>
    <t>Cowardly</t>
  </si>
  <si>
    <t>Craven</t>
  </si>
  <si>
    <t>Criminal</t>
  </si>
  <si>
    <t>Crippled</t>
  </si>
  <si>
    <t>Crude</t>
  </si>
  <si>
    <t>Cruel</t>
  </si>
  <si>
    <t>Cryptic</t>
  </si>
  <si>
    <t>Cunning</t>
  </si>
  <si>
    <t>Cursed</t>
  </si>
  <si>
    <t>Damned</t>
  </si>
  <si>
    <t>Deathless</t>
  </si>
  <si>
    <t>Deceitful</t>
  </si>
  <si>
    <t>Deceived</t>
  </si>
  <si>
    <t>Decrepit</t>
  </si>
  <si>
    <t>Deformed</t>
  </si>
  <si>
    <t>Delusionial</t>
  </si>
  <si>
    <t>Demanding</t>
  </si>
  <si>
    <t>Demonic</t>
  </si>
  <si>
    <t>Deposed</t>
  </si>
  <si>
    <t>Destitute</t>
  </si>
  <si>
    <t>Diabolic</t>
  </si>
  <si>
    <t>Diplomatic</t>
  </si>
  <si>
    <t>Diseased</t>
  </si>
  <si>
    <t>Domineering</t>
  </si>
  <si>
    <t>Doubtful</t>
  </si>
  <si>
    <t>Dour</t>
  </si>
  <si>
    <t>Draconian</t>
  </si>
  <si>
    <t>Drunk / Drunken</t>
  </si>
  <si>
    <t>Dying</t>
  </si>
  <si>
    <t>Earnest</t>
  </si>
  <si>
    <t>Eccentric</t>
  </si>
  <si>
    <t>Elderly</t>
  </si>
  <si>
    <t>Eldritch</t>
  </si>
  <si>
    <t>Elegant</t>
  </si>
  <si>
    <t>Emaciated</t>
  </si>
  <si>
    <t>Embittered</t>
  </si>
  <si>
    <t>Energetic</t>
  </si>
  <si>
    <t>Enlightened</t>
  </si>
  <si>
    <t>Enshrouded</t>
  </si>
  <si>
    <t>Escaped</t>
  </si>
  <si>
    <t>Ethereal</t>
  </si>
  <si>
    <t>Evil</t>
  </si>
  <si>
    <t>Exiled</t>
  </si>
  <si>
    <t>Faceless</t>
  </si>
  <si>
    <t>Famous</t>
  </si>
  <si>
    <t>Fanatical</t>
  </si>
  <si>
    <t>Fearsome</t>
  </si>
  <si>
    <t>Filthy</t>
  </si>
  <si>
    <t>Foolhardy</t>
  </si>
  <si>
    <t>Foul</t>
  </si>
  <si>
    <t>Frightened</t>
  </si>
  <si>
    <t>Funereal</t>
  </si>
  <si>
    <t>Gaunt</t>
  </si>
  <si>
    <t>Ghastly</t>
  </si>
  <si>
    <t>Ghoulish</t>
  </si>
  <si>
    <t>Good</t>
  </si>
  <si>
    <t>Greedy</t>
  </si>
  <si>
    <t>Grieving</t>
  </si>
  <si>
    <t>Grim</t>
  </si>
  <si>
    <t>Grotesque</t>
  </si>
  <si>
    <t>Guarded</t>
  </si>
  <si>
    <t>Guilt-Ridden</t>
  </si>
  <si>
    <t>Hallucinating</t>
  </si>
  <si>
    <t>Hard-Hearted</t>
  </si>
  <si>
    <t>Hasturian</t>
  </si>
  <si>
    <t>Hateful</t>
  </si>
  <si>
    <t>Haughty</t>
  </si>
  <si>
    <t>Haunted</t>
  </si>
  <si>
    <t>Hedonistic</t>
  </si>
  <si>
    <t>Hideous</t>
  </si>
  <si>
    <t>Honorable</t>
  </si>
  <si>
    <t>Horrible</t>
  </si>
  <si>
    <t>Horrifying</t>
  </si>
  <si>
    <t>Hostile</t>
  </si>
  <si>
    <t>Hyperborean</t>
  </si>
  <si>
    <t>Hysterical</t>
  </si>
  <si>
    <t>Ichthyoid</t>
  </si>
  <si>
    <t>Imprisoned</t>
  </si>
  <si>
    <t>Infamous</t>
  </si>
  <si>
    <t>Infernal</t>
  </si>
  <si>
    <t>Infested</t>
  </si>
  <si>
    <t>Inquisitive</t>
  </si>
  <si>
    <t>Jaundiced</t>
  </si>
  <si>
    <t>Jealous</t>
  </si>
  <si>
    <t>Jesting</t>
  </si>
  <si>
    <t>Kindly</t>
  </si>
  <si>
    <t>Kleptomaniacal</t>
  </si>
  <si>
    <t>Lawful</t>
  </si>
  <si>
    <t>Lazy</t>
  </si>
  <si>
    <t>Lemurian</t>
  </si>
  <si>
    <t>Leprous</t>
  </si>
  <si>
    <t>Loathsome</t>
  </si>
  <si>
    <t>Lusty</t>
  </si>
  <si>
    <t>Macabre</t>
  </si>
  <si>
    <t>Mad</t>
  </si>
  <si>
    <t>Malevolent</t>
  </si>
  <si>
    <t>Malignant</t>
  </si>
  <si>
    <t>Manic</t>
  </si>
  <si>
    <t>Manxome</t>
  </si>
  <si>
    <t>Mephitic</t>
  </si>
  <si>
    <t>Mischievous</t>
  </si>
  <si>
    <t>Misguided</t>
  </si>
  <si>
    <t>Mute</t>
  </si>
  <si>
    <t>Mysterious</t>
  </si>
  <si>
    <t>Mystical</t>
  </si>
  <si>
    <t>Necromantic</t>
  </si>
  <si>
    <t>Neurotic</t>
  </si>
  <si>
    <t>Neutral</t>
  </si>
  <si>
    <t>Oath-Bound</t>
  </si>
  <si>
    <t>Obsessed</t>
  </si>
  <si>
    <t>Odious</t>
  </si>
  <si>
    <t>Overbearing</t>
  </si>
  <si>
    <t>Pale</t>
  </si>
  <si>
    <t>Paranoid</t>
  </si>
  <si>
    <t>Perfidious</t>
  </si>
  <si>
    <t>Pessimistic</t>
  </si>
  <si>
    <t>Pleading</t>
  </si>
  <si>
    <t>Polymorphed</t>
  </si>
  <si>
    <t>Possessed</t>
  </si>
  <si>
    <t>Powerful</t>
  </si>
  <si>
    <t>Predatory</t>
  </si>
  <si>
    <t>Proud</t>
  </si>
  <si>
    <t>Quavering</t>
  </si>
  <si>
    <t>Questing / Geased</t>
  </si>
  <si>
    <t>Reanimated</t>
  </si>
  <si>
    <t>Reborn</t>
  </si>
  <si>
    <t>Redeemed</t>
  </si>
  <si>
    <t>Reptilian</t>
  </si>
  <si>
    <t>Repugnant</t>
  </si>
  <si>
    <t>Repulsive</t>
  </si>
  <si>
    <t>Righteous</t>
  </si>
  <si>
    <t>Rude</t>
  </si>
  <si>
    <t>Ruined</t>
  </si>
  <si>
    <t>Ruthless</t>
  </si>
  <si>
    <t>Sacred</t>
  </si>
  <si>
    <t>Sadistic</t>
  </si>
  <si>
    <t>Scabrous</t>
  </si>
  <si>
    <t>Scheming</t>
  </si>
  <si>
    <t>Scraggy</t>
  </si>
  <si>
    <t>Secretive</t>
  </si>
  <si>
    <t>Seductive</t>
  </si>
  <si>
    <t>Sepulchral</t>
  </si>
  <si>
    <t>Serpentine</t>
  </si>
  <si>
    <t>Shivering</t>
  </si>
  <si>
    <t>Sickly</t>
  </si>
  <si>
    <t>Silent</t>
  </si>
  <si>
    <t>Spectral</t>
  </si>
  <si>
    <t>Stygian</t>
  </si>
  <si>
    <t>Subservient</t>
  </si>
  <si>
    <t>Summoned</t>
  </si>
  <si>
    <t>Suspicious</t>
  </si>
  <si>
    <t>Terrified</t>
  </si>
  <si>
    <t>Treacherous</t>
  </si>
  <si>
    <t>Trusting</t>
  </si>
  <si>
    <t>Trustworthy</t>
  </si>
  <si>
    <t>Twisted</t>
  </si>
  <si>
    <t>Undead</t>
  </si>
  <si>
    <t>Undying</t>
  </si>
  <si>
    <t>Unholy</t>
  </si>
  <si>
    <t>Unpredictable</t>
  </si>
  <si>
    <t>Untrustworthy</t>
  </si>
  <si>
    <t>Vainglorious</t>
  </si>
  <si>
    <t>Vengeful</t>
  </si>
  <si>
    <t>Vile</t>
  </si>
  <si>
    <t>Violent</t>
  </si>
  <si>
    <t>Vorpal</t>
  </si>
  <si>
    <t>Warmongering</t>
  </si>
  <si>
    <t>Wealthy</t>
  </si>
  <si>
    <t>Wild</t>
  </si>
  <si>
    <t>Withered</t>
  </si>
  <si>
    <t>Worshipped</t>
  </si>
  <si>
    <t>Wounded</t>
  </si>
  <si>
    <t>Wretched</t>
  </si>
  <si>
    <t>Xenophobic</t>
  </si>
  <si>
    <t>Yithian</t>
  </si>
  <si>
    <t>Yuggothian</t>
  </si>
  <si>
    <t>Archetype</t>
  </si>
  <si>
    <t>Adventurer</t>
  </si>
  <si>
    <t>Agent</t>
  </si>
  <si>
    <t>Alchemist</t>
  </si>
  <si>
    <t>Animal Trainer</t>
  </si>
  <si>
    <t>Arena Master</t>
  </si>
  <si>
    <t>Armorer</t>
  </si>
  <si>
    <t>Artificer</t>
  </si>
  <si>
    <t>Assassin</t>
  </si>
  <si>
    <t>Astrologer</t>
  </si>
  <si>
    <t>Bandit</t>
  </si>
  <si>
    <t>Barbarian</t>
  </si>
  <si>
    <t>Bard / Troubadour</t>
  </si>
  <si>
    <t>Beast Master</t>
  </si>
  <si>
    <t>Beggar</t>
  </si>
  <si>
    <t>Berserker</t>
  </si>
  <si>
    <t>Blacksmith</t>
  </si>
  <si>
    <t>Bodyguard</t>
  </si>
  <si>
    <t>Bounty Hunter</t>
  </si>
  <si>
    <t>Brewer</t>
  </si>
  <si>
    <t>Cabal</t>
  </si>
  <si>
    <t>Cartographer</t>
  </si>
  <si>
    <t>Cavalier</t>
  </si>
  <si>
    <t>Champion</t>
  </si>
  <si>
    <t>Charlatan</t>
  </si>
  <si>
    <t>Chieftain</t>
  </si>
  <si>
    <t>Child</t>
  </si>
  <si>
    <t>Cleric</t>
  </si>
  <si>
    <t>Collector</t>
  </si>
  <si>
    <t>Conclave</t>
  </si>
  <si>
    <t>Conqueror</t>
  </si>
  <si>
    <t>Counselor</t>
  </si>
  <si>
    <t>Demigod</t>
  </si>
  <si>
    <t>Demon</t>
  </si>
  <si>
    <t>Devil</t>
  </si>
  <si>
    <t>Dragon</t>
  </si>
  <si>
    <t>Dragon Slayer</t>
  </si>
  <si>
    <t>Druid</t>
  </si>
  <si>
    <t>Duelist</t>
  </si>
  <si>
    <t>Dwarf</t>
  </si>
  <si>
    <t>Elder</t>
  </si>
  <si>
    <t>Elemental Power</t>
  </si>
  <si>
    <t>Elf</t>
  </si>
  <si>
    <t>Explorer</t>
  </si>
  <si>
    <t>Faerie</t>
  </si>
  <si>
    <t>Familiar</t>
  </si>
  <si>
    <t>Farmer</t>
  </si>
  <si>
    <t>Fighter</t>
  </si>
  <si>
    <t>Figurehead</t>
  </si>
  <si>
    <t>Fisherman</t>
  </si>
  <si>
    <t>Genie</t>
  </si>
  <si>
    <t>Giant</t>
  </si>
  <si>
    <t>Giant Killer</t>
  </si>
  <si>
    <t>Gnome</t>
  </si>
  <si>
    <t>Godling</t>
  </si>
  <si>
    <t>Guild</t>
  </si>
  <si>
    <t>Guild Master</t>
  </si>
  <si>
    <t>Gypsy (Roma)</t>
  </si>
  <si>
    <t>Half-Elf</t>
  </si>
  <si>
    <t>Halfling</t>
  </si>
  <si>
    <t>Half-Ogre</t>
  </si>
  <si>
    <t>Half-Orc</t>
  </si>
  <si>
    <t>Heir / Heiress</t>
  </si>
  <si>
    <t>Henchman</t>
  </si>
  <si>
    <t>Herald</t>
  </si>
  <si>
    <t>Heretic</t>
  </si>
  <si>
    <t>Hermit</t>
  </si>
  <si>
    <t>Humanoid</t>
  </si>
  <si>
    <t>Hunter</t>
  </si>
  <si>
    <t>Illusion</t>
  </si>
  <si>
    <t>Illusionist</t>
  </si>
  <si>
    <t>Inquisitor</t>
  </si>
  <si>
    <t>Inventor</t>
  </si>
  <si>
    <t>Jester</t>
  </si>
  <si>
    <t>Judge / Magister</t>
  </si>
  <si>
    <t>Justiciar / Warden</t>
  </si>
  <si>
    <t>King / Queen</t>
  </si>
  <si>
    <t>Ki-Rin</t>
  </si>
  <si>
    <t>Knight</t>
  </si>
  <si>
    <t>Knightly Order</t>
  </si>
  <si>
    <t>Lammasu</t>
  </si>
  <si>
    <t>Lich</t>
  </si>
  <si>
    <t>Lizard Man</t>
  </si>
  <si>
    <t>Lord / Lady</t>
  </si>
  <si>
    <t>Loremaster</t>
  </si>
  <si>
    <t>Lycanthrope</t>
  </si>
  <si>
    <t>Madman</t>
  </si>
  <si>
    <t>Magic Mouth</t>
  </si>
  <si>
    <t>Magic Shrine</t>
  </si>
  <si>
    <t>Magic Weapon</t>
  </si>
  <si>
    <t>Magic-User</t>
  </si>
  <si>
    <t>Magister</t>
  </si>
  <si>
    <t>Maiden</t>
  </si>
  <si>
    <t>Mapmaker</t>
  </si>
  <si>
    <t>Mariner</t>
  </si>
  <si>
    <t>Martyr</t>
  </si>
  <si>
    <t>Mastermind</t>
  </si>
  <si>
    <t>Matriarch</t>
  </si>
  <si>
    <t>Mayor</t>
  </si>
  <si>
    <t>Menagerie Keeper</t>
  </si>
  <si>
    <t>Mentor</t>
  </si>
  <si>
    <t>Merchant / Caravan Master</t>
  </si>
  <si>
    <t>Miner</t>
  </si>
  <si>
    <t>Monastery</t>
  </si>
  <si>
    <t>Monk</t>
  </si>
  <si>
    <t>Monster</t>
  </si>
  <si>
    <t>Mountebank</t>
  </si>
  <si>
    <t>Mystic</t>
  </si>
  <si>
    <t>Naga</t>
  </si>
  <si>
    <t>Necromancer</t>
  </si>
  <si>
    <t>Noble</t>
  </si>
  <si>
    <t>Ogre</t>
  </si>
  <si>
    <t>Ogre Mage</t>
  </si>
  <si>
    <t>Outcast</t>
  </si>
  <si>
    <t>Outlaw</t>
  </si>
  <si>
    <t>Overlord</t>
  </si>
  <si>
    <t>Paladin</t>
  </si>
  <si>
    <t>Patriarch</t>
  </si>
  <si>
    <t>Patron</t>
  </si>
  <si>
    <t>Pirate</t>
  </si>
  <si>
    <t>Planar Explorer</t>
  </si>
  <si>
    <t>Planar Power</t>
  </si>
  <si>
    <t>Pretender</t>
  </si>
  <si>
    <t>Prince / Princess</t>
  </si>
  <si>
    <t>Prophet / Prophetess</t>
  </si>
  <si>
    <t>Psychic / Psion</t>
  </si>
  <si>
    <t>Puppet Master</t>
  </si>
  <si>
    <t>Ranger</t>
  </si>
  <si>
    <t>Relative</t>
  </si>
  <si>
    <t>Sage</t>
  </si>
  <si>
    <t>Saint</t>
  </si>
  <si>
    <t>Satyr</t>
  </si>
  <si>
    <t>Savant</t>
  </si>
  <si>
    <t>Secret Society</t>
  </si>
  <si>
    <t>Sentient Room / Structure</t>
  </si>
  <si>
    <t>Shade</t>
  </si>
  <si>
    <t>Shaman</t>
  </si>
  <si>
    <t>Shedu</t>
  </si>
  <si>
    <t>Siege Captain</t>
  </si>
  <si>
    <t>Slaver</t>
  </si>
  <si>
    <t>Sphinx</t>
  </si>
  <si>
    <t>Spy</t>
  </si>
  <si>
    <t>Tavern Keeper</t>
  </si>
  <si>
    <t>Temple Order</t>
  </si>
  <si>
    <t>Thief</t>
  </si>
  <si>
    <t>Time Traveler</t>
  </si>
  <si>
    <t>Titan</t>
  </si>
  <si>
    <t>Traitor</t>
  </si>
  <si>
    <t>Tree Giant</t>
  </si>
  <si>
    <t>Trickster</t>
  </si>
  <si>
    <t>Tyrant</t>
  </si>
  <si>
    <t>Unbeliever</t>
  </si>
  <si>
    <t>Usurper</t>
  </si>
  <si>
    <t>Vampire</t>
  </si>
  <si>
    <t>Vampire Hunter</t>
  </si>
  <si>
    <t>Village</t>
  </si>
  <si>
    <t>Vision</t>
  </si>
  <si>
    <t>Warlock / Witch</t>
  </si>
  <si>
    <t>Widow / Widower</t>
  </si>
  <si>
    <t>Wish-Maker</t>
  </si>
  <si>
    <t>Witch Doctor</t>
  </si>
  <si>
    <t>Witch Hunter</t>
  </si>
  <si>
    <t>Zealot</t>
  </si>
  <si>
    <t>Zombie / Undead</t>
  </si>
  <si>
    <t>Zombie Master</t>
  </si>
  <si>
    <t>Base of</t>
  </si>
  <si>
    <t>Operations</t>
  </si>
  <si>
    <t>A Roma caravan on the windswept moors.</t>
  </si>
  <si>
    <t>A pirate den, reachable only from a waterfall cavern.</t>
  </si>
  <si>
    <t>A desert ruin, recently recovered from the shifting sands.</t>
  </si>
  <si>
    <t>A palace of harems and masquerades.</t>
  </si>
  <si>
    <t>A walled town beset by plague.</t>
  </si>
  <si>
    <t>A basalt pillared city where all alignments have their own factions beneath the overlord.</t>
  </si>
  <si>
    <t>A city of canals, drawbridges and crystalline buildings.</t>
  </si>
  <si>
    <t>A tyrant’s city state of coliseums, circuses and slave quarters.</t>
  </si>
  <si>
    <t>The tallest and broadest tower in the world, with every archway leading into a different quarter of the labyrinthine vertical city.</t>
  </si>
  <si>
    <t>A vast and creaking river barge, the only safe passage through the ice of the dreaded river.</t>
  </si>
  <si>
    <t>A village on the edge of the jungle surrounded by an immense wall.</t>
  </si>
  <si>
    <t>A smoky wasteland town, vied for by competing gangs of brigands.</t>
  </si>
  <si>
    <t>A city of sinkholes and fungal streams, half ruined and hastily rebuilding.</t>
  </si>
  <si>
    <t>A gnomish enclave in a secluded and frigid valley.</t>
  </si>
  <si>
    <t>An ancient city of crumbling quarters, falling walls and decadent festivals.</t>
  </si>
  <si>
    <t>An elven city of creepers, vines and wildflowers.</t>
  </si>
  <si>
    <t>A recovered ruin of toppled marble pillars, now filled over with shantytowns.</t>
  </si>
  <si>
    <t>An icy town built of catwalks and elevators built into the side of a cliff.</t>
  </si>
  <si>
    <t>A great trading outpost filled with monster trophies, standing in the middle of a smoky forest.</t>
  </si>
  <si>
    <t>A bustling barge city at the confluence of two rivers.</t>
  </si>
  <si>
    <t>A traveling wizard’s faire, complete with menagerie cages and subdued monsters.</t>
  </si>
  <si>
    <t>A log fortress built around the geysers in the frozen mountains.</t>
  </si>
  <si>
    <t>A swamp village of hanging huts dotting the great trees.</t>
  </si>
  <si>
    <t>A Petra-like desert town carved from the stone itself, hidden in a secret canyon.</t>
  </si>
  <si>
    <t>A dwarven town mostly destroyed by hot mudslides and volcanic ash.</t>
  </si>
  <si>
    <t>A besieged castle surrounded by an army of gnoles, supplied by griffon riders.</t>
  </si>
  <si>
    <t>An ancient ziggurat covered with tiers of huts and shaky hovels.</t>
  </si>
  <si>
    <t>A village which is one enormous house, completely interconnected and expanded for centuries.</t>
  </si>
  <si>
    <t>A magisterial castle in the clouds, populated by only nine souls.</t>
  </si>
  <si>
    <t>An abandoned temple of many towers, turned into a village ruled by fools.</t>
  </si>
  <si>
    <t>A coral city surrounded by a dome of force at the bottom of the sea.</t>
  </si>
  <si>
    <t>A sub-tropical city of spices, birds and willow-like trees.</t>
  </si>
  <si>
    <t>The reclaimed upper ruins of the dungeon itself, bristling with spear points.</t>
  </si>
  <si>
    <t>A beautiful village carved from the glacial ice, the only shelter from the storms.</t>
  </si>
  <si>
    <t>A series of interconnected villages on the shores of a volcanic caldera lake.</t>
  </si>
  <si>
    <t>A beautiful waterfall city of spires and soaring bridges.</t>
  </si>
  <si>
    <t>A halfling city burrowed into the sides of seven hills.</t>
  </si>
  <si>
    <t>An undercity where humanoids and demi-humans meet in sinister emporiums under a flag of truce.</t>
  </si>
  <si>
    <t>A lonely steading amidst the dust-clouded grasslands.</t>
  </si>
  <si>
    <t>A nomadic city of tents and lean-tos, governed by seven bandit princes.</t>
  </si>
  <si>
    <t>A bisected city of the gods, co-ruled by two religious sects who are forbidden to intermingle or even speak to one another.</t>
  </si>
  <si>
    <t>A mossy chasm filled with canvas-roofed hovels along its ledges.</t>
  </si>
  <si>
    <t>A floating city of rafts and lashed-together pirate ships.</t>
  </si>
  <si>
    <t>A dwarven undercity, half-freed from an infestation of orcs.</t>
  </si>
  <si>
    <t>Method of</t>
  </si>
  <si>
    <t>Travel</t>
  </si>
  <si>
    <t>D12</t>
  </si>
  <si>
    <t>Encounter</t>
  </si>
  <si>
    <t>Incidental animals are encountered, perhaps frightening the adventurers as they emerge from the underbrush (deer, flightless birds, fleeing wildlife, etc.).</t>
  </si>
  <si>
    <t>Minor animals are encountered, which could prove mildly hazardous if provoked (skunks, porcupines, mountain sheep, etc.).</t>
  </si>
  <si>
    <t>Prey animals are sighted at a distance, providing an ideal opportunity for hunting (deer, sheep, antelope, wild pigs, wild cattle, etc.).</t>
  </si>
  <si>
    <t>Fur-bearing animals are encountered, giving trappers, rangers and skinners a chance to glean significant treasures (ermine, mink, sable, etc.).</t>
  </si>
  <si>
    <t>Dangerous predators are encountered, either warning the adventurers away from their own territory or kill, or attacking from the shadows (great cats, bears, warthogs, etc.).</t>
  </si>
  <si>
    <t>Fresh signs (tracks, hoof prints, footprints, bent reeds, etc.) indicate that a group of large animals has passed through or is lurking nearby.</t>
  </si>
  <si>
    <t>A relatively unintelligent and aggressive monster is encountered (giant spiders, a griffon, a dinosaur, etc.).</t>
  </si>
  <si>
    <t>A somewhat intelligent and aggressive monster is encountered (a cunning wyvern, a rotting tree giant, a pack of frost toads, etc.).</t>
  </si>
  <si>
    <t>A good and powerful monster is encountered (shedu, lammasu, sphinx, etc.).</t>
  </si>
  <si>
    <t>A band of minor evil monsters is encountered (orcs, goblins, kobolds, etc.).</t>
  </si>
  <si>
    <t>A band of wary but possibly friendly demi-humans (dwarves, elves, gnomes, halflings, etc.) meets the group under a banner of truce, but with weapons drawn.</t>
  </si>
  <si>
    <t>A patrol of knights and archers gallops toward the party, mistaking them for a group of raiders.</t>
  </si>
  <si>
    <t>A patrol of knights and pikemen approaches, sounding a horn and demanding that the adventurers pay a tithe of travel through the borderlands.</t>
  </si>
  <si>
    <t>A small patrol of merry nomads offers the adventurers safe passage through the wilderness for a price.</t>
  </si>
  <si>
    <t>A group of wily bandits, disguised as a patrol, asks the adventurers to follow them to a nearby “trading post.”</t>
  </si>
  <si>
    <t>A well-guarded caravan approaches, roll randomly for alignment; carrying valuable goods for trade (spices, mithril, gems, scrolls, etc.).</t>
  </si>
  <si>
    <t>A ravaged caravan approaches rapidly, pursued by warhorse-mounted brigands.</t>
  </si>
  <si>
    <t>A poor and ragged group of traders (merchants, peddlers, tinkers, or even blacksmiths fleeing an invaded city) offers the group something enticing (cheap weapons, equipment repairs, healing herbs, etc.).</t>
  </si>
  <si>
    <t>A pilgrimage of clerics and followers approaches, roll randomly for alignment; the group may offer healing, demand obeisance, or attempt to enslave the adventurers.</t>
  </si>
  <si>
    <t>A pennant-covered border marker, lined with orc skulls, gives warning to adventurers to travel no further.</t>
  </si>
  <si>
    <t>A solemn cairn, once shrouded in woods and revealed by a recent forest fire, is silhouetted upon a hill.</t>
  </si>
  <si>
    <t>Eerie gravestones covered with phosphorescent moss tilt outward from a wormy circle of loose and muddy earth.</t>
  </si>
  <si>
    <t>A lone child, filthy and dressed in rags, walks out of the forest and begins following the party.</t>
  </si>
  <si>
    <t>A group of hunters, pursuing a wounded golden stag, rushes out in front of the adventuring party.</t>
  </si>
  <si>
    <t>A group of painted wild women, gathering tubers and berries, drop their baskets and point at the adventurers while screaming for help.</t>
  </si>
  <si>
    <t>A lone trapper dressed in silver furs bumbles out of the forest, engaging on a drunken rant with the strongest-looking adventurer.</t>
  </si>
  <si>
    <t>A band of wounded outcasts comes down the road, warning the adventurers to turn back at once.</t>
  </si>
  <si>
    <t>A beautiful woman approaches the group with hands outspread, while her thieving brethren look on from the treetops.</t>
  </si>
  <si>
    <t>Hidden trapdoors pop up in a circle around the group, and shouting gnomes rise up from tunnels with crossbows cocked and ready.</t>
  </si>
  <si>
    <t>Laughter is heard and delicious food is scented; a caravan of Roma wagons is ahead, encamped for the evening.</t>
  </si>
  <si>
    <t>One of the adventurers chances to look back over his shoulder, and sees a translucent tower in the distance which was certainly not there an hour ago.</t>
  </si>
  <si>
    <t>An enticing source of fresh and cool water (a spring, bubbling brook, pool, etc.) is discovered; animals may be drinking there.</t>
  </si>
  <si>
    <t>Nervous prospectors come out and hail the adventurers; one of them is obviously hiding a sword behind his back.</t>
  </si>
  <si>
    <t>Claim jumpers panic and hurl sling-stones at the group’s horses before fleeing into the forest.</t>
  </si>
  <si>
    <t>An abandoned camp is found, with burnt tents and bloody bodies strewn around.</t>
  </si>
  <si>
    <t>A pile of fresh and recently abandoned smoked meat is found; drag marks lead to the west.</t>
  </si>
  <si>
    <t>A strange person (wounded knight, unconscious dwarf, confused madman, etc.) is found slumped beneath an ancient sundial, singing to himself.</t>
  </si>
  <si>
    <t>Dead animals are discovered (and perhaps some predators as well).</t>
  </si>
  <si>
    <t>Dead (or undead) monsters are discovered; the even more deadly monsters that killed them are very near.</t>
  </si>
  <si>
    <t>A huge and deadly foe (2,000 orcs on the march, an ancient red dragon, a bellowing cloud giant) is seen in the distance.</t>
  </si>
  <si>
    <t>Primitive and sinister stick figures hang from the trees on strands of moldy sinew, swaying in the breeze.</t>
  </si>
  <si>
    <t>Enormous spider-webs are found, strung with cocooned birds and a very dead halfling.</t>
  </si>
  <si>
    <t>A band of lustily singing dwarves is encountered, dragging a paralyzed ogre bound with ropes; their clan leader is sitting on the ogre’s forehead, getting very drunk on wild berry ale.</t>
  </si>
  <si>
    <t>The cracked-open head of a colossus is discovered, its bulk buried deep in the earth.</t>
  </si>
  <si>
    <t>A line of tilted statues indicates that a processional here led off to a nearby temple which no longer stands.</t>
  </si>
  <si>
    <t>A strange sensation, ominous feeling, shared thought or nightmarish vision surges through the minds of all of the adventurers at once.</t>
  </si>
  <si>
    <t>In the deep of night, one of the exhausted adventurers on sentry duty hears an urgent whisper from behind, “You fool, not yet!”</t>
  </si>
  <si>
    <t>A wonderful smell wafts on the breeze (sweet flowers, baking bread, a distant fire in the snowfields, etc.).</t>
  </si>
  <si>
    <t>Something completely bizarre is discovered, such as a long-dead giant king entombed in amber, or a shipwreck in the middle of a forest.</t>
  </si>
  <si>
    <t>A bizarre sound is heard on the wind (croaking, howling, singing, screams for mercy, etc.).</t>
  </si>
  <si>
    <t>A shattered box is found in its crater, as if it had fallen from a great distance; inside are two random ivory plaques from a magical deck of Tarot cards.</t>
  </si>
  <si>
    <t>Panicked wild animals flee past the adventurers, colliding with them; they are covered in gnashing swarms of bees, spiders, army ants or worse.</t>
  </si>
  <si>
    <t>A boulder crashes out of the sky, nearly killing someone and panicking all of the horses.</t>
  </si>
  <si>
    <t>A thunderclap is heard, and a silhouetted figure appears hovering in the sky.</t>
  </si>
  <si>
    <t>The group becomes lost.</t>
  </si>
  <si>
    <t>Something in an adventurer’s pack (a squirrel, a scarab, a rat, etc.) is found nibbling away at iron rations.</t>
  </si>
  <si>
    <t>A bottomless pit is found, with an immense and horrible-smelling mass sticking halfway out of it (which proves to be a very dead giant worm).</t>
  </si>
  <si>
    <t>A veiled nymph rises out of the snows, laughing musically and daring the adventurers to chase her.</t>
  </si>
  <si>
    <t>Fearsome pets / vermin / leeches / spiders / insects / centipedes afflict the adventurers, perhaps while they are encamped or after they have struggled through difficult terrain (such as a swamp or dense forest).</t>
  </si>
  <si>
    <t>The adventurers find an unexpected terrain feature, such as a tar pit, geyser or hot spring; the smell and / or sound of the place will probably draw the PCs to discover the area.</t>
  </si>
  <si>
    <t>A strange way off-track (overgrown trail, predator’s path, blighted ground, underground stream covered by flowers in the desert, etc.) is discovered.</t>
  </si>
  <si>
    <t>The adventurers discover medicinal herbs (easily identifiable by a druid, spell or herbalist).</t>
  </si>
  <si>
    <t>The adventurers discover a rare and valuable spice (saffron, pepper, cloves, etc.) dependent on climate and terrain.</t>
  </si>
  <si>
    <t>The adventurers find a surprising overlook above a vast expanse of terrain (a cliff, lost valley, collapsed cavern, etc.).</t>
  </si>
  <si>
    <t>The adventures find a place of power (holy ground, ruined shrine, ley line, druidic grove, etc.).</t>
  </si>
  <si>
    <t>A grim place of burial is found (a barrow, mass grave, funeral pyre, remnants of a battlefield, etc.).</t>
  </si>
  <si>
    <t>A minor but compelling ruin of some kind is discovered (ankle-high foundations and a hole in the ground, a razed tower, Cyclopean masonry indicating an ancient toppled wall, etc.).</t>
  </si>
  <si>
    <t>A good hermit, who offers shelter, food, drink and information.</t>
  </si>
  <si>
    <t>An evil hermit, similar to above but attempts to rob or attack the PCs in their sleep.</t>
  </si>
  <si>
    <t>A mad hermit, with highly unpredictable behavior (singing songs and embracing people, treating the adventurers as pets, rushing out shrieking and covered in feathers, etc.).</t>
  </si>
  <si>
    <t>The PCs find a perfect hiding place / camping spot / treasure stash area, which they may use this night and perhaps on the way back from the dungeon as well.</t>
  </si>
  <si>
    <t>A strange terrain or road feature is found, depending on the wilderness region (a huge burned oak, ominous painted sign, fallen log over the road, painted rocks, clay pits, etc.).</t>
  </si>
  <si>
    <t>Mercenary men-at-arms cross paths with the adventures, and may well be willing to be employed.</t>
  </si>
  <si>
    <t>Two monster types are found battling one another.</t>
  </si>
  <si>
    <t>One of the PCs has a terrible nightmare, which the DM describes; later, the first room discovered in the dungeon will bear a perfect resemblance to this description.</t>
  </si>
  <si>
    <t>A familiar-like animal of significant intelligence (dog, falcon, toad, wildcat, lost horse, etc.) gravitates to one of the adventurers and wants to be kept as a companion.</t>
  </si>
  <si>
    <t>Significant sign of nearby monsters (tracks, bodies of victims, spoor, banners, warning trophies, claw marks on trees, etc.).</t>
  </si>
  <si>
    <t>Minor but slowing weather is encountered, depending on the terrain (rain, cloud cover, wind, fog, etc.).</t>
  </si>
  <si>
    <t>Significant and troubling weather, which may be hazardous (heat wave, thunderstorm, snow storm, etc.).</t>
  </si>
  <si>
    <t>Extremely hazardous weather event, depending on terrain (avalanche, sandstorm, flash flood, mudslide, etc.).</t>
  </si>
  <si>
    <t>A disease or parasitic infection afflicts the dirtiest party member.</t>
  </si>
  <si>
    <t>Supplies are stolen by bandits in the night; posting vigilant sentries will instead trigger a nighttime encounter.</t>
  </si>
  <si>
    <t>Dwarven warriors, rogues or orc-slayers are encountered.</t>
  </si>
  <si>
    <t>Elven hunters, scouts or rangers are encountered.</t>
  </si>
  <si>
    <t>Gnomish beast-tamers, herbalists or prospectors are encountered.</t>
  </si>
  <si>
    <t>Halfling bounders, burglars or wanderers are encountered.</t>
  </si>
  <si>
    <t>A riddle master, loremaster, wandering sage, bard, jester, etc. approaches with a gleam in his eye.</t>
  </si>
  <si>
    <t>A battle between gods or great powers is seen in the sky, as radiant silhouettes and flashes of blood-colored lightning fill the air.</t>
  </si>
  <si>
    <t>Construction</t>
  </si>
  <si>
    <t>Circumstances</t>
  </si>
  <si>
    <t>Dungeon</t>
  </si>
  <si>
    <t>Builders</t>
  </si>
  <si>
    <t>“Aliens” (humans from an alternate prime material plane)</t>
  </si>
  <si>
    <t>“Aliens” (humans from another time in the far distant future)</t>
  </si>
  <si>
    <t>“Aliens” (humans from another time in the far distant past)</t>
  </si>
  <si>
    <t>Bugbears</t>
  </si>
  <si>
    <t>Burrowers (intelligent, e.g., amber behemoths or earth elementals)</t>
  </si>
  <si>
    <t>Burrowers (unintelligent, e.g., burrowing behemoths or giant worms)</t>
  </si>
  <si>
    <t>Bugbears and Dark Elves</t>
  </si>
  <si>
    <t>Chaos Incarnate</t>
  </si>
  <si>
    <t>Deep Ones</t>
  </si>
  <si>
    <t>Deep Ones and Slaves</t>
  </si>
  <si>
    <t>Demons</t>
  </si>
  <si>
    <t>Demons and Worshippers</t>
  </si>
  <si>
    <t>Demons and Slaves</t>
  </si>
  <si>
    <t>Devils</t>
  </si>
  <si>
    <t>Devils and Slaves</t>
  </si>
  <si>
    <t>Devils and Worshippers</t>
  </si>
  <si>
    <t>Dragons or Wyrms (of evil alignment)</t>
  </si>
  <si>
    <t>Dragons or Wyrms (of good alignment)</t>
  </si>
  <si>
    <t>Dragons or Wyrms (of neutral alignment)</t>
  </si>
  <si>
    <t>Dreams and Magic</t>
  </si>
  <si>
    <t>Nightmares and Magic</t>
  </si>
  <si>
    <t>Powerful Clerical Magic</t>
  </si>
  <si>
    <t>Powerful Druidic Magic</t>
  </si>
  <si>
    <t>Powerful Arcane Magic</t>
  </si>
  <si>
    <t>Powerful Illusions and Magic</t>
  </si>
  <si>
    <t>Evil Dwarves (from the surface)</t>
  </si>
  <si>
    <t>Evil Dwarves (Dvergar)</t>
  </si>
  <si>
    <t>Evil Elves (from the surface)</t>
  </si>
  <si>
    <t>Dark Elves</t>
  </si>
  <si>
    <t>Dark Elves and Slaves</t>
  </si>
  <si>
    <t>Dark Elves and Humanoids</t>
  </si>
  <si>
    <t>Evil Gnomes (corrupted, from the surface)</t>
  </si>
  <si>
    <t>Evil Gnomes (corrupted, from the netherworld)</t>
  </si>
  <si>
    <t>Eyes of Azathoth</t>
  </si>
  <si>
    <t>Eyes of Azathoth and Slaves</t>
  </si>
  <si>
    <t>Eyes of Azathoth and Worshippers</t>
  </si>
  <si>
    <t>Fire Spirits</t>
  </si>
  <si>
    <t>Magma Spirits</t>
  </si>
  <si>
    <t>Fire Elementals</t>
  </si>
  <si>
    <t>Magma Elementals</t>
  </si>
  <si>
    <t>Genies of the Air</t>
  </si>
  <si>
    <t>Genies of the Earth</t>
  </si>
  <si>
    <t>Genies of Fire</t>
  </si>
  <si>
    <t>Genies of Water</t>
  </si>
  <si>
    <t>Hill Giants</t>
  </si>
  <si>
    <t>Hill Giants and Slaves</t>
  </si>
  <si>
    <t>Hill Giants and Humanoids</t>
  </si>
  <si>
    <t>Stone Giants</t>
  </si>
  <si>
    <t>Stone Giants and Allies</t>
  </si>
  <si>
    <t>Stone Giants and Burrowing Beasts</t>
  </si>
  <si>
    <t>Stone Giants and Earth Elementals</t>
  </si>
  <si>
    <t>Frost Giants</t>
  </si>
  <si>
    <t>Frost Giants and Slaves</t>
  </si>
  <si>
    <t>Frost Giants and Humanoids</t>
  </si>
  <si>
    <t>Fire Giants</t>
  </si>
  <si>
    <t>Fire Giants and Slaves</t>
  </si>
  <si>
    <t>Fire Giants and Humanoids</t>
  </si>
  <si>
    <t>Fire Giants and Fire Elementals</t>
  </si>
  <si>
    <t>Gnoles</t>
  </si>
  <si>
    <t>Gnoles and Slaves</t>
  </si>
  <si>
    <t>Bugbears and Slaves</t>
  </si>
  <si>
    <t>Good Dwarves (from the surface)</t>
  </si>
  <si>
    <t>Good Dwarves (from the great holds)</t>
  </si>
  <si>
    <t>Good Dwarves (from the underworld)</t>
  </si>
  <si>
    <t>Neutral Dwarves (from the surface)</t>
  </si>
  <si>
    <t>Neutral Dwarves (from the great holds)</t>
  </si>
  <si>
    <t>Neutral Dwarves (from the underworld)</t>
  </si>
  <si>
    <t>Evil Dwarves (from the surface) and Slaves</t>
  </si>
  <si>
    <t>Evil Dwarves (Dvergar) and Slaves</t>
  </si>
  <si>
    <t>Netherworld Gnomes</t>
  </si>
  <si>
    <t>Netherworld Gnomes and Earth Elementals</t>
  </si>
  <si>
    <t>Good Elves</t>
  </si>
  <si>
    <t>Good Elves and Allies</t>
  </si>
  <si>
    <t>Neutral Elves (from the surface)</t>
  </si>
  <si>
    <t>Neutral Elves (from the underworld)</t>
  </si>
  <si>
    <t>Humans from the Underworld</t>
  </si>
  <si>
    <t>Goblins</t>
  </si>
  <si>
    <t>Goblins and Allies</t>
  </si>
  <si>
    <t>Goblins and Slaves</t>
  </si>
  <si>
    <t>Flesh Golems</t>
  </si>
  <si>
    <t>Clay Golems</t>
  </si>
  <si>
    <t>Iron Golems</t>
  </si>
  <si>
    <t>Stone Golems</t>
  </si>
  <si>
    <t>Automatons and Excavators</t>
  </si>
  <si>
    <t>Living Statues</t>
  </si>
  <si>
    <t>Great Old Ones</t>
  </si>
  <si>
    <t>Halflings</t>
  </si>
  <si>
    <t>Halflings and Allies</t>
  </si>
  <si>
    <t>Hobgoblins</t>
  </si>
  <si>
    <t>Hobgoblins and Slaves</t>
  </si>
  <si>
    <t>Humans (Asian theme; Chinese, Japanese, Korean, Mongolian, etc.)</t>
  </si>
  <si>
    <t>Humans (desert kingdom theme; Arabian, Canaanite, Egyptian, etc.)</t>
  </si>
  <si>
    <t>Humans (English medieval theme; Anglo-Saxon, Celtic, Norman, Pictish, Arthurian folklore, etc.)</t>
  </si>
  <si>
    <t>Humans (French medieval theme; French fairy tales of Perrault, paladin folklore, etc.)</t>
  </si>
  <si>
    <t>Humans (Greek theme; mythology, Byzantine, Thracian, etc.)</t>
  </si>
  <si>
    <t>Humans (India theme; rajas, nomads, age of empire, etc.)</t>
  </si>
  <si>
    <t>Humans (Mesoamerican theme; Aztecs, Maya, etc.)</t>
  </si>
  <si>
    <t>Humans (Mesopotamian theme; Assyrian, Babylonian, Sumerian, etc.)</t>
  </si>
  <si>
    <t>Humans (Norse theme; Vikings, Icelandic, Scandinavian, etc.)</t>
  </si>
  <si>
    <t>Humans (tribal / ancestral / indigenous theme; Aboriginal, African, Amazonian, Amerindian, cavemen, Hittite, Hun, Phoenician, Polynesian, etc.)</t>
  </si>
  <si>
    <t>Humans (Russian theme; folklore, tales of Baba Yaga and Kostchtchie, Scythians, etc.)</t>
  </si>
  <si>
    <t>Humans (savage theme; cannibals, cave degenerates, cultists, madmen, etc.)</t>
  </si>
  <si>
    <t>Humans (Spanish / Iberian / Moorish theme)</t>
  </si>
  <si>
    <t>Humans (Teutonic theme; tales of Hoffmann and the Brothers Grimm, etc.)</t>
  </si>
  <si>
    <t>Kobolds</t>
  </si>
  <si>
    <t>Lizard Men</t>
  </si>
  <si>
    <t>Lycanthropes</t>
  </si>
  <si>
    <t>Nagas</t>
  </si>
  <si>
    <t>Ogre Magi</t>
  </si>
  <si>
    <t>Ogres</t>
  </si>
  <si>
    <t>Kobolds and Slaves</t>
  </si>
  <si>
    <t>Lizard Men and Slaves</t>
  </si>
  <si>
    <t>Elder Things</t>
  </si>
  <si>
    <t>Mi-Go</t>
  </si>
  <si>
    <t>Polypous Ones</t>
  </si>
  <si>
    <t>Shoggoths</t>
  </si>
  <si>
    <t>Elder Things and Shoggoths</t>
  </si>
  <si>
    <t>Serpent People</t>
  </si>
  <si>
    <t>Giants and Ogres</t>
  </si>
  <si>
    <t>Ogres and Slaves</t>
  </si>
  <si>
    <t>Ogre Magi and Slaves</t>
  </si>
  <si>
    <t>Ogres and Humanoids</t>
  </si>
  <si>
    <t>Orcs</t>
  </si>
  <si>
    <t>Planar Powers of Balance</t>
  </si>
  <si>
    <t>Planar Powers of Chaos</t>
  </si>
  <si>
    <t>Planar Powers of Law</t>
  </si>
  <si>
    <t>Trolls</t>
  </si>
  <si>
    <t>Orcs and Slaves</t>
  </si>
  <si>
    <t>Thralls of Cthulhu</t>
  </si>
  <si>
    <t>Trolls and Dark Elves</t>
  </si>
  <si>
    <t>Troglodytes</t>
  </si>
  <si>
    <t>Troglodytes and Dark Elves</t>
  </si>
  <si>
    <t>Bugbears and Troglodytes</t>
  </si>
  <si>
    <t>Bugbears and Trolls</t>
  </si>
  <si>
    <t>Lost Underworld Dwarves (perhaps albino, blind or cannibalistic)</t>
  </si>
  <si>
    <t>Lost Underworld Elves (perhaps albino, blind or cannibalistic)</t>
  </si>
  <si>
    <t>Lost Underworld Gnomes (perhaps albino, blind or cannibalistic)</t>
  </si>
  <si>
    <t>Lost Underworld Halflings (perhaps albino, blind or cannibalistic)</t>
  </si>
  <si>
    <t>Surface</t>
  </si>
  <si>
    <t>Surround</t>
  </si>
  <si>
    <t>Abandoned (?) Dragon’s Lair</t>
  </si>
  <si>
    <t>Abandoned Excavation</t>
  </si>
  <si>
    <t>Abbey</t>
  </si>
  <si>
    <t>Abyss</t>
  </si>
  <si>
    <t>Armory</t>
  </si>
  <si>
    <t>Arsenal</t>
  </si>
  <si>
    <t>Bandit Hideout</t>
  </si>
  <si>
    <t>Barrow Mounds</t>
  </si>
  <si>
    <t>Bastion</t>
  </si>
  <si>
    <t>Blighted Ground</t>
  </si>
  <si>
    <t>Burial Pits</t>
  </si>
  <si>
    <t>Burned-Down Forest</t>
  </si>
  <si>
    <t>Canyon</t>
  </si>
  <si>
    <t>Castle</t>
  </si>
  <si>
    <t>Cathedral</t>
  </si>
  <si>
    <t>Cemetery / Graveyard</t>
  </si>
  <si>
    <t>Chapel</t>
  </si>
  <si>
    <t>Charnel House</t>
  </si>
  <si>
    <t>Citadel / Fortress</t>
  </si>
  <si>
    <t>Cliff Face Dwellings</t>
  </si>
  <si>
    <t>Cloud Castle</t>
  </si>
  <si>
    <t>Crashed Spaceship</t>
  </si>
  <si>
    <t>Delve / Deep Mine</t>
  </si>
  <si>
    <t>Deserted Lake / Raft Town</t>
  </si>
  <si>
    <t>Deserted Village</t>
  </si>
  <si>
    <t>Domed City</t>
  </si>
  <si>
    <t>Eerie Island</t>
  </si>
  <si>
    <t>Dolorous Garde (similar to the Lancelot myth)</t>
  </si>
  <si>
    <t>Endless Stair</t>
  </si>
  <si>
    <t>Faerie Manor (Sacred / Verdant)</t>
  </si>
  <si>
    <t>Faerie Manor (Unseelie Court)</t>
  </si>
  <si>
    <t>Folly / Illusionary Masterpiece</t>
  </si>
  <si>
    <t>Forest</t>
  </si>
  <si>
    <t>Fractures in Reality</t>
  </si>
  <si>
    <t>Gaol</t>
  </si>
  <si>
    <t>Glacial Rift</t>
  </si>
  <si>
    <t>Great Inn (consider The Shining by Stephen King)</t>
  </si>
  <si>
    <t>Hanging Gardens</t>
  </si>
  <si>
    <t>Haunted Battleground</t>
  </si>
  <si>
    <t>Haunted House</t>
  </si>
  <si>
    <t>Hive</t>
  </si>
  <si>
    <t>Hollow Hill</t>
  </si>
  <si>
    <t>Hunting Lodge</t>
  </si>
  <si>
    <t>Illusory Terrain</t>
  </si>
  <si>
    <t>Keep</t>
  </si>
  <si>
    <t>Living House</t>
  </si>
  <si>
    <t>Lost Valley</t>
  </si>
  <si>
    <t>Lyceum</t>
  </si>
  <si>
    <t>Manor House</t>
  </si>
  <si>
    <t>Mansion</t>
  </si>
  <si>
    <t>Mausoleum</t>
  </si>
  <si>
    <t>Moathouse</t>
  </si>
  <si>
    <t>Mountaintop Aeries</t>
  </si>
  <si>
    <t>Necropolis</t>
  </si>
  <si>
    <t>Nunnery</t>
  </si>
  <si>
    <t>Oasis / Watering Hole</t>
  </si>
  <si>
    <t>Outpost / Walled Village</t>
  </si>
  <si>
    <t>Palace</t>
  </si>
  <si>
    <t>Pirate Den</t>
  </si>
  <si>
    <t>Plague Pits</t>
  </si>
  <si>
    <t>Prison</t>
  </si>
  <si>
    <t>Pyramid</t>
  </si>
  <si>
    <t>Riverbank Dwellings</t>
  </si>
  <si>
    <t>Ruined Castle</t>
  </si>
  <si>
    <t>Ruined Church</t>
  </si>
  <si>
    <t>Ruined City / Town / Village</t>
  </si>
  <si>
    <t>Ruined Fane</t>
  </si>
  <si>
    <t>Ruined Mansion</t>
  </si>
  <si>
    <t>Ruined Moathouse</t>
  </si>
  <si>
    <t>Ruined Temple</t>
  </si>
  <si>
    <t>Ruined Tower</t>
  </si>
  <si>
    <t>Sacred / Haunted Grove</t>
  </si>
  <si>
    <t>Sanctuary</t>
  </si>
  <si>
    <t>Scholomance (School of Magic)</t>
  </si>
  <si>
    <t>Sea of Grass</t>
  </si>
  <si>
    <t>Shifting Sands</t>
  </si>
  <si>
    <t>Sinkholes</t>
  </si>
  <si>
    <t>Steading</t>
  </si>
  <si>
    <t>Stockade</t>
  </si>
  <si>
    <t>Strip Mine</t>
  </si>
  <si>
    <t>Sunken City</t>
  </si>
  <si>
    <t>Temple of Evil</t>
  </si>
  <si>
    <t>Tidal Cliffs</t>
  </si>
  <si>
    <t>Tiered Pools</t>
  </si>
  <si>
    <t>Tower</t>
  </si>
  <si>
    <t>Volcano (perhaps dormant)</t>
  </si>
  <si>
    <t>Waterfalls</t>
  </si>
  <si>
    <t>Ziggurat</t>
  </si>
  <si>
    <t>Recommended</t>
  </si>
  <si>
    <t>Dungeon Name</t>
  </si>
  <si>
    <t>The Ghastly Torture Chambers</t>
  </si>
  <si>
    <t>The Shadowed Domains</t>
  </si>
  <si>
    <t>The Undead Cauldrons</t>
  </si>
  <si>
    <t>The Masters’ Undervaults</t>
  </si>
  <si>
    <t>The Resplendent Corridors</t>
  </si>
  <si>
    <t>The Shattered Volcano</t>
  </si>
  <si>
    <t>The Scavengers’ Narrows</t>
  </si>
  <si>
    <t>The Gothic Duskhalls</t>
  </si>
  <si>
    <t>The Shimmering Barrow</t>
  </si>
  <si>
    <t>The Noxious Pits</t>
  </si>
  <si>
    <t>The Ghostly Elemental Vortex</t>
  </si>
  <si>
    <t>The Elementalists’ Sandpits</t>
  </si>
  <si>
    <t>The Night Daemon’s Vigil</t>
  </si>
  <si>
    <t>The Batrachian Mazes</t>
  </si>
  <si>
    <t>The Heresiarch’s Redoubt</t>
  </si>
  <si>
    <t>The Sorceress’s Retreat</t>
  </si>
  <si>
    <t>The Cartographer’s Waterfall</t>
  </si>
  <si>
    <t>The Cairn Mirrors</t>
  </si>
  <si>
    <t>The Reverent Inquisition Chambers</t>
  </si>
  <si>
    <t>The Gibbering Abyss</t>
  </si>
  <si>
    <t>The Distorted Arsenals</t>
  </si>
  <si>
    <t>The Crumbling Redoubts</t>
  </si>
  <si>
    <t>The Topaz Caverns</t>
  </si>
  <si>
    <t>The Ifrit Holm</t>
  </si>
  <si>
    <t>The Widow’s Lighthouse</t>
  </si>
  <si>
    <t>The Bestial Cauldrons</t>
  </si>
  <si>
    <t>The Tentacled Pyramid</t>
  </si>
  <si>
    <t>The Emperor’s Crypt</t>
  </si>
  <si>
    <t>The Crocuta Eidolon</t>
  </si>
  <si>
    <t>The Badger Tunnels</t>
  </si>
  <si>
    <t>The Cumulus Bulwark</t>
  </si>
  <si>
    <t>The Azure Reaches</t>
  </si>
  <si>
    <t>The Forsaken Cesspits</t>
  </si>
  <si>
    <t>The Gated Bastions</t>
  </si>
  <si>
    <t>The Sapphire Clan Halls</t>
  </si>
  <si>
    <t>The Withering Arena</t>
  </si>
  <si>
    <t>The Elementalists’ Crematoriums</t>
  </si>
  <si>
    <t>The Plague Prisons</t>
  </si>
  <si>
    <t>The Deeping Conclaviums</t>
  </si>
  <si>
    <t>The Quaking Enclave</t>
  </si>
  <si>
    <t>The Infidels’ Maw</t>
  </si>
  <si>
    <t>The Inquisitors’ Tower</t>
  </si>
  <si>
    <t>The Unguarded Reservoir</t>
  </si>
  <si>
    <t>The Soul Eater’s Chasm</t>
  </si>
  <si>
    <t>The Ghoulish Runic Chambers</t>
  </si>
  <si>
    <t>The Lightless Crematorium</t>
  </si>
  <si>
    <t>The Eldjotnar Torture Pits</t>
  </si>
  <si>
    <t>The Swarming Crystal Forest</t>
  </si>
  <si>
    <t>The Rising River</t>
  </si>
  <si>
    <t>The Balorian Gaols</t>
  </si>
  <si>
    <t>The Rhyolite Marches</t>
  </si>
  <si>
    <t>The Babbling Quagmires</t>
  </si>
  <si>
    <t>The Dweomered Under-Spires</t>
  </si>
  <si>
    <t>The Forbidden Courts</t>
  </si>
  <si>
    <t>The Witch Doctor’s Bulwark</t>
  </si>
  <si>
    <t>The Bandits’ Obelisk</t>
  </si>
  <si>
    <t>The Lizardfolk Havens</t>
  </si>
  <si>
    <t>The Enchanted Oblivion</t>
  </si>
  <si>
    <t>The Secret Defiles</t>
  </si>
  <si>
    <t>The Insectile Armories</t>
  </si>
  <si>
    <t>The Chthonic Pools</t>
  </si>
  <si>
    <t>The Yuggothian Sewers</t>
  </si>
  <si>
    <t>The Mephitic Bawms</t>
  </si>
  <si>
    <t>The Locking Shipwrecks</t>
  </si>
  <si>
    <t>The Thalassic Eye</t>
  </si>
  <si>
    <t>Mercy Sacrariums of the Temptress</t>
  </si>
  <si>
    <t>Quartz Vortex of the Elemental Tentacle Beast</t>
  </si>
  <si>
    <t>The Mourning-Keeper’s Martyrium</t>
  </si>
  <si>
    <t>The Forgotten and Silver Undercroft</t>
  </si>
  <si>
    <t>Waterfalls of the Deeping Doom</t>
  </si>
  <si>
    <t>The Dusk Riders’ Chambers</t>
  </si>
  <si>
    <t>The Unhallowed Tribal Havens</t>
  </si>
  <si>
    <t>The Inescapable Mithril Citadel</t>
  </si>
  <si>
    <t>The Ancient Scarlet Enclave</t>
  </si>
  <si>
    <t>Ethereal Menhir of the Ensnaring Kings</t>
  </si>
  <si>
    <t>Forge of the Giant Salamandra</t>
  </si>
  <si>
    <t>The Ghouls’ Immortal Underworld</t>
  </si>
  <si>
    <t>Cathedral of the Iridescent Ghouls</t>
  </si>
  <si>
    <t>The Hyperborean Headsman’s Under-Mountain</t>
  </si>
  <si>
    <t>The Earthen and Undying Crematorium</t>
  </si>
  <si>
    <t>The Abyssal Paths of Yuggothai</t>
  </si>
  <si>
    <t>Bane-Chambers of the Immolated Skeleton</t>
  </si>
  <si>
    <t>Dolmen of the Diabolical Sprites</t>
  </si>
  <si>
    <t>The Shoggoth’s Frozen Manor</t>
  </si>
  <si>
    <t>The Lost and Hateful Guardian Halls</t>
  </si>
  <si>
    <t>The Mysterious Whiteschist Wastes</t>
  </si>
  <si>
    <t>Bulwark of the Iniquitous Blade</t>
  </si>
  <si>
    <t>Labyrinth of the Whispering Webs</t>
  </si>
  <si>
    <t>Eidolon of the Hydra Tempest</t>
  </si>
  <si>
    <t>The Bladed and Forgotten Underworld</t>
  </si>
  <si>
    <t>Scarab Shards of the Guardian Beast</t>
  </si>
  <si>
    <t>Holm of the Angelic Hrimthursar</t>
  </si>
  <si>
    <t>Under-Isles of the Fabled Spear</t>
  </si>
  <si>
    <t>The Planetar’s Purification Chambers</t>
  </si>
  <si>
    <t>Holdfast of the Goblin Sage</t>
  </si>
  <si>
    <t>Duskhalls of the Undying Mesmerizer</t>
  </si>
  <si>
    <t>The Vampire’s Hideous Armory</t>
  </si>
  <si>
    <t>Vigil of the Dao Scion</t>
  </si>
  <si>
    <t>Forges of the Vile Succubus</t>
  </si>
  <si>
    <t>The Ogre Magi Colosseum</t>
  </si>
  <si>
    <t>Benighted Guardian Halls of the Fly Demons</t>
  </si>
  <si>
    <t>Domain of the Dream Eater</t>
  </si>
  <si>
    <t>Nightmare Realm of the Tyrannical Beithir</t>
  </si>
  <si>
    <t>The Mildewed Sepulchers of Hades</t>
  </si>
  <si>
    <t>The Noxious and Lunar Underworld</t>
  </si>
  <si>
    <t>Cathedral of the Deeping Wizard</t>
  </si>
  <si>
    <t>The Gorgon’s Silent Asylum</t>
  </si>
  <si>
    <t>Death Gates of the Hobgoblin King</t>
  </si>
  <si>
    <t>Monolith of the Sagely Hierophant</t>
  </si>
  <si>
    <t>The Nebulous Iron Mansion</t>
  </si>
  <si>
    <t>Tomb of the Grisly Doppelganger</t>
  </si>
  <si>
    <t>Reliquary of Veiled Shadows</t>
  </si>
  <si>
    <t>Scrapheap of the Juggernaut</t>
  </si>
  <si>
    <t>The Sapphire and Umbral Chantries</t>
  </si>
  <si>
    <t>The Hideous and Nameless Stones</t>
  </si>
  <si>
    <t>Crypt of the Enigmatic Bloodletter</t>
  </si>
  <si>
    <t>The Beastmen’s Spiral Stones</t>
  </si>
  <si>
    <t>The Ensnaring Yuggothian Eye</t>
  </si>
  <si>
    <t>Ossuaries of the Lamia Queen</t>
  </si>
  <si>
    <t>Treasure Vaults, Secret and Unbeheld</t>
  </si>
  <si>
    <t>Plundered Hallows of the Amber Behemoth</t>
  </si>
  <si>
    <t>The Exiled Augurs’ Abattoir</t>
  </si>
  <si>
    <t>Gard of the Cacophonous Beast</t>
  </si>
  <si>
    <t>Pyramid of the Pharaoh-Devil</t>
  </si>
  <si>
    <t>Undervaults of the Shedu Revenant</t>
  </si>
  <si>
    <t>Trophy Halls of the Dire Manticore</t>
  </si>
  <si>
    <t>Burial Vaults of the Sacred Pyre</t>
  </si>
  <si>
    <t>Clan Hold of the Warding Huntress</t>
  </si>
  <si>
    <t>The Artificer’s Pools of Aquamarine</t>
  </si>
  <si>
    <t>Clouded Glacier of the Ice Beasts</t>
  </si>
  <si>
    <t>Temple of the Slumbering Peryton</t>
  </si>
  <si>
    <t>Inquisitorial Chambers of the Masked Champion</t>
  </si>
  <si>
    <t>The Megaron of the Elder Thorn</t>
  </si>
  <si>
    <t>Scrapheaps of the Prophet of Never-When</t>
  </si>
  <si>
    <t>Doom Vaults of the Miasmal Sacrifice</t>
  </si>
  <si>
    <t>The Archive of Lost Lies</t>
  </si>
  <si>
    <t>Sacred Crypts of the Tortured Aeon</t>
  </si>
  <si>
    <t>Bone Pits of the Golgothus Wars</t>
  </si>
  <si>
    <t>Castle of the Oozing Conflagration</t>
  </si>
  <si>
    <t>The Glacier of Venomous Resplendence</t>
  </si>
  <si>
    <t>Moat of the Flawless Hatred</t>
  </si>
  <si>
    <t>The Crucible of Tyrannical Annihilation</t>
  </si>
  <si>
    <t>Craters of Unknown Sacrilege</t>
  </si>
  <si>
    <t>The Sacrarium of Immortal Redemption</t>
  </si>
  <si>
    <t>The Healing Cistern of Ill Omen</t>
  </si>
  <si>
    <t>Beacons of the Unchained Minotaur</t>
  </si>
  <si>
    <t>The Fire Pits of the Fell Ones</t>
  </si>
  <si>
    <t>Steading of the Imprisoning Beast</t>
  </si>
  <si>
    <t>The Donjon of the Alcove Scythes</t>
  </si>
  <si>
    <t>Fell Domain of the Barbarians’ Deliverance</t>
  </si>
  <si>
    <t>Ramparts of the Bloodletter’s Staff</t>
  </si>
  <si>
    <t>The Pyres of Gothic Unreflection</t>
  </si>
  <si>
    <t>Tormented Isles of the Lost</t>
  </si>
  <si>
    <t>Sewers of the Worm Deceiver</t>
  </si>
  <si>
    <t>The Tempest Ossuaries of Gehinnom</t>
  </si>
  <si>
    <t>The Stronghold of Riddling Contemplation</t>
  </si>
  <si>
    <t>Folly of the Unforgotten Monolith</t>
  </si>
  <si>
    <t>Crystal Caves of the Cackling Drum</t>
  </si>
  <si>
    <t>The Keep of Miasmal Portents</t>
  </si>
  <si>
    <t>The Maw of the Frozen Truth</t>
  </si>
  <si>
    <t>The Chiming Caves of Yog-Sothoth</t>
  </si>
  <si>
    <t>Martyrium of the Dread Protectress</t>
  </si>
  <si>
    <t>The Gates of the Traitors’ Vanity</t>
  </si>
  <si>
    <t>Ageless Hypocausts of the Overking</t>
  </si>
  <si>
    <t>The Alabaster Gaol of Nyarlathotep</t>
  </si>
  <si>
    <t>The Holme of Nebulous Deviltry</t>
  </si>
  <si>
    <t>Bone Pits of the Abhorrent Chronicle</t>
  </si>
  <si>
    <t>Haunt of the Golden Concordance</t>
  </si>
  <si>
    <t>Pyres of the Spider-Dark</t>
  </si>
  <si>
    <t>The Cyst of Boreal Immolation</t>
  </si>
  <si>
    <t>Guardian Halls of the Grimlock Tooth</t>
  </si>
  <si>
    <t>The Obliterated Halls of Gladsheim</t>
  </si>
  <si>
    <t>Reservoirs of the Bloodless Execration</t>
  </si>
  <si>
    <t>Paths of the Savage Triumph</t>
  </si>
  <si>
    <t>Grottoes of the Deceiving Idylls</t>
  </si>
  <si>
    <t>The Knights’ Hall of the Hallowed</t>
  </si>
  <si>
    <t>Maelstrom of the Cult’s Delirium</t>
  </si>
  <si>
    <t>The Burrows of the Vexing Revelation</t>
  </si>
  <si>
    <t>The Flawless Ruin of Pandaemonium</t>
  </si>
  <si>
    <t>Barren Vaults of the Perfidious Abomination</t>
  </si>
  <si>
    <t>Freeholds of the Slaughtered Nobles</t>
  </si>
  <si>
    <t>Order Halls of the Adamantine Glory</t>
  </si>
  <si>
    <t>The Royal Tombs of Dread R’lyeh</t>
  </si>
  <si>
    <t>The Lairs of Blasphemous Shadowry</t>
  </si>
  <si>
    <t>Maelstrom of the Ill-Omened Lotus</t>
  </si>
  <si>
    <t>Cathedral of the Ettercap Colossi</t>
  </si>
  <si>
    <t>The Hollows of Venomous Ruination</t>
  </si>
  <si>
    <t>Secret Crypt of the Thorn Beetles</t>
  </si>
  <si>
    <t>The Augury Courts of Legendry</t>
  </si>
  <si>
    <t>Sacrificial Pools of the Silent Paradise</t>
  </si>
  <si>
    <t>The Chapel of Unreachable Shields</t>
  </si>
  <si>
    <t>The Eidolon of Unearthed Immortality</t>
  </si>
  <si>
    <t>Tower of the Omen of Suffering</t>
  </si>
  <si>
    <t>Heroum of the Archonate’s Apocalypse</t>
  </si>
  <si>
    <t>Labyrinth of the Quicksand Portals</t>
  </si>
  <si>
    <t>Manor House of the Huntswomen and the Redeemer</t>
  </si>
  <si>
    <t>Monolith of the Grand Adept</t>
  </si>
  <si>
    <t>Gothic Chambers of the Rat Sacrifice</t>
  </si>
  <si>
    <t>Crimson Mausoleum of the Soul Eaters</t>
  </si>
  <si>
    <t>Sacrarium of the Blood Orcs</t>
  </si>
  <si>
    <t>Cesspit of the Unspeakable Goddess</t>
  </si>
  <si>
    <t>Hold of the Shamanic Stalkers</t>
  </si>
  <si>
    <t>Burial Vaults of the Rusting Beasts</t>
  </si>
  <si>
    <t>The Chapter House of Bleeding Shadows</t>
  </si>
  <si>
    <t>Chantries of the Silent Salamandra</t>
  </si>
  <si>
    <t>Pillared Halls of the Raven Knights</t>
  </si>
  <si>
    <t>Under-Mountain of the Hero-King</t>
  </si>
  <si>
    <t>Pits of the Skeleton Beetles</t>
  </si>
  <si>
    <t>Fire Pits of the Machine Overlord</t>
  </si>
  <si>
    <t>The Arsenals of Nergal</t>
  </si>
  <si>
    <t>Nadir of the Insectile Deceiver</t>
  </si>
  <si>
    <t>Sepulchral Vaults of the Devouring Herzog</t>
  </si>
  <si>
    <t>Ice Caves of the Balorian Redeemer</t>
  </si>
  <si>
    <t>Reflecting Pools of the Sinister Besiegers</t>
  </si>
  <si>
    <t>Reliquary of the Mist Bandits</t>
  </si>
  <si>
    <t>Under-Halls of the Guardian Chimaera</t>
  </si>
  <si>
    <t>Airless Altars of the Unborn</t>
  </si>
  <si>
    <t>The Fane of the Screaming Priest</t>
  </si>
  <si>
    <t>The Secret Vaults of Ulthrogorgon</t>
  </si>
  <si>
    <t>Fiend Path of the Artificer</t>
  </si>
  <si>
    <t>The Eidolon Stair of the Dark Mother</t>
  </si>
  <si>
    <t>Mansion of the Mystical Swordmaster</t>
  </si>
  <si>
    <t>Grottoes of the Ifrit Lord</t>
  </si>
  <si>
    <t>Black Gate of the Dolmen Witches</t>
  </si>
  <si>
    <t>The Tower of the Phantasmal Elders</t>
  </si>
  <si>
    <t>Barrows of the Azure Lizard Men</t>
  </si>
  <si>
    <t>The Monastery of the Merciless Thing</t>
  </si>
  <si>
    <t>Lava Caves of the Hexer Wraiths</t>
  </si>
  <si>
    <t>Elemental Gates of the Master Order</t>
  </si>
  <si>
    <t>Under-Earth of the Forsaken Archmage</t>
  </si>
  <si>
    <t>Coils of the Warriors of Crom</t>
  </si>
  <si>
    <t>Mausoleum of the Werewolf Cohort</t>
  </si>
  <si>
    <t>The Egg of the Corpse-Filled Stone Golem</t>
  </si>
  <si>
    <t>Chapel of the Death Beetles</t>
  </si>
  <si>
    <t>The Purification Chambers of Inanna</t>
  </si>
  <si>
    <t>Pits of the Shambling Ones</t>
  </si>
  <si>
    <t>Domain of the Griffon Pharaohs</t>
  </si>
  <si>
    <t>Citadel of the Cyclopean Manticore</t>
  </si>
  <si>
    <t>Tempest Rift of the Ogre Magi</t>
  </si>
  <si>
    <t>The Realm of the Syenite Seeress</t>
  </si>
  <si>
    <t>Conclaves of the Jackal Huntress</t>
  </si>
  <si>
    <t>Bone Pits of the Wyrm Priests</t>
  </si>
  <si>
    <t>The Hive of the Brazen Worm</t>
  </si>
  <si>
    <t>Manor of the Coffin Goblins</t>
  </si>
  <si>
    <t>Dolmen of the Ensnaring Dragon-Lich</t>
  </si>
  <si>
    <t>The Gard of the Maddening Slime</t>
  </si>
  <si>
    <t>The River of the Strega Destroyer</t>
  </si>
  <si>
    <t>The Den of the Unreflected Tarasque</t>
  </si>
  <si>
    <t>Portals of the Crocuta Sage</t>
  </si>
  <si>
    <t>The Abyss of Kali</t>
  </si>
  <si>
    <t>Fane of the Lurking Demon Spawn</t>
  </si>
  <si>
    <t>The Gauntlet of the Thralls of Cthulhu</t>
  </si>
  <si>
    <t>Torture Pits of the Emerald Beast</t>
  </si>
  <si>
    <t>Sandpits of the Gruesome Souls</t>
  </si>
  <si>
    <t>The Chambers of the Troll Gaunts</t>
  </si>
  <si>
    <t>Freehold of the Slithering Flesh Golem</t>
  </si>
  <si>
    <t>Hallows of the Haunted God</t>
  </si>
  <si>
    <t>Slaughter Garde of the Executioners</t>
  </si>
  <si>
    <t>Citadel of the Bladed Lionhearts</t>
  </si>
  <si>
    <t>The Stones of the Unchained Dire Lords</t>
  </si>
  <si>
    <t>The Spires of Sephare</t>
  </si>
  <si>
    <t>The Secret Crypts of Bothildir</t>
  </si>
  <si>
    <t>The Sunken Temple of Goldhene</t>
  </si>
  <si>
    <t>The Marches of Bice</t>
  </si>
  <si>
    <t>The Dominion of Kungund</t>
  </si>
  <si>
    <t>The Menhir of Bastiane</t>
  </si>
  <si>
    <t>The Enclaves of Elcmene</t>
  </si>
  <si>
    <t>The Nexus of Harmonia</t>
  </si>
  <si>
    <t>The Courts of Eimhir</t>
  </si>
  <si>
    <t>The River of Valentina</t>
  </si>
  <si>
    <t>The Cairnstones of Alcandra</t>
  </si>
  <si>
    <t>The Smelters of Alberade</t>
  </si>
  <si>
    <t>The Sunken Temple of Kallisto</t>
  </si>
  <si>
    <t>The Purification Chambers of Mondette</t>
  </si>
  <si>
    <t>The Bane of Lapa</t>
  </si>
  <si>
    <t>The Burial Vault of Ulpia</t>
  </si>
  <si>
    <t>The House of Lair</t>
  </si>
  <si>
    <t>The Scriptoriums of Salerna</t>
  </si>
  <si>
    <t>The Domain of Vispania</t>
  </si>
  <si>
    <t>The Aula Regia of Temair</t>
  </si>
  <si>
    <t>The Cauldrons of Yasmina</t>
  </si>
  <si>
    <t>The Barren Vaults of Bice</t>
  </si>
  <si>
    <t>The Manor of Muirenn</t>
  </si>
  <si>
    <t>The Proving Grounds of Kypra</t>
  </si>
  <si>
    <t>The Freeholds of Althaea</t>
  </si>
  <si>
    <t>The Templum of Catharina</t>
  </si>
  <si>
    <t>The Whorl of Amphelise</t>
  </si>
  <si>
    <t>The Altars of Sibyl</t>
  </si>
  <si>
    <t>The Hives of Jorun</t>
  </si>
  <si>
    <t>The Mist Halls of Orseis</t>
  </si>
  <si>
    <t>The Pillars of Pedrisia</t>
  </si>
  <si>
    <t>The Realm of Gerhild</t>
  </si>
  <si>
    <t>The Slime Pits of Echrad</t>
  </si>
  <si>
    <t>The Graves of Gold</t>
  </si>
  <si>
    <t>The Order Halls of Bertia</t>
  </si>
  <si>
    <t>The Cove of Isolda</t>
  </si>
  <si>
    <t>The Dungeons of Ghinga</t>
  </si>
  <si>
    <t>The Magma Pits of Ocypete</t>
  </si>
  <si>
    <t>The Mortuaries of Isabetta</t>
  </si>
  <si>
    <t>The Demesne of Justina</t>
  </si>
  <si>
    <t>The Under-Spires of Estienne</t>
  </si>
  <si>
    <t>The Lond of Alienora</t>
  </si>
  <si>
    <t>The Paths of Alicia</t>
  </si>
  <si>
    <t>The Holm of Ysane</t>
  </si>
  <si>
    <t>The Sanctuaries of Gerroc</t>
  </si>
  <si>
    <t>The Barrows of Aldesse</t>
  </si>
  <si>
    <t>The Obelisk of Sigrun</t>
  </si>
  <si>
    <t>The Citadel of Gredechin</t>
  </si>
  <si>
    <t>The Hearths of Chrestienne</t>
  </si>
  <si>
    <t>The Tomb of Plautilla</t>
  </si>
  <si>
    <t>The Abyss of Orbiana</t>
  </si>
  <si>
    <t>The Torture Chambers of Lucrezia</t>
  </si>
  <si>
    <t>The Hieron of Amphitrite</t>
  </si>
  <si>
    <t>The Secret Crypt of Bandeca</t>
  </si>
  <si>
    <t>The Folly of Ysenda</t>
  </si>
  <si>
    <t>The Redoubt of Dearbhail</t>
  </si>
  <si>
    <t>The Chapter House of Aconia</t>
  </si>
  <si>
    <t>The Aula of Miriel</t>
  </si>
  <si>
    <t>The Under-Isles of Simona</t>
  </si>
  <si>
    <t>The Sepulcher of Bice</t>
  </si>
  <si>
    <t>The Manor House of Sedania</t>
  </si>
  <si>
    <t>The Under-Earth of Lilaia</t>
  </si>
  <si>
    <t>The Echo Chambers of Benedicta</t>
  </si>
  <si>
    <t>The Hideout of Nycholeta</t>
  </si>
  <si>
    <t>The Ash Pits of Herthe</t>
  </si>
  <si>
    <t>The Rune Caves of Pascaut</t>
  </si>
  <si>
    <t>The Sepulcher of Baderon</t>
  </si>
  <si>
    <t>The Paths of Octavius</t>
  </si>
  <si>
    <t>The Realm of Giroldus</t>
  </si>
  <si>
    <t>The Hearths of Torgeir</t>
  </si>
  <si>
    <t>The Throne Room of Agathon</t>
  </si>
  <si>
    <t>The Cataracts of Aethon</t>
  </si>
  <si>
    <t>The Eye of Nonus</t>
  </si>
  <si>
    <t>The Dolmen of Granicus</t>
  </si>
  <si>
    <t>The Walls of Roricus</t>
  </si>
  <si>
    <t>The Hypocaust of Moireach</t>
  </si>
  <si>
    <t>The Descent of Gracien</t>
  </si>
  <si>
    <t>The Redoubt of Eurythion</t>
  </si>
  <si>
    <t>The Haven of Aegaeon</t>
  </si>
  <si>
    <t>The Labyrinth of Perimedes</t>
  </si>
  <si>
    <t>The Bone House of Ruprecht</t>
  </si>
  <si>
    <t>The Torture Chambers of Duibhne</t>
  </si>
  <si>
    <t>The Crystal Forest of Amra</t>
  </si>
  <si>
    <t>The Sinkholes of Lixandrinus</t>
  </si>
  <si>
    <t>The Tomb of Arshak</t>
  </si>
  <si>
    <t>The Sunken Caves of Pytheas</t>
  </si>
  <si>
    <t>The Void of Scamandrius</t>
  </si>
  <si>
    <t>The Mines of Fridebraht</t>
  </si>
  <si>
    <t>The Sarcophagi of Leigh</t>
  </si>
  <si>
    <t>The Holme of Sibragtus</t>
  </si>
  <si>
    <t>The Duskhalls of Alain</t>
  </si>
  <si>
    <t>The Crevices of Gillot</t>
  </si>
  <si>
    <t>The Lava Caves of Eoghann</t>
  </si>
  <si>
    <t>The Shrine of Vidarr</t>
  </si>
  <si>
    <t>The Trophy Hall of Oedipus</t>
  </si>
  <si>
    <t>The Royal Tomb of Hengest</t>
  </si>
  <si>
    <t>The Vaults of Keld</t>
  </si>
  <si>
    <t>The Harrow of Ranuccinus</t>
  </si>
  <si>
    <t>The Museum of Godesmanus</t>
  </si>
  <si>
    <t>The Necropolis of Tearlach</t>
  </si>
  <si>
    <t>The Manse of Baal</t>
  </si>
  <si>
    <t>The Reef of Hyrcanius</t>
  </si>
  <si>
    <t>The Gardens of Avenel</t>
  </si>
  <si>
    <t>The Secret Crypts of Elatreus</t>
  </si>
  <si>
    <t>The Psychomanteum of Guntramus</t>
  </si>
  <si>
    <t>The Chasms of Icarion</t>
  </si>
  <si>
    <t>The Garrison of Anaxagoras</t>
  </si>
  <si>
    <t>The Threshold of Nycoletus</t>
  </si>
  <si>
    <t>The Sandpits of Cormag</t>
  </si>
  <si>
    <t>The Shrine of Theodericus</t>
  </si>
  <si>
    <t>The Order Hall of Nycodus</t>
  </si>
  <si>
    <t>The Cesspools of Skelos</t>
  </si>
  <si>
    <t>The Retreat of Tomas</t>
  </si>
  <si>
    <t>The Caverns of Telemachus</t>
  </si>
  <si>
    <t>The Asylum of Duris</t>
  </si>
  <si>
    <t>The Great Hall of Ascianese</t>
  </si>
  <si>
    <t>The Core of Cian</t>
  </si>
  <si>
    <t>The Foundries of Athicus</t>
  </si>
  <si>
    <t>The Eidolon of Eryx</t>
  </si>
  <si>
    <t>The Defile of Meingotus</t>
  </si>
  <si>
    <t>The Museum of Giso</t>
  </si>
  <si>
    <t>The Sacrarium of Arideus</t>
  </si>
  <si>
    <t>The Conclave of Beowulf</t>
  </si>
  <si>
    <t>The Ossuaries of Damon</t>
  </si>
  <si>
    <t>The Delve of Golias</t>
  </si>
  <si>
    <t>The Mansion of Olov</t>
  </si>
  <si>
    <t>The Fire Pits of Hallur</t>
  </si>
  <si>
    <t>The Fane of Rhadamanthos</t>
  </si>
  <si>
    <t>The Carcers of Jofridus</t>
  </si>
  <si>
    <t>The Undercity of Falchimus</t>
  </si>
  <si>
    <t>The Bane of the Marauders’ Monastery</t>
  </si>
  <si>
    <t>The Hecatomb of the Viper Asylum</t>
  </si>
  <si>
    <t>The Trials of the Tormenting Menhir</t>
  </si>
  <si>
    <t>The Chaos of the Ghost Crypt</t>
  </si>
  <si>
    <t>The Tyranny of the Darkling Slime Pits</t>
  </si>
  <si>
    <t>The Venom of the Mourning Deeps</t>
  </si>
  <si>
    <t>Dread of the Brigands’ Abyss</t>
  </si>
  <si>
    <t>The Rings of the Macabre Circlet</t>
  </si>
  <si>
    <t>The Revelation of the Grotesque Sepulcher</t>
  </si>
  <si>
    <t>The Tooth of the Whispering Cage</t>
  </si>
  <si>
    <t>The Scythes of the Nebulous Shipwreck</t>
  </si>
  <si>
    <t>The Sorceries of the Myrmidon’s Burial Vault</t>
  </si>
  <si>
    <t>Obliteration of the Troglodyte Ward</t>
  </si>
  <si>
    <t>Skulls of the Marble Oubliette</t>
  </si>
  <si>
    <t>The Sarcophagus of the Crystal Martyrium</t>
  </si>
  <si>
    <t>Incomprehension of the Noxious Deeps</t>
  </si>
  <si>
    <t>The Statues of the Slave Lord’s Delve</t>
  </si>
  <si>
    <t>Contagion of the Sacred Crypt</t>
  </si>
  <si>
    <t>The Shields of the Trapping Conclavium</t>
  </si>
  <si>
    <t>Deviltry of the Enchanted Shrine</t>
  </si>
  <si>
    <t>Tears of the Crystalline Imp</t>
  </si>
  <si>
    <t>R’lyeh, the Doppelganger’s Dominion</t>
  </si>
  <si>
    <t>The Lotus of the Sibyl Grotto</t>
  </si>
  <si>
    <t>Trials of the Ebony Slime Vault</t>
  </si>
  <si>
    <t>Sabers of the Archmage’s Infinity</t>
  </si>
  <si>
    <t>The Mystery of the Undying One</t>
  </si>
  <si>
    <t>Chaos of the Harpies’ Temple</t>
  </si>
  <si>
    <t>The Witchery of the Wraith Lord Foundries</t>
  </si>
  <si>
    <t>Illusions of the Ogre Pits</t>
  </si>
  <si>
    <t>The Beyonding of the Mirrored Machine</t>
  </si>
  <si>
    <t>Aeons of the Domed Oblivion</t>
  </si>
  <si>
    <t>The Miseries of the Jotunn Realm</t>
  </si>
  <si>
    <t>Thunder Over the Idolater’s Garde</t>
  </si>
  <si>
    <t>The Judgment of the Thrall Dominions</t>
  </si>
  <si>
    <t>Curse of the Draconian Ice Caverns</t>
  </si>
  <si>
    <t>The Doom of the Diabolical Folly</t>
  </si>
  <si>
    <t>Tempest of the Assassin’s Shipwreck</t>
  </si>
  <si>
    <t>Scepter of the Vermin Chasms</t>
  </si>
  <si>
    <t>The Webs of the Gloaming Hold</t>
  </si>
  <si>
    <t>Imprisonment of the Soulless One</t>
  </si>
  <si>
    <t>The Phial of the Priestess Palace</t>
  </si>
  <si>
    <t>Tears of the Witch Scriptorium</t>
  </si>
  <si>
    <t>Daggers of the Sand Redoubt</t>
  </si>
  <si>
    <t>The Thorns of the Poison Hearth</t>
  </si>
  <si>
    <t>Trials of the Airless Citadel</t>
  </si>
  <si>
    <t>Victorious in the Manes Netherworld</t>
  </si>
  <si>
    <t>Resplendence of the Spider March</t>
  </si>
  <si>
    <t>The Secret of the Archmage’s Ruin</t>
  </si>
  <si>
    <t>Contemplation of the Ivory Megaron</t>
  </si>
  <si>
    <t>Aeons in the Wailing Cavern</t>
  </si>
  <si>
    <t>The Pestilence of the Devastated Underworld</t>
  </si>
  <si>
    <t>Deliverance of the Lion Asylum</t>
  </si>
  <si>
    <t>The Bone Knives of the Witch Doctor’s Fane</t>
  </si>
  <si>
    <t>Scepters of the Waterfall Palace</t>
  </si>
  <si>
    <t>The Truth of the Execution Chamber</t>
  </si>
  <si>
    <t>Apocalypse of the Snaking Dominion</t>
  </si>
  <si>
    <t>The Colossi of the Darkening World</t>
  </si>
  <si>
    <t>Gates of the Spectral Temple</t>
  </si>
  <si>
    <t>The War Drums of the Goblin Pits</t>
  </si>
  <si>
    <t>Grimoires of the Timeless Palace</t>
  </si>
  <si>
    <t>Throne of the Lemure Halls</t>
  </si>
  <si>
    <t>Lamentation of the Abhorrent Stair</t>
  </si>
  <si>
    <t>The Withering in the Celestial Freehold</t>
  </si>
  <si>
    <t>Madness in the Gothic Heroum</t>
  </si>
  <si>
    <t>Idylls of the Carnifex Sanctum</t>
  </si>
  <si>
    <t>The Gloried Halls of the Redeemer</t>
  </si>
  <si>
    <t>The Hideous Slime Pits of Deliverance</t>
  </si>
  <si>
    <t>Bloodstone Asylums of the Dread Fang</t>
  </si>
  <si>
    <t>The Earthen Garde of the Codex</t>
  </si>
  <si>
    <t>Gilded Spirals of Silence</t>
  </si>
  <si>
    <t>Ruins of the Grue Crucible</t>
  </si>
  <si>
    <t>Mists of the Banishing Quagmire</t>
  </si>
  <si>
    <t>The Encrusted Circle of Echoes</t>
  </si>
  <si>
    <t>The Impenetrable Citadel of Untruth</t>
  </si>
  <si>
    <t>Bladed Cathedral of the Idolaters</t>
  </si>
  <si>
    <t>The Noxious Stronghold of Discordia</t>
  </si>
  <si>
    <t>Hollow World of the Chiming Scepter</t>
  </si>
  <si>
    <t>The Gibbering Egg of Yog-Sothoth</t>
  </si>
  <si>
    <t>Lost Webs of Unreflection</t>
  </si>
  <si>
    <t>The Manticore Vaults of Chthonia</t>
  </si>
  <si>
    <t>The Bestial Void of Immortality</t>
  </si>
  <si>
    <t>Venomous Cesspit of the Bloodletter</t>
  </si>
  <si>
    <t>The Mystery of the Sacrificial Deception</t>
  </si>
  <si>
    <t>Mist Lords of the Shattered Pyramid</t>
  </si>
  <si>
    <t>The Sacred Citadel of Prophecies</t>
  </si>
  <si>
    <t>Plundered Realm of Severance</t>
  </si>
  <si>
    <t>The Fiend-Wrought Crypts of Hatred</t>
  </si>
  <si>
    <t>Forgotten Tunnels of Doom</t>
  </si>
  <si>
    <t>The Archmage’s Oblivion of Untruth</t>
  </si>
  <si>
    <t>Journey into the Harpy Netherworld</t>
  </si>
  <si>
    <t>Blood Bulwarks of the Gith Lords</t>
  </si>
  <si>
    <t>Withering Sword of the Gargoyle Conclave</t>
  </si>
  <si>
    <t>Aether Halls of the Witch Hunt</t>
  </si>
  <si>
    <t>The Azure Lair of the Accursed Ones</t>
  </si>
  <si>
    <t>A Lesser Netherworld of Skulls</t>
  </si>
  <si>
    <t>The Brazen Gateway of R’lyeh</t>
  </si>
  <si>
    <t>Blighted Holm of the Lich Lord</t>
  </si>
  <si>
    <t>The Unspeakable Abzu of Dust</t>
  </si>
  <si>
    <t>The Emperor’s Pillars of Madness</t>
  </si>
  <si>
    <t>The Gathering Halls of Eternal Grief</t>
  </si>
  <si>
    <t>Fathomless Citadel of the Winds</t>
  </si>
  <si>
    <t>The Viridian Crucible of Discordia</t>
  </si>
  <si>
    <t>Timeless Spiral of the Goddess Chronicle</t>
  </si>
  <si>
    <t>The Wretched Ways of Retribution</t>
  </si>
  <si>
    <t>Pyre Moats of the Juggernaut</t>
  </si>
  <si>
    <t>The Alabaster Martyrium of Redemption</t>
  </si>
  <si>
    <t>Lost Paradise, or the Cleric’s Forgotten City</t>
  </si>
  <si>
    <t>The Impenetrable Chambers of the Ivory Key</t>
  </si>
  <si>
    <t>The Unexcavated Holm of Frozen Worlds</t>
  </si>
  <si>
    <t>The Deathly Sandpit of Degeneration</t>
  </si>
  <si>
    <t>The Hierophant’s Spire of Incomprehension</t>
  </si>
  <si>
    <t>Wailing Ones of the Mirrored Halls</t>
  </si>
  <si>
    <t>The Gilded Portals of Soul Corrosion</t>
  </si>
  <si>
    <t>Swordsmen of the Terrible Underhalls</t>
  </si>
  <si>
    <t>The Encrusted Smelters of Oblivion</t>
  </si>
  <si>
    <t>Treasure Vaults of the Stygian Contemplator</t>
  </si>
  <si>
    <t>The Moldering Cauldrons of Hecatomb</t>
  </si>
  <si>
    <t>Malice in the Nightmare Clan Holds</t>
  </si>
  <si>
    <t>The Maelstrom of Hammered Shields</t>
  </si>
  <si>
    <t>Centurion Dolmens of Obliteration</t>
  </si>
  <si>
    <t>Queen of the Dusk-Wrought Undervaults</t>
  </si>
  <si>
    <t>The Way of the Night and Shub-Niggurath</t>
  </si>
  <si>
    <t>The Shedu and the Ossuary of Worlds</t>
  </si>
  <si>
    <t>Spiderling Asylums of the Void</t>
  </si>
  <si>
    <t>The Cyclopean Path of Utter Immolation</t>
  </si>
  <si>
    <t>The Luminescent Shelters of Insanity</t>
  </si>
  <si>
    <t>Tale of the Poisoner’s Manse of Stones</t>
  </si>
  <si>
    <t>The Octopus River of the Under-Storms</t>
  </si>
  <si>
    <t>The Djinni Abbey of the Sinking Sands</t>
  </si>
  <si>
    <t>Devil Holds of the Mysterious Kingdom</t>
  </si>
  <si>
    <t>The Interrogators’ Mansion of Hiisi</t>
  </si>
  <si>
    <t>The Bloody Gauntlet of the Gladiators</t>
  </si>
  <si>
    <t>Draconian Void of the Horned Demons</t>
  </si>
  <si>
    <t>Nightmare Sanctum of the Beguiler</t>
  </si>
  <si>
    <t>Dreaming Enclave of the Gorgon Queen</t>
  </si>
  <si>
    <t>The Crystalline Fungarium of Ratri</t>
  </si>
  <si>
    <t>Merciless Dominion of the Overking</t>
  </si>
  <si>
    <t>Lunar Wells of the Rat-Things</t>
  </si>
  <si>
    <t>Lave Pits of the Salamander Wyrms</t>
  </si>
  <si>
    <t>Viridian Delves of the Demon Lord</t>
  </si>
  <si>
    <t>The Crypt of the Shambling Legion</t>
  </si>
  <si>
    <t>Crumbling Temple of the Dvergar</t>
  </si>
  <si>
    <t>The Obsidian Citadel of Atlas</t>
  </si>
  <si>
    <t>Brazen Labyrinth of the Lizard Men</t>
  </si>
  <si>
    <t>Riddling Paths of the Gynosphinx</t>
  </si>
  <si>
    <t>God-Halls of the Bestial Forest</t>
  </si>
  <si>
    <t>Demon Lairs of the Shifting Scrapheap</t>
  </si>
  <si>
    <t>Maelstrom Foundry of the Manes</t>
  </si>
  <si>
    <t>The Frigid Fastness of the Medusa Queen</t>
  </si>
  <si>
    <t>Malign Vaults of the Warmongers</t>
  </si>
  <si>
    <t>Abzu of the Deathless Armsmen</t>
  </si>
  <si>
    <t>Quartz Harrow of the Sleeping Princess</t>
  </si>
  <si>
    <t>Chasm of the Fallen Devas</t>
  </si>
  <si>
    <t>The Echoing Shipwrecks of the Hell Spawn</t>
  </si>
  <si>
    <t>Wretched Gates of the Elemental Sorceress</t>
  </si>
  <si>
    <t>The Slaughter Bastion of the Amazons</t>
  </si>
  <si>
    <t>Forsaken Hive of the Insect God</t>
  </si>
  <si>
    <t>The Iron Inquisition Chamber of Hastur</t>
  </si>
  <si>
    <t>The Shattered Nightgaunt Oculus</t>
  </si>
  <si>
    <t>The Many-Alcoved Manse of the Mad Emperor</t>
  </si>
  <si>
    <t>Shadowed Defile of the Warriors of Crom</t>
  </si>
  <si>
    <t>Wulfen Monastery of the Sisterhood</t>
  </si>
  <si>
    <t>The Perilous Mortuary of Illusion</t>
  </si>
  <si>
    <t>The Headsman’s Fane of Nergal</t>
  </si>
  <si>
    <t>Elder Martyrium of the Archduchess</t>
  </si>
  <si>
    <t>Witch Core of the Venom Lancers</t>
  </si>
  <si>
    <t>The Drowning Gallery of the Eternal One</t>
  </si>
  <si>
    <t>Ice Dolmen of the Frost Giants</t>
  </si>
  <si>
    <t>The Pterodactyl Pools of Un-Night</t>
  </si>
  <si>
    <t>The Drowned Volcano of Hecate</t>
  </si>
  <si>
    <t>Emerald Garden of the Beastmen</t>
  </si>
  <si>
    <t>Imperious Harrows of the Lich Heiress</t>
  </si>
  <si>
    <t>Temple of the Juggernaut Eidolon</t>
  </si>
  <si>
    <t>The Shoggoth Pools of Ulthrogorgon</t>
  </si>
  <si>
    <t>The Blinding Gallery of Lu Yueh</t>
  </si>
  <si>
    <t>Bell Vaults of the Dwarven Warlords</t>
  </si>
  <si>
    <t>Pustulent Gard of the Fungi Lords</t>
  </si>
  <si>
    <t>The Harrowing Crucible of the Hexer</t>
  </si>
  <si>
    <t>Moldering Garrison of the Ageless Cataphracts</t>
  </si>
  <si>
    <t>The Ill-Fated Maw of the Silent One</t>
  </si>
  <si>
    <t>Baronial Fastness of the Blood Hawk</t>
  </si>
  <si>
    <t>The Stonecutter Dens of Ashmodai</t>
  </si>
  <si>
    <t>Emerald Hold of the Kobold Borderlands</t>
  </si>
  <si>
    <t>The Umbral Arena of Apshai</t>
  </si>
  <si>
    <t>Heraldic Fortress of the Viridian Cavaliers</t>
  </si>
  <si>
    <t>Astral Holm of the Lionheart</t>
  </si>
  <si>
    <t>The Godless River of Balor</t>
  </si>
  <si>
    <t>Wretch Courts of the Tyrannical Imp</t>
  </si>
  <si>
    <t>Dweomered Bastion of the Faceless One</t>
  </si>
  <si>
    <t>Salt Caves of the Intrepid Invoker</t>
  </si>
  <si>
    <t>Blood Sewers of the Deep Ones</t>
  </si>
  <si>
    <t>The Gloaming Egg of the Haunted Duchess</t>
  </si>
  <si>
    <t>Unchallenged Vaults of the Sea Devils</t>
  </si>
  <si>
    <t>Nightgaunt Waterfall of the Necromancer</t>
  </si>
  <si>
    <t>The Gorloch Tombs of Caitir</t>
  </si>
  <si>
    <t>The Imp Coves of Godithe</t>
  </si>
  <si>
    <t>Revered Maelstrom of the Princess Florina</t>
  </si>
  <si>
    <t>The Baronial Armories of Lucia</t>
  </si>
  <si>
    <t>The Peryton Aeries of Ysenda</t>
  </si>
  <si>
    <t>The Soulless Lyceum of Ablach</t>
  </si>
  <si>
    <t>The Frigid Oubliettes of Severina</t>
  </si>
  <si>
    <t>The Indomitable Palace of Vesta</t>
  </si>
  <si>
    <t>The Hallowed Deluge of Aedon</t>
  </si>
  <si>
    <t>The Marble Asylum of Aileanna</t>
  </si>
  <si>
    <t>The Phosphorescent Descent of Muirne</t>
  </si>
  <si>
    <t>The Slaughter-Stair of Rois</t>
  </si>
  <si>
    <t>The Dvergar Chapels of Hyperia</t>
  </si>
  <si>
    <t>The Templar Reaches of Peronnetta</t>
  </si>
  <si>
    <t>The Dreaming Mirrors of Aibhilin</t>
  </si>
  <si>
    <t>The Spirit Cysts of Circe</t>
  </si>
  <si>
    <t>Rainbow Obelisk of Lirope</t>
  </si>
  <si>
    <t>The Coral Pools of Istra</t>
  </si>
  <si>
    <t>The Opulent Sanctum of Brynhilda</t>
  </si>
  <si>
    <t>The Divination Sanctums of Tiberia</t>
  </si>
  <si>
    <t>The Machine Core of Barra</t>
  </si>
  <si>
    <t>The Marmoreal Ruins of Sabeline</t>
  </si>
  <si>
    <t>Silted Guardian Halls of the Sibyl</t>
  </si>
  <si>
    <t>The Moonstone Pits of Sephare</t>
  </si>
  <si>
    <t>The Myconid Pyramid of Aithre</t>
  </si>
  <si>
    <t>The Drawbridge Cages of Macris</t>
  </si>
  <si>
    <t>The Basalt Prison of Ysenda</t>
  </si>
  <si>
    <t>The Savant Pools of Chrestienne</t>
  </si>
  <si>
    <t>The Wyvern Ziggurat of Hesione</t>
  </si>
  <si>
    <t>The Ashen Corridors of Aconia</t>
  </si>
  <si>
    <t>The Sunless City of Serena</t>
  </si>
  <si>
    <t>The Enigmatic Hatcheries of Heidindrudis</t>
  </si>
  <si>
    <t>Tne Acidic Keep of Sidheag</t>
  </si>
  <si>
    <t>The Demonic Manse of Deinera</t>
  </si>
  <si>
    <t>The Yithian Strictures of Calpurnia</t>
  </si>
  <si>
    <t>The Orichalcum Bone House of Laodamia</t>
  </si>
  <si>
    <t>The Moebius Carcer of Goderun</t>
  </si>
  <si>
    <t>The Medusa Pyramid of Malmhin</t>
  </si>
  <si>
    <t>The Amethyst Bridge of Armande</t>
  </si>
  <si>
    <t>The Gothic Vigil of Melite</t>
  </si>
  <si>
    <t>The Celestial Citadel of Slaine</t>
  </si>
  <si>
    <t>The Iridecent Church of Diamanda</t>
  </si>
  <si>
    <t>The Killing Shards of Pirjo</t>
  </si>
  <si>
    <t>The Wailing Mortuaries of Golderon</t>
  </si>
  <si>
    <t>The Crystalline Tomb of Svenja</t>
  </si>
  <si>
    <t>The Tangling Delves of Muriella</t>
  </si>
  <si>
    <t>The Seeping Pyramids of Laodamia</t>
  </si>
  <si>
    <t>The Godless Oculus of Mystis</t>
  </si>
  <si>
    <t>The Corroded Caverns of Alessandra</t>
  </si>
  <si>
    <t>The Whirlpool Hollow of Contzel</t>
  </si>
  <si>
    <t>The Breccia Necropolis of Lugardis</t>
  </si>
  <si>
    <t>Boreal Dominion of Isolda</t>
  </si>
  <si>
    <t>The Leaden Undercroft of Janis</t>
  </si>
  <si>
    <t>The Dhole Rifts of Alcestis</t>
  </si>
  <si>
    <t>The Abattoirs of Ingeleth</t>
  </si>
  <si>
    <t>The Ghoul Cages of Sithmaith</t>
  </si>
  <si>
    <t>The Excavated Night-Wells of Alesia</t>
  </si>
  <si>
    <t>The Sunken Fane of Catharina</t>
  </si>
  <si>
    <t>The Poisoners’ Domain of Hedewig</t>
  </si>
  <si>
    <t>The Unreflecting Folly of Pandia</t>
  </si>
  <si>
    <t>The Vulture Cathedral of Aldeth</t>
  </si>
  <si>
    <t>The Crocuta Hieron of Dunlathe</t>
  </si>
  <si>
    <t>The Naga Holdfast of Gunhild</t>
  </si>
  <si>
    <t>The Draconian Laboratories of Anastasia</t>
  </si>
  <si>
    <t>Feathered Serpent Crypts of Clarianda</t>
  </si>
  <si>
    <t>The Enshrouded Nadir of Imbrasus</t>
  </si>
  <si>
    <t>The Corrosive Citadel of Lord Wulf</t>
  </si>
  <si>
    <t>The Crone Defiles of Gudmundur</t>
  </si>
  <si>
    <t>The Cairn Haunts of Baron Wortwinus</t>
  </si>
  <si>
    <t>The Fighters’ House of Overlord Eoran</t>
  </si>
  <si>
    <t>The Stalagmite Tombs of Heidenrich</t>
  </si>
  <si>
    <t>The Adept Clan Holds of Count Widradus</t>
  </si>
  <si>
    <t>The Forgotten Hematite City of Teiresias</t>
  </si>
  <si>
    <t>The Treasure Moats of Emperor Senchan</t>
  </si>
  <si>
    <t>The Nebulous Cell Block of Volesus</t>
  </si>
  <si>
    <t>The Adamantine Delve of Mithridates</t>
  </si>
  <si>
    <t>The Guardian Pits of Captain Rudegerus</t>
  </si>
  <si>
    <t>The Jotunn Menhirs of Herzog Gebennach</t>
  </si>
  <si>
    <t>The Dusk Castle of Prince Raimondus</t>
  </si>
  <si>
    <t>The Plutonian Barbican of Tanaide</t>
  </si>
  <si>
    <t>The Soulless Mirrors of Viscount Anfudan</t>
  </si>
  <si>
    <t>The Magmin Halls of Lord Estout</t>
  </si>
  <si>
    <t>The Oracular Crematorium of Michault</t>
  </si>
  <si>
    <t>The Murderous Ruin of Count Maillart</t>
  </si>
  <si>
    <t>The Smoke-Realm of the Chieftain Fionn</t>
  </si>
  <si>
    <t>The Immolating Eidolon of Orcus</t>
  </si>
  <si>
    <t>The Temple Wastes of Diomedes</t>
  </si>
  <si>
    <t>The Warlock Netherworld of Fionnghal</t>
  </si>
  <si>
    <t>The Soundless Temple of the Godling Maringnanus</t>
  </si>
  <si>
    <t>The Marble Descents of Cennetig</t>
  </si>
  <si>
    <t>The Mirrored Halls of Baron Ulrich</t>
  </si>
  <si>
    <t>The Bladed Order Halls of Rowland</t>
  </si>
  <si>
    <t>The Weirding Chambers of Grand Duke Guermont</t>
  </si>
  <si>
    <t>The Darkling Whirlpools of Hemingur</t>
  </si>
  <si>
    <t>The Earth Shark Chasm of Overlord Siegfried</t>
  </si>
  <si>
    <t>The Vanguard Shrines of Fascianus</t>
  </si>
  <si>
    <t>The Bloodletting Throne of Emperor Paullus</t>
  </si>
  <si>
    <t>The Flaming Hierons of Arideus</t>
  </si>
  <si>
    <t>The Vanishing Cavern of Orlandus</t>
  </si>
  <si>
    <t>The Drake Maelstrom of Captain Stranbus</t>
  </si>
  <si>
    <t>The Burgundy Harrows of Prince Reymundus</t>
  </si>
  <si>
    <t>The Paladin Fortress of Sir Hjalmar</t>
  </si>
  <si>
    <t>The Deathly Crowdes of Jacquetus</t>
  </si>
  <si>
    <t>Mithril Halls of the Hetman Acaeus</t>
  </si>
  <si>
    <t>The Assassin Barrow of Abderos</t>
  </si>
  <si>
    <t>The Grated Laboratories of Magus Thulsa</t>
  </si>
  <si>
    <t>The Slug Core of the Pretender Emelricus</t>
  </si>
  <si>
    <t>The Abominable Crypts of Lord Megareus</t>
  </si>
  <si>
    <t>The Cannibal Chambers of Chieftain Huchon</t>
  </si>
  <si>
    <t>The Inquisitorial Threshold of the Patriarch Aldemund</t>
  </si>
  <si>
    <t>The Boreal Megaron of Marquis Roletus</t>
  </si>
  <si>
    <t>The Pyric Ziggurat of High Priest Hildebold</t>
  </si>
  <si>
    <t>The Yuggothian Fungarium of Eberhardus</t>
  </si>
  <si>
    <t>The Ogre Mage Halls of Lord Alarkar</t>
  </si>
  <si>
    <t>The Puffball Caverns of Archmage Tereus</t>
  </si>
  <si>
    <t>The Lost Holdfast of Sir Pylenor</t>
  </si>
  <si>
    <t>The Omen Thrones of Prince Thrasius</t>
  </si>
  <si>
    <t>The Slaughter Pits of Baron Johannes</t>
  </si>
  <si>
    <t>The Quagmire Fane of Patriarch Bjartur</t>
  </si>
  <si>
    <t>The Guardian Quarries of Corydon</t>
  </si>
  <si>
    <t>The Carrion Mangle of Viscount Otto</t>
  </si>
  <si>
    <t>The Grey Under-Isles of Capitone</t>
  </si>
  <si>
    <t>The Naga Reliquaries of Zamolxis</t>
  </si>
  <si>
    <t>The Locking Confines of Captain Diglach</t>
  </si>
  <si>
    <t>The Blasphemy Cisterns of Telemachus</t>
  </si>
  <si>
    <t>The Skull Daemon Pits of Lord Mugron</t>
  </si>
  <si>
    <t>The Charnel Confines of Acrisius</t>
  </si>
  <si>
    <t>The Boulder Vaults of King Frodur</t>
  </si>
  <si>
    <t>The Vermilion Aula of Baron Fearghas</t>
  </si>
  <si>
    <t>The Lizardfolk Dominion of Cellachan</t>
  </si>
  <si>
    <t>The Charnel Burrows of the Perfidious Age</t>
  </si>
  <si>
    <t>The Ashen Maelstrom of the Eldjotnar Sacrifice</t>
  </si>
  <si>
    <t>The Marmoreal Forges of the Haunter’s Talon</t>
  </si>
  <si>
    <t>The Paladin Portals of the Guardians’ Conquest</t>
  </si>
  <si>
    <t>The Undervault Pools of the Dread Anathema</t>
  </si>
  <si>
    <t>Snow Pillars of the Caged Victorious</t>
  </si>
  <si>
    <t>The Endless Cataracts of the Chthonic World</t>
  </si>
  <si>
    <t>Redeemer Spires of the Wraithling Storm</t>
  </si>
  <si>
    <t>The Regent’s Guardrooms of the Black Invidiosa</t>
  </si>
  <si>
    <t>Slaughter Hearths of the Hierarch’s Paradise</t>
  </si>
  <si>
    <t>The Saurian Bridges of the Golem Dominion</t>
  </si>
  <si>
    <t>The Unnamable Gardens of the Angelic Dread</t>
  </si>
  <si>
    <t>Brimstone Corridors of the Thunderous Justiciar</t>
  </si>
  <si>
    <t>Xoron Cairns of the Jeweled Portent</t>
  </si>
  <si>
    <t>The Blinding Gaol of the Heroines’ Destiny</t>
  </si>
  <si>
    <t>The Ravagers’ Manse of Ebon Incomprehension</t>
  </si>
  <si>
    <t>Nightmare Manor of the Quol Kingdoms</t>
  </si>
  <si>
    <t>The Whorling Oblivion of the Lost Cartographer</t>
  </si>
  <si>
    <t>Lich Void of the Midnight Chronicle</t>
  </si>
  <si>
    <t>The Odious Laboratories of Utter Delirium</t>
  </si>
  <si>
    <t>Myconid Vigils of the Forgotten Scourge</t>
  </si>
  <si>
    <t>The Astral Oculus of the Ageless Triumph</t>
  </si>
  <si>
    <t>The Chthonic Mansion of the Templars of R’lyeh</t>
  </si>
  <si>
    <t>Scarlet Craters of the Stygian Grimoire</t>
  </si>
  <si>
    <t>Undefended Mazes of the Thralls of Witchery</t>
  </si>
  <si>
    <t>The Sinking Lond of the Rakshasa Conquest</t>
  </si>
  <si>
    <t>The Shine-Vaults of the Stygian Shambler</t>
  </si>
  <si>
    <t>The Brazen Cauldrons of the Smoke Juggernaut</t>
  </si>
  <si>
    <t>Wasted Ruins of the Saigoth War</t>
  </si>
  <si>
    <t>The Perpetual Lond of Draconian Slumber</t>
  </si>
  <si>
    <t>Blasphemous Chapterhouse of the Serpent Trove</t>
  </si>
  <si>
    <t>Archangelic Musaeum of the Gloaming Spirit</t>
  </si>
  <si>
    <t>Hierophant Marches of the Looming Woe</t>
  </si>
  <si>
    <t>Scoria Vaults of the Whited Idol</t>
  </si>
  <si>
    <t>Talismanic Defile of the Scarecrow’s Scept</t>
  </si>
  <si>
    <t>The Thalassic Crucible of the Gargoyle Centurion</t>
  </si>
  <si>
    <t>Charlatan Coves of the Lethean Dementia</t>
  </si>
  <si>
    <t>The Secret Crypt of the Grisly Prophecies</t>
  </si>
  <si>
    <t>Imprisoning Fane of the Acid Slugs</t>
  </si>
  <si>
    <t>Wrath Halls of the Bottomless Drowning Pool</t>
  </si>
  <si>
    <t>Triceratops Peaks of the Primordial Revelation</t>
  </si>
  <si>
    <t>Hallowed Cataracts of the Sacred Waste</t>
  </si>
  <si>
    <t>Troglodytic Sepulchers of the Shrouded Wars</t>
  </si>
  <si>
    <t>The Salt Necropolis of the Grue Dominion</t>
  </si>
  <si>
    <t>Murky Burial Vaults of the Duchess’s Jewels</t>
  </si>
  <si>
    <t>The Barren Fissures of Discordian Woe</t>
  </si>
  <si>
    <t>Collapsing Manor of the Corrupted Phials</t>
  </si>
  <si>
    <t>The Spirit Gallery of the Resplendent Council</t>
  </si>
  <si>
    <t>Jasper Mire of the Asgardian Foemen</t>
  </si>
  <si>
    <t>Bloodstone Coil of the Forsaken Idylls</t>
  </si>
  <si>
    <t>Infernal Nightmare of the Malignant Conflagration</t>
  </si>
  <si>
    <t>Macabre Palace of the Lemurian Annihilation</t>
  </si>
  <si>
    <t>Statue Realm of the Doppelganger’s Doorway</t>
  </si>
  <si>
    <t>The Vast Webs of Misted Souls</t>
  </si>
  <si>
    <t>Rainbowed Deeps of the Endless Geases</t>
  </si>
  <si>
    <t>Drowning Pools of the Ancient Treason</t>
  </si>
  <si>
    <t>Zombie Redoubt of the Lord of Misrule</t>
  </si>
  <si>
    <t>Grimlock Cysts of the Empyrean Kingdom</t>
  </si>
  <si>
    <t>The Abomination’s Gallery of the Babbling Resurrection</t>
  </si>
  <si>
    <t>The Golden City of Lost Valhalla</t>
  </si>
  <si>
    <t>The Viperous Confines of Royal Wisdom</t>
  </si>
  <si>
    <t>Grand Gauntlet of the Enshrined Overlord</t>
  </si>
  <si>
    <t>The Shattered Fane of Withering Sacrilege</t>
  </si>
  <si>
    <t>Vampire Stronghold of the Elysian Besieger</t>
  </si>
  <si>
    <t>Unknown Waterfall of the Malachite Blades</t>
  </si>
  <si>
    <t>Dolmen Colossus of the Blood-Red Beastmen</t>
  </si>
  <si>
    <t>Hallucinatory Undervaults of the Obliterating Strega</t>
  </si>
  <si>
    <t>Harrowing Conclave of Mountebank Lord</t>
  </si>
  <si>
    <t>Eternal Hideout of the Confounding Trickster Goddess</t>
  </si>
  <si>
    <t>Crimson Cataracts of the Sulphur Troglodytes</t>
  </si>
  <si>
    <t>Element Gate of the Cerulean Spider</t>
  </si>
  <si>
    <t>Hadean Chambers of the Damned Ones</t>
  </si>
  <si>
    <t>Cryptic Mausoleum of the Magi Unborn</t>
  </si>
  <si>
    <t>Lichen Crypts of the Dread Nephilim</t>
  </si>
  <si>
    <t>Eerie Fortress of the Undead Hawkmen</t>
  </si>
  <si>
    <t>Astral Stronghold of the Diamond Bholes</t>
  </si>
  <si>
    <t>Talismanic Core of the Befouled Serpents</t>
  </si>
  <si>
    <t>Faerie Pits of the Mad Archduchess</t>
  </si>
  <si>
    <t>The Rusting Lighthouse of the Leviathan Idolater</t>
  </si>
  <si>
    <t>Conjuring Forge of the Stygian Huntswomen</t>
  </si>
  <si>
    <t>Nightmare Crypt of the Vulture Behemoths</t>
  </si>
  <si>
    <t>Fiend-Wrought Gaol of the Mad Etin King</t>
  </si>
  <si>
    <t>Plundered Moats of the Lethean Zombies</t>
  </si>
  <si>
    <t>Fog Warrens of the Imperious Griffon Riders</t>
  </si>
  <si>
    <t>Catafalque Halls of the Tortured Heroes</t>
  </si>
  <si>
    <t>Dismal Holm of the Arachnid Huntress</t>
  </si>
  <si>
    <t>Forsaken Pools of the Abhorred Clay Golem</t>
  </si>
  <si>
    <t>Funereal Laboratories of the Draining Masters</t>
  </si>
  <si>
    <t>Grinning Holdfast of the Gothic Demigod</t>
  </si>
  <si>
    <t>Guardian Halls of the Abominable Manticore</t>
  </si>
  <si>
    <t>Rhyolite Defile of the Skarn Beetles</t>
  </si>
  <si>
    <t>The Iridescent Maelstrom of Druaga</t>
  </si>
  <si>
    <t>Monolith Palace of the Viridian Elementalist</t>
  </si>
  <si>
    <t>Skeleton Thrones of the Cloud Giant Queen</t>
  </si>
  <si>
    <t>Dolomite Pits of the Order of Burgundy</t>
  </si>
  <si>
    <t>The Silence Coves of the Merciless Hecate</t>
  </si>
  <si>
    <t>Reflecting Nadir of the Risen Hyperboreans</t>
  </si>
  <si>
    <t>Granite Labyrinth of the Frogman Idols</t>
  </si>
  <si>
    <t>Vengeful Gard of the Ethereal Overking</t>
  </si>
  <si>
    <t>Merciless Barrens of the Badger Dukes</t>
  </si>
  <si>
    <t>Bloody Corridors of the Orc Tyrant</t>
  </si>
  <si>
    <t>The Secret Treasure Vaults of Kiputytto</t>
  </si>
  <si>
    <t>Daemon Palace of the Warlock Spawn</t>
  </si>
  <si>
    <t>The Abominable Sanctum of the Wizard-Barons</t>
  </si>
  <si>
    <t>Deathly Fool-Traps of the Quagmire Hetman</t>
  </si>
  <si>
    <t>The Plutonian Pyramid of Huhueteotl</t>
  </si>
  <si>
    <t>Nighted Sewer of the Wererat Phantoms</t>
  </si>
  <si>
    <t>The Exalted Lond of Crimson Ashmodai</t>
  </si>
  <si>
    <t>Exalted Chambers of the Boreal Legion</t>
  </si>
  <si>
    <t>Ravaged Temple of the Hawk Riders</t>
  </si>
  <si>
    <t>Spiral Burrows of the Burning Revenants</t>
  </si>
  <si>
    <t>Sunken Caves of Oceanus the Tyrannic</t>
  </si>
  <si>
    <t>The Toadstool Quagmires of Hiisi</t>
  </si>
  <si>
    <t>The Undiscovered Crypts of the Werewolf Titan</t>
  </si>
  <si>
    <t>Infernal Chantries of the Yellow Viscount</t>
  </si>
  <si>
    <t>Undefended Haunts of the Overqueen Heresiarch</t>
  </si>
  <si>
    <t>Brazen Confines of the Seven Stone Golems</t>
  </si>
  <si>
    <t>Foul Stone-Halls of the Snow Beasts</t>
  </si>
  <si>
    <t>Malachite Crucible of the Speechless Cabal</t>
  </si>
  <si>
    <t>Graven Gates of the Dragon Creatrix</t>
  </si>
  <si>
    <t>Black Hieron of the Ogress Hags</t>
  </si>
  <si>
    <t>The Ensnaring Temple of the Elven Chevaliers</t>
  </si>
  <si>
    <t>Bleeding Prisons of the Indomitable Warlord</t>
  </si>
  <si>
    <t>Salt Fane of the Undying Cannibals</t>
  </si>
  <si>
    <t>Procrustean Eidolon of the Horned Ones</t>
  </si>
  <si>
    <t>Poison Fungarium of the Emerald Dragon</t>
  </si>
  <si>
    <t>Dream Halls of the Ceremonial Iron Golem</t>
  </si>
  <si>
    <t>Soulless Cellarage of the Decaying Lizard Men</t>
  </si>
  <si>
    <t>Death Church of the Marmoreal Vampiress</t>
  </si>
  <si>
    <t>Mud Coves of the Barbed-Spear Frogmen</t>
  </si>
  <si>
    <t>The Lycanthropic Coven of Julia the Redeemer</t>
  </si>
  <si>
    <t>Hematite Sanctum of the Ranger Ameline</t>
  </si>
  <si>
    <t>Automaton Nexus of Marcella the Frog Hexer</t>
  </si>
  <si>
    <t>Secret Havens of Inga the Disenchanter</t>
  </si>
  <si>
    <t>Pterodactyl Confines of Celestria the Decrepit</t>
  </si>
  <si>
    <t>The Green Barrows of Sempronia the Besieged</t>
  </si>
  <si>
    <t>The Deathly Runic Chambers of Io the Ashen</t>
  </si>
  <si>
    <t>The Jacinth Eyes of Felicia the Temptress</t>
  </si>
  <si>
    <t>Reanimator Holds of Annalisa the Inquisitor</t>
  </si>
  <si>
    <t>The Cryptic Mortuary of Gyszel the Yoggol Queens</t>
  </si>
  <si>
    <t>Echoing Colosseum of Aileth the Unspawned</t>
  </si>
  <si>
    <t>Draconian Haunts of Regina the Scarab Maiden</t>
  </si>
  <si>
    <t>Hematite Waterfalls of Mitri the Writhing</t>
  </si>
  <si>
    <t>The Labyrinthine Duskhalls of Liath the Reaver</t>
  </si>
  <si>
    <t>Abyssal Temple of Clariandra the Pillager</t>
  </si>
  <si>
    <t>Iniquitous Grave of Methildis the Mourning</t>
  </si>
  <si>
    <t>The Haunted Obelisks of Agrippina the Steam Witch</t>
  </si>
  <si>
    <t>Jacinth Necropolis of Sigrun the Umber</t>
  </si>
  <si>
    <t>The Baffling Gauntlet of Goditha the Forbidden</t>
  </si>
  <si>
    <t>The Lost City of Andreuola the Shoggoth Queen</t>
  </si>
  <si>
    <t>Char-Stone Vigils of Sylvi the Immolator</t>
  </si>
  <si>
    <t>The Dolorous Void of Sedehanna the Ill-Omened</t>
  </si>
  <si>
    <t>The Troll Towers of Setacha the Behemoth</t>
  </si>
  <si>
    <t>Enshrined Haunts of Bella the Deserted</t>
  </si>
  <si>
    <t>The Black Colosseum of Slainte the Cairn Maiden</t>
  </si>
  <si>
    <t>The Sagely Reaches of Antistia the Celestial</t>
  </si>
  <si>
    <t>Mastiff Garde of Maia the Beithir Tamer</t>
  </si>
  <si>
    <t>Unearthed Sacred Crypts of Pandora the Blasphemer</t>
  </si>
  <si>
    <t>The Vorpal Vortex of Bandecca the Pale one</t>
  </si>
  <si>
    <t>Steam Prisons of Marsilia the Inexorable</t>
  </si>
  <si>
    <t>The Beetle Chasms of Mora the Vampiress</t>
  </si>
  <si>
    <t>Cimmerian Vigil of Avine the Murderess</t>
  </si>
  <si>
    <t>Scintillant Fane of Agaristia of the Spear</t>
  </si>
  <si>
    <t>The Grinding Bastion of Xanthe the Deceiver</t>
  </si>
  <si>
    <t>The Moonstone Towers of Severa the Opal Queen</t>
  </si>
  <si>
    <t>Mourning Cisterns of Failenn the Wailing</t>
  </si>
  <si>
    <t>The Yuggothian Heroum of the Regent Scolasia</t>
  </si>
  <si>
    <t>The Crystal Manse of Pasiphae the Spectral</t>
  </si>
  <si>
    <t>The Slave Oculus of Anchara the Hydra Keeper</t>
  </si>
  <si>
    <t>The Clockwork Halls of Esa the Ruined</t>
  </si>
  <si>
    <t>Fountain Sanctuaries of Sabina the Infested</t>
  </si>
  <si>
    <t>Sacrificial Grottoes of Daghma the Unbeliever</t>
  </si>
  <si>
    <t>The Unlet Hieron of Timandra the Seeress</t>
  </si>
  <si>
    <t>The Shrouded Abyss of Eamhair the Giantess</t>
  </si>
  <si>
    <t>The Unconquered Caverns of Naudina the Dire</t>
  </si>
  <si>
    <t>The Witching Manor of Alixia the Deathless</t>
  </si>
  <si>
    <t>Destroyed Freeholds of Antheia the Deceived</t>
  </si>
  <si>
    <t>The Champion’s Harrow of Constantina the Brazen</t>
  </si>
  <si>
    <t>Grisly Donjons of Glauce the Phantasmal</t>
  </si>
  <si>
    <t>Quagmire Pits of Esa, the Goblin Chieftess</t>
  </si>
  <si>
    <t>Deathly Temple of Metis the Phantasmagorian</t>
  </si>
  <si>
    <t>Confining Holdfasts of Cellach the Gatekeeper</t>
  </si>
  <si>
    <t>Forgotten Under-Spires of Lata the Empyrean</t>
  </si>
  <si>
    <t>The Crimson Rune Caves of Ghita the Scorched</t>
  </si>
  <si>
    <t>The Charred Deeps of Sempronia the Ashen</t>
  </si>
  <si>
    <t>Barren Sacracrium of Bastiane the Executioner</t>
  </si>
  <si>
    <t>Myrmidon Shards of Hendina the Eldjotnar</t>
  </si>
  <si>
    <t>Glyph-Wrought Hollows of Freja the Draconian</t>
  </si>
  <si>
    <t>Elysian Havens of Flavia the Enchantress</t>
  </si>
  <si>
    <t>Heretical Garde of Domicia the Succubus</t>
  </si>
  <si>
    <t>Dagonian Wold of Aeditha the Screaming</t>
  </si>
  <si>
    <t>Cryptic Sub-Cellars of Leuca the Poisoned One</t>
  </si>
  <si>
    <t>Juggernaut Arenas of the Heretic Armande</t>
  </si>
  <si>
    <t>Beithir Steading of Piera the Accursed</t>
  </si>
  <si>
    <t>The Brazen Vaults of Borgach the Benighted</t>
  </si>
  <si>
    <t>Warded Geyser Halls of Rigbarddan the Idolater</t>
  </si>
  <si>
    <t>Lightning Halls of Scamandrius the Colossal</t>
  </si>
  <si>
    <t>Sand-Pool Caverns of Fangeaux the Uncanny</t>
  </si>
  <si>
    <t>The Jackal Tombs of Lord Grancius</t>
  </si>
  <si>
    <t>Scarlet Hives of Cu Dub the Ichorous</t>
  </si>
  <si>
    <t>Arachnid Havens of Athicus the Web Spinner</t>
  </si>
  <si>
    <t>Mudstone Citadel of Galacus the Tenebrous</t>
  </si>
  <si>
    <t>Black Crematorium of Niallghas the Unchained</t>
  </si>
  <si>
    <t>Elementalist Stronghold of Codrus the Benighted</t>
  </si>
  <si>
    <t>Magma Pits of the White Godling Granicus</t>
  </si>
  <si>
    <t>Oni Donjons of the Archduke Adrastus</t>
  </si>
  <si>
    <t>Underground Conclaves of the Emperor Dagur</t>
  </si>
  <si>
    <t>Basalt Garde of Cordenova the Defiled</t>
  </si>
  <si>
    <t>Orichalcum Throne of Augustin the Ghastly</t>
  </si>
  <si>
    <t>The Bardic Undercity of Viscount Eginolf</t>
  </si>
  <si>
    <t>Blood-Wrought Cisterns of Serteinus the Impaler</t>
  </si>
  <si>
    <t>The Gossamered Sepulcher of Sifridus the Resplendent</t>
  </si>
  <si>
    <t>Chaos Forges of the Archmage Fascianus</t>
  </si>
  <si>
    <t>Darkling Pits of Astanova the Ghoul Prince</t>
  </si>
  <si>
    <t>Umbral Fane of Arideus the Screaming</t>
  </si>
  <si>
    <t>Golden Defile of Turquan the Medusa Keeper</t>
  </si>
  <si>
    <t>Bugbear Warrens of Imbrasus the Sluggard</t>
  </si>
  <si>
    <t>Scion Gardens of Andraemon the Badgerbear Cager</t>
  </si>
  <si>
    <t>Granite Sacrarium of the Shedu Karanthes</t>
  </si>
  <si>
    <t>Sorcerous Moathouse of Cormacan the Unbleeding</t>
  </si>
  <si>
    <t>Toad Crypts of the Mythical Lord Quentin</t>
  </si>
  <si>
    <t>Horrid Spires of Sibragtus the Insidious</t>
  </si>
  <si>
    <t>The Lava Dens of Nectolus the Burning</t>
  </si>
  <si>
    <t>Bloodstone Mausoleum of the Tyrant Nazarius</t>
  </si>
  <si>
    <t>Execution Chambers of Briareus the Exiled</t>
  </si>
  <si>
    <t>Displacer Ziggurats of Pedone the Goblin King</t>
  </si>
  <si>
    <t>The Insectile Redoubt of Torgeir the Yellow</t>
  </si>
  <si>
    <t>Warding Rifts of Guillaume the Wolf Lord</t>
  </si>
  <si>
    <t>The Cambion Palace of Thror the Immaculate</t>
  </si>
  <si>
    <t>Stygian Halls of Hengest the Profane</t>
  </si>
  <si>
    <t>The Myconid Haunts of Marquardus the Silvered</t>
  </si>
  <si>
    <t>The Volcanic Undercity of Voulo the Encrusted</t>
  </si>
  <si>
    <t>Unholy Enclave of Bochard the Overking</t>
  </si>
  <si>
    <t>The Wondrous Keep of Jorius the Slain</t>
  </si>
  <si>
    <t>Plutonian Vaults of Khossus the Necromancer</t>
  </si>
  <si>
    <t>Silt Cascades of the Baron Diglach</t>
  </si>
  <si>
    <t>Cult Grottoes of the Beast Lord Herodion</t>
  </si>
  <si>
    <t>Assassin Dens of Moranthes the Beguiler</t>
  </si>
  <si>
    <t>Hatching Vaults of Amalric the Hungerer</t>
  </si>
  <si>
    <t>The Depthless Drowning Pools of Tarchon the Scorpion</t>
  </si>
  <si>
    <t>Opalescent Redoubt of Sir Torgeir the Draconian</t>
  </si>
  <si>
    <t>The Grisly Torrent of Aeson the Solitary</t>
  </si>
  <si>
    <t>Moldering Caverns of Heinricus the Beheader</t>
  </si>
  <si>
    <t>Viridian Caves of Helwig, the Bugbear Hetman</t>
  </si>
  <si>
    <t>Sludge Pits of the Marquis Heirax</t>
  </si>
  <si>
    <t>The Immaculate Cages of Huguetus The Gaoler</t>
  </si>
  <si>
    <t>Carrion Forge of Siacas the Erinyes Slayer</t>
  </si>
  <si>
    <t>The Gossamered Pools of Orderic the Lizard King</t>
  </si>
  <si>
    <t>Serpentine Grottoes of Avenel the Crystalline</t>
  </si>
  <si>
    <t>The Urd Quagmires of Uldricus the Dagonian</t>
  </si>
  <si>
    <t>Warded Vortex of Eustace, the Cackling One</t>
  </si>
  <si>
    <t>The Undiscovered Kingdom of Asmundur the Fallen</t>
  </si>
  <si>
    <t>Infernal Arenas of Bardur the Mold Bringer</t>
  </si>
  <si>
    <t>Vampiric Crypts of Lord Andraemon the Elder</t>
  </si>
  <si>
    <t>Colossus Halls of Ciaran the Etin King</t>
  </si>
  <si>
    <t>Starless Core of the Knights of Alcon</t>
  </si>
  <si>
    <t>Purification Chambers of Philip the Ever-Dying</t>
  </si>
  <si>
    <t>The Teleporter Halls of Gottolinus the Nebulous</t>
  </si>
  <si>
    <t>Magma Mires of the Overlord Ruissine</t>
  </si>
  <si>
    <t>Blackstone Foundries of Gerald the Hungering</t>
  </si>
  <si>
    <t>The Holm</t>
  </si>
  <si>
    <t>The Oubliettes</t>
  </si>
  <si>
    <t>The Crowde</t>
  </si>
  <si>
    <t>The Dusk</t>
  </si>
  <si>
    <t>The Shipwrecks</t>
  </si>
  <si>
    <t>The Ziggurats</t>
  </si>
  <si>
    <t>The Womb</t>
  </si>
  <si>
    <t>The Cauldrons</t>
  </si>
  <si>
    <t>The Torrent</t>
  </si>
  <si>
    <t>The Foundries</t>
  </si>
  <si>
    <t>The Coils</t>
  </si>
  <si>
    <t>The Borderland</t>
  </si>
  <si>
    <t>The Psychomanteum</t>
  </si>
  <si>
    <t>The Undercroft</t>
  </si>
  <si>
    <t>The Gard</t>
  </si>
  <si>
    <t>The Sarcophagi</t>
  </si>
  <si>
    <t>The Vigil</t>
  </si>
  <si>
    <t>The Bone House</t>
  </si>
  <si>
    <t>The Megaron</t>
  </si>
  <si>
    <t>The Cairnstone</t>
  </si>
  <si>
    <t>The Abzu</t>
  </si>
  <si>
    <t>The Barrow</t>
  </si>
  <si>
    <t>The Hollows</t>
  </si>
  <si>
    <t>The Falls</t>
  </si>
  <si>
    <t>The Gauntlet</t>
  </si>
  <si>
    <t>Level Theme</t>
  </si>
  <si>
    <t>Aeolian Caves</t>
  </si>
  <si>
    <t>Anchialine Caves</t>
  </si>
  <si>
    <t>Arena</t>
  </si>
  <si>
    <t>Assassins’ Guild</t>
  </si>
  <si>
    <t>Bottomless Pits</t>
  </si>
  <si>
    <t>Boulder Caves</t>
  </si>
  <si>
    <t>Buried Treasure Complex</t>
  </si>
  <si>
    <t>Canals &amp; Waterwheels</t>
  </si>
  <si>
    <t>Carved Cave City</t>
  </si>
  <si>
    <t>Catacombs</t>
  </si>
  <si>
    <t>Cellars</t>
  </si>
  <si>
    <t>Cisterns &amp; Reservoirs</t>
  </si>
  <si>
    <t>Cliffside Caves</t>
  </si>
  <si>
    <t>Collapsing Level</t>
  </si>
  <si>
    <t>Crypt</t>
  </si>
  <si>
    <t>Crystal Caves</t>
  </si>
  <si>
    <t>Delve</t>
  </si>
  <si>
    <t>Elemental Node of Air</t>
  </si>
  <si>
    <t>Elemental Node of Earth</t>
  </si>
  <si>
    <t>Elemental Node of Fire</t>
  </si>
  <si>
    <t>Elemental Node of Water</t>
  </si>
  <si>
    <t>Erosional Caves</t>
  </si>
  <si>
    <t>Fiery Caverns</t>
  </si>
  <si>
    <t>Fracture Caves</t>
  </si>
  <si>
    <t>Fungal Caverns</t>
  </si>
  <si>
    <t>Gauntlet</t>
  </si>
  <si>
    <t>Geyser Caves</t>
  </si>
  <si>
    <t>Glacier Caves</t>
  </si>
  <si>
    <t>Hideout</t>
  </si>
  <si>
    <t>Infernal Enclave</t>
  </si>
  <si>
    <t>Inside a Creature</t>
  </si>
  <si>
    <t>Inside a Mindscape</t>
  </si>
  <si>
    <t>Jungle Caves</t>
  </si>
  <si>
    <t>Labyrinth</t>
  </si>
  <si>
    <t>Littoral Caves</t>
  </si>
  <si>
    <t>Machine Level</t>
  </si>
  <si>
    <t>Mad Wizard’s Domain</t>
  </si>
  <si>
    <t>Magical Caverns</t>
  </si>
  <si>
    <t>Magical Gauntlet</t>
  </si>
  <si>
    <t>Magical Realm</t>
  </si>
  <si>
    <t>Maze</t>
  </si>
  <si>
    <t>Mine</t>
  </si>
  <si>
    <t>Monster Burrows</t>
  </si>
  <si>
    <t>Pirate Gauntlet</t>
  </si>
  <si>
    <t>Primary Caves</t>
  </si>
  <si>
    <t>Proving Grounds</t>
  </si>
  <si>
    <t>Sand-Filled Caves</t>
  </si>
  <si>
    <t>Seismic Caverns</t>
  </si>
  <si>
    <t>Shafts and Elevators</t>
  </si>
  <si>
    <t>Solutional Caves</t>
  </si>
  <si>
    <t>Subterranean Stronghold</t>
  </si>
  <si>
    <t>Sunless Sea</t>
  </si>
  <si>
    <t>Swamp Caves</t>
  </si>
  <si>
    <t>Talus Caves</t>
  </si>
  <si>
    <t>Thieves’ Guild</t>
  </si>
  <si>
    <t>Tomb</t>
  </si>
  <si>
    <t>Undercrofts</t>
  </si>
  <si>
    <t>Underground City</t>
  </si>
  <si>
    <t>Underground Temple</t>
  </si>
  <si>
    <t>Underground Waterway</t>
  </si>
  <si>
    <t>Underwater Caves</t>
  </si>
  <si>
    <t>Underwater Ruin</t>
  </si>
  <si>
    <t>Underwater Stronghold</t>
  </si>
  <si>
    <t>Urban Undercity</t>
  </si>
  <si>
    <t>Warrens</t>
  </si>
  <si>
    <t>Waterfall Caves</t>
  </si>
  <si>
    <t>Dice</t>
  </si>
  <si>
    <t>Prevailing</t>
  </si>
  <si>
    <t>Light</t>
  </si>
  <si>
    <t>Blindingly Bright (30’ sight range unless wearing some form of eye protection, such as a visored great helm)</t>
  </si>
  <si>
    <t>Bright (technically limitless sight range underground)</t>
  </si>
  <si>
    <t>Well-Lit (180’ sight range)</t>
  </si>
  <si>
    <t>Dim / Shadows (60’ sight range)</t>
  </si>
  <si>
    <t>Near Dark (30’ sight range, unless using a light source or magic)</t>
  </si>
  <si>
    <t>Darkness (10’ sight range, unless using a light source or magic)</t>
  </si>
  <si>
    <t>Utter Darkness (0’ sight range, unless using a light source or magic)</t>
  </si>
  <si>
    <t>Varying (depending on room-to-room light sources)</t>
  </si>
  <si>
    <t>Source</t>
  </si>
  <si>
    <t>Asbestinon Lamps</t>
  </si>
  <si>
    <t>Braziers</t>
  </si>
  <si>
    <t>Candles / Candelabras</t>
  </si>
  <si>
    <t>Fire Cauldrons</t>
  </si>
  <si>
    <t>Fire Pits</t>
  </si>
  <si>
    <t>Fireplaces</t>
  </si>
  <si>
    <t>Fires &amp; Reflecting Mirrors</t>
  </si>
  <si>
    <t>Lanterns &amp; Hanging Lanthorns</t>
  </si>
  <si>
    <t>Magical Crystals</t>
  </si>
  <si>
    <t>Magical Light &amp; Reflecting Mirrors</t>
  </si>
  <si>
    <t>Magical Light (Continual Light etc.)</t>
  </si>
  <si>
    <t>Natural Gas Jets (Volcanic Vents etc.)</t>
  </si>
  <si>
    <t>None (or GM’s Concept)</t>
  </si>
  <si>
    <t>Oil Lamps</t>
  </si>
  <si>
    <t>Phosphorescent Fungi</t>
  </si>
  <si>
    <t>Phosphorescent Pools</t>
  </si>
  <si>
    <t>Phosphorescent Spheres (Hanging from Chains)</t>
  </si>
  <si>
    <t>Phosphorescent Vapor</t>
  </si>
  <si>
    <t>Sunlight &amp; Reflecting Mirrors</t>
  </si>
  <si>
    <t>Sunlight (or Magical Light) Shafts</t>
  </si>
  <si>
    <t>Torches</t>
  </si>
  <si>
    <t>Air</t>
  </si>
  <si>
    <t>Clarity</t>
  </si>
  <si>
    <t>Clear</t>
  </si>
  <si>
    <t>Floating Ash</t>
  </si>
  <si>
    <t>Floating Cinders</t>
  </si>
  <si>
    <t>Floating Dust</t>
  </si>
  <si>
    <t>Floating Pollen or Spores</t>
  </si>
  <si>
    <t>Fog (to the Ceiling)</t>
  </si>
  <si>
    <t>Mist or Haze (Ankle-Level)</t>
  </si>
  <si>
    <t>Mist or Haze (Neck-Level)</t>
  </si>
  <si>
    <t>Mist or Haze (Waist-Level)</t>
  </si>
  <si>
    <t>Shimmering (Moisture)</t>
  </si>
  <si>
    <t>Smoke (at the Ceiling)</t>
  </si>
  <si>
    <t>Smoke (Drifting Plumes)</t>
  </si>
  <si>
    <t>Current</t>
  </si>
  <si>
    <t>Breeze, Intermittent</t>
  </si>
  <si>
    <t>Breeze, Slight</t>
  </si>
  <si>
    <t>Breeze, Slight and Damp</t>
  </si>
  <si>
    <t>Cold Current</t>
  </si>
  <si>
    <t>Downdraft, Slight</t>
  </si>
  <si>
    <t>Downdraft, Strong</t>
  </si>
  <si>
    <t>Still Air</t>
  </si>
  <si>
    <t>Still Air, Cold(er)</t>
  </si>
  <si>
    <t>Still Air, Cool(er)</t>
  </si>
  <si>
    <t>Still Air, Hot(ter)</t>
  </si>
  <si>
    <t>Still Air, Warm(er)</t>
  </si>
  <si>
    <t>Updraft, Slight</t>
  </si>
  <si>
    <t>Updraft, Strong</t>
  </si>
  <si>
    <t>Wind, Strong and Constant</t>
  </si>
  <si>
    <t>Wind, Strong and Gusting</t>
  </si>
  <si>
    <t>Wind, Strong and Moaning</t>
  </si>
  <si>
    <t>Minor</t>
  </si>
  <si>
    <t>Lifeforms</t>
  </si>
  <si>
    <t>Algae</t>
  </si>
  <si>
    <t>Fungus</t>
  </si>
  <si>
    <t>Lichen</t>
  </si>
  <si>
    <t>Mold</t>
  </si>
  <si>
    <t>Moss</t>
  </si>
  <si>
    <t>Plants (Netherworld or Magical)</t>
  </si>
  <si>
    <t>Slime</t>
  </si>
  <si>
    <t>Tree Roots</t>
  </si>
  <si>
    <t>(None)</t>
  </si>
  <si>
    <t>Odor</t>
  </si>
  <si>
    <t>Acrid</t>
  </si>
  <si>
    <t>Alcohol (Spilled)</t>
  </si>
  <si>
    <t>Ammonia</t>
  </si>
  <si>
    <t>Baking Bread</t>
  </si>
  <si>
    <t>Blood / Boiling Blood</t>
  </si>
  <si>
    <t>Brewing Potions / Chemicals</t>
  </si>
  <si>
    <t>Brimstone (Sulfurous)</t>
  </si>
  <si>
    <t>Burning Flesh</t>
  </si>
  <si>
    <t>Burning Torches or Firewood</t>
  </si>
  <si>
    <t>Burning Wood</t>
  </si>
  <si>
    <t>Chlorine</t>
  </si>
  <si>
    <t>Cooking Food</t>
  </si>
  <si>
    <t>Damp Fur</t>
  </si>
  <si>
    <t>Dank and Moldy</t>
  </si>
  <si>
    <t>Death and Decay</t>
  </si>
  <si>
    <t>Decaying Flesh</t>
  </si>
  <si>
    <t>Dust</t>
  </si>
  <si>
    <t>Earth</t>
  </si>
  <si>
    <t>Enticing and Indescribable</t>
  </si>
  <si>
    <t>Fetid</t>
  </si>
  <si>
    <t>Fish</t>
  </si>
  <si>
    <t>Flowers or Herbs</t>
  </si>
  <si>
    <t>Foetor (Lovecraftian)</t>
  </si>
  <si>
    <t>Fragrant / Incense</t>
  </si>
  <si>
    <t>Fresh Food</t>
  </si>
  <si>
    <t>Garbage and Refuse</t>
  </si>
  <si>
    <t>Manure / Dung / Offal</t>
  </si>
  <si>
    <t>Metallic</t>
  </si>
  <si>
    <t>Methane</t>
  </si>
  <si>
    <t>Mildew</t>
  </si>
  <si>
    <t>Musk / Musky Beasts</t>
  </si>
  <si>
    <t>Ozone / Discharged Magic</t>
  </si>
  <si>
    <t>Rotting Meat</t>
  </si>
  <si>
    <t>Rotting Vegetation</t>
  </si>
  <si>
    <t>Salty and Wet</t>
  </si>
  <si>
    <t>Smoke</t>
  </si>
  <si>
    <t>Spices</t>
  </si>
  <si>
    <t>Stale and Fetid</t>
  </si>
  <si>
    <t>Urine</t>
  </si>
  <si>
    <t>Vinegar</t>
  </si>
  <si>
    <t>Intermittent</t>
  </si>
  <si>
    <t>Sound</t>
  </si>
  <si>
    <t>Bellowing</t>
  </si>
  <si>
    <t>Bubbling</t>
  </si>
  <si>
    <t>Buzzing (Insects?)</t>
  </si>
  <si>
    <t>Chains Rattling</t>
  </si>
  <si>
    <t>Chanting</t>
  </si>
  <si>
    <t>Chiming</t>
  </si>
  <si>
    <t>Chirping</t>
  </si>
  <si>
    <t>Clanging</t>
  </si>
  <si>
    <t>Clanking</t>
  </si>
  <si>
    <t>Clashing Metal</t>
  </si>
  <si>
    <t>Combat (Distant)</t>
  </si>
  <si>
    <t>Conversation (Language Dependent upon Denizens)</t>
  </si>
  <si>
    <t>Dripping</t>
  </si>
  <si>
    <t>Drums Beating</t>
  </si>
  <si>
    <t>Earth Tremors</t>
  </si>
  <si>
    <t>Echoes</t>
  </si>
  <si>
    <t>Explosion (Distant) and Rumbling</t>
  </si>
  <si>
    <t>Footsteps Ahead</t>
  </si>
  <si>
    <t>Footsteps Approaching</t>
  </si>
  <si>
    <t>Footsteps Behind</t>
  </si>
  <si>
    <t>Footsteps Receding</t>
  </si>
  <si>
    <t>Footsteps to One Side</t>
  </si>
  <si>
    <t>Giggling</t>
  </si>
  <si>
    <t>Glass Shattering</t>
  </si>
  <si>
    <t>Gong</t>
  </si>
  <si>
    <t>Grating</t>
  </si>
  <si>
    <t>Grinding Stone</t>
  </si>
  <si>
    <t>Groaning</t>
  </si>
  <si>
    <t>Growling</t>
  </si>
  <si>
    <t>Grunting</t>
  </si>
  <si>
    <t>Gurgling</t>
  </si>
  <si>
    <t>Hinges Squeaking</t>
  </si>
  <si>
    <t>Hissing</t>
  </si>
  <si>
    <t>Horn Sounding</t>
  </si>
  <si>
    <t>Howling</t>
  </si>
  <si>
    <t>Humming</t>
  </si>
  <si>
    <t>Jingling</t>
  </si>
  <si>
    <t>Knocking</t>
  </si>
  <si>
    <t>Murmuring</t>
  </si>
  <si>
    <t>Nothing, Dead Silence</t>
  </si>
  <si>
    <t>Purring</t>
  </si>
  <si>
    <t>Rattling</t>
  </si>
  <si>
    <t>Roaring</t>
  </si>
  <si>
    <t>Rustling</t>
  </si>
  <si>
    <t>Scrabbling</t>
  </si>
  <si>
    <t>Scraping</t>
  </si>
  <si>
    <t>Scratching</t>
  </si>
  <si>
    <t>Screaming</t>
  </si>
  <si>
    <t>Shrieking</t>
  </si>
  <si>
    <t>Shuffling</t>
  </si>
  <si>
    <t>Singing</t>
  </si>
  <si>
    <t>Slamming Doors (Repeatedly, Distant)</t>
  </si>
  <si>
    <t>Slithering</t>
  </si>
  <si>
    <t>Something Dropped (Repeatedly?)</t>
  </si>
  <si>
    <t>Splashing</t>
  </si>
  <si>
    <t>Splintering</t>
  </si>
  <si>
    <t>Tapping</t>
  </si>
  <si>
    <t>Thunder (or Similar Reverberation)</t>
  </si>
  <si>
    <t>Ticking</t>
  </si>
  <si>
    <t>Tinkling</t>
  </si>
  <si>
    <t>Trickling</t>
  </si>
  <si>
    <t>Twanging</t>
  </si>
  <si>
    <t>Waterfall</t>
  </si>
  <si>
    <t>Whining</t>
  </si>
  <si>
    <t>Whispering</t>
  </si>
  <si>
    <t>Whistling</t>
  </si>
  <si>
    <t>Wind</t>
  </si>
  <si>
    <t>Wood Splintering</t>
  </si>
  <si>
    <t>Evocative</t>
  </si>
  <si>
    <t>Abandoned</t>
  </si>
  <si>
    <t>Aberrant</t>
  </si>
  <si>
    <t>Abjuration</t>
  </si>
  <si>
    <t>Abominable</t>
  </si>
  <si>
    <t>Abomination’s</t>
  </si>
  <si>
    <t>Acephalus</t>
  </si>
  <si>
    <t>Acid</t>
  </si>
  <si>
    <t>Acolytes’</t>
  </si>
  <si>
    <t>Adamantine</t>
  </si>
  <si>
    <t>Adept’s</t>
  </si>
  <si>
    <t>Airless</t>
  </si>
  <si>
    <t>Alabaster</t>
  </si>
  <si>
    <t>Alarum</t>
  </si>
  <si>
    <t>Alchemical</t>
  </si>
  <si>
    <t>Alchemist’s</t>
  </si>
  <si>
    <t>Alcoved</t>
  </si>
  <si>
    <t>Altar</t>
  </si>
  <si>
    <t>Amber</t>
  </si>
  <si>
    <t>Amethyst</t>
  </si>
  <si>
    <t>Amphisbaena</t>
  </si>
  <si>
    <t>Ancestors’</t>
  </si>
  <si>
    <t>Ancestral</t>
  </si>
  <si>
    <t>Androsphinx</t>
  </si>
  <si>
    <t>Angelic</t>
  </si>
  <si>
    <t>Animated</t>
  </si>
  <si>
    <t>Animating</t>
  </si>
  <si>
    <t>Antediluvian</t>
  </si>
  <si>
    <t>Arachnid</t>
  </si>
  <si>
    <t>Arcanist’s</t>
  </si>
  <si>
    <t>Archival</t>
  </si>
  <si>
    <t>Archmage’s</t>
  </si>
  <si>
    <t>Archon’s</t>
  </si>
  <si>
    <t>Argent</t>
  </si>
  <si>
    <t>Armorial</t>
  </si>
  <si>
    <t>Armsmen’s</t>
  </si>
  <si>
    <t>Ashen</t>
  </si>
  <si>
    <t>Assassin’s</t>
  </si>
  <si>
    <t>Augur’s</t>
  </si>
  <si>
    <t>Augury</t>
  </si>
  <si>
    <t>Avenger’s</t>
  </si>
  <si>
    <t>Azure</t>
  </si>
  <si>
    <t>Baffling</t>
  </si>
  <si>
    <t>Baleful</t>
  </si>
  <si>
    <t>Barbarian’s</t>
  </si>
  <si>
    <t>Bardic</t>
  </si>
  <si>
    <t>Baron’s</t>
  </si>
  <si>
    <t>Baronial</t>
  </si>
  <si>
    <t>Barrier</t>
  </si>
  <si>
    <t>Basalt</t>
  </si>
  <si>
    <t>Basilisk</t>
  </si>
  <si>
    <t>Beast</t>
  </si>
  <si>
    <t>Beast Master’s</t>
  </si>
  <si>
    <t>Beastmen’s</t>
  </si>
  <si>
    <t>Beetle</t>
  </si>
  <si>
    <t>Beguiler’s</t>
  </si>
  <si>
    <t>Behemoth</t>
  </si>
  <si>
    <t>Beholder’s</t>
  </si>
  <si>
    <t>Beithir</t>
  </si>
  <si>
    <t>Benighted</t>
  </si>
  <si>
    <t>Berserkers’</t>
  </si>
  <si>
    <t>Betrayer’s</t>
  </si>
  <si>
    <t>Bewitching</t>
  </si>
  <si>
    <t>Bizarre</t>
  </si>
  <si>
    <t>Black</t>
  </si>
  <si>
    <t>Blackguard’s</t>
  </si>
  <si>
    <t>Bladed</t>
  </si>
  <si>
    <t>Blasphemers’</t>
  </si>
  <si>
    <t>Bleak</t>
  </si>
  <si>
    <t>Bleeding</t>
  </si>
  <si>
    <t>Blessed</t>
  </si>
  <si>
    <t>Blighted</t>
  </si>
  <si>
    <t>Blinding</t>
  </si>
  <si>
    <t>Blocked</t>
  </si>
  <si>
    <t>Bloodletter’s</t>
  </si>
  <si>
    <t>Bloodstained</t>
  </si>
  <si>
    <t>Boar</t>
  </si>
  <si>
    <t>Bodyguard’s</t>
  </si>
  <si>
    <t>Boiling</t>
  </si>
  <si>
    <t>Bone</t>
  </si>
  <si>
    <t>Boreal</t>
  </si>
  <si>
    <t>Bottomless</t>
  </si>
  <si>
    <t>Boulder</t>
  </si>
  <si>
    <t>Brazen</t>
  </si>
  <si>
    <t>Breached</t>
  </si>
  <si>
    <t>Bridged</t>
  </si>
  <si>
    <t>Brimstone</t>
  </si>
  <si>
    <t>Bronze</t>
  </si>
  <si>
    <t>Bugbear</t>
  </si>
  <si>
    <t>Burial</t>
  </si>
  <si>
    <t>Buried</t>
  </si>
  <si>
    <t>Burning</t>
  </si>
  <si>
    <t>Butcher’s</t>
  </si>
  <si>
    <t>Cabalistic</t>
  </si>
  <si>
    <t>Cage</t>
  </si>
  <si>
    <t>Cairn</t>
  </si>
  <si>
    <t>Cambion’s</t>
  </si>
  <si>
    <t>Cannibals’</t>
  </si>
  <si>
    <t>Captain’s</t>
  </si>
  <si>
    <t>Carrion</t>
  </si>
  <si>
    <t>Carved</t>
  </si>
  <si>
    <t>Cascade</t>
  </si>
  <si>
    <t>Cavalier’s</t>
  </si>
  <si>
    <t>Celestial</t>
  </si>
  <si>
    <t>Centaur</t>
  </si>
  <si>
    <t>Centipede</t>
  </si>
  <si>
    <t>Centurion’s</t>
  </si>
  <si>
    <t>Ceremonial</t>
  </si>
  <si>
    <t>Champion’s</t>
  </si>
  <si>
    <t>Chaos</t>
  </si>
  <si>
    <t>Charlatan’s</t>
  </si>
  <si>
    <t>Chieftain’s</t>
  </si>
  <si>
    <t>Chimaera</t>
  </si>
  <si>
    <t>Chronicler’s</t>
  </si>
  <si>
    <t>Cimmerian</t>
  </si>
  <si>
    <t>Cleric’s</t>
  </si>
  <si>
    <t>Clerical</t>
  </si>
  <si>
    <t>Clock</t>
  </si>
  <si>
    <t>Clockwork</t>
  </si>
  <si>
    <t>Cloud Giant’s</t>
  </si>
  <si>
    <t>Clouded</t>
  </si>
  <si>
    <t>Cobalt</t>
  </si>
  <si>
    <t>Cobra</t>
  </si>
  <si>
    <t>Cockatrice</t>
  </si>
  <si>
    <t>Coffin</t>
  </si>
  <si>
    <t>Coffin-Filled</t>
  </si>
  <si>
    <t>Collapsed</t>
  </si>
  <si>
    <t>Collapsing</t>
  </si>
  <si>
    <t>Colossal</t>
  </si>
  <si>
    <t>Colossus</t>
  </si>
  <si>
    <t>Commander’s</t>
  </si>
  <si>
    <t>Concealed</t>
  </si>
  <si>
    <t>Conclave’s</t>
  </si>
  <si>
    <t>Confining</t>
  </si>
  <si>
    <t>Confounding</t>
  </si>
  <si>
    <t>Conjurer’s</t>
  </si>
  <si>
    <t>Conjuring</t>
  </si>
  <si>
    <t>Constricted</t>
  </si>
  <si>
    <t>Constricting</t>
  </si>
  <si>
    <t>Contemplator’s</t>
  </si>
  <si>
    <t>Copper</t>
  </si>
  <si>
    <t>Coral</t>
  </si>
  <si>
    <t>Corpse</t>
  </si>
  <si>
    <t>Corpse-Filled</t>
  </si>
  <si>
    <t>Corroded</t>
  </si>
  <si>
    <t>Corrosive</t>
  </si>
  <si>
    <t>Corrupting</t>
  </si>
  <si>
    <t>Corruptor’s</t>
  </si>
  <si>
    <t>Council</t>
  </si>
  <si>
    <t>Count’s</t>
  </si>
  <si>
    <t>Coven’s</t>
  </si>
  <si>
    <t>Crimson</t>
  </si>
  <si>
    <t>Criosphinx</t>
  </si>
  <si>
    <t>Croaking</t>
  </si>
  <si>
    <t>Crocodile</t>
  </si>
  <si>
    <t>Crone’s</t>
  </si>
  <si>
    <t>Crooked</t>
  </si>
  <si>
    <t>Crows’</t>
  </si>
  <si>
    <t>Crumbling</t>
  </si>
  <si>
    <t>Crushing</t>
  </si>
  <si>
    <t>Crystal</t>
  </si>
  <si>
    <t>Crystalline</t>
  </si>
  <si>
    <t>Cult</t>
  </si>
  <si>
    <t>Cultic</t>
  </si>
  <si>
    <t>Cultists’</t>
  </si>
  <si>
    <t>Cutthroats’</t>
  </si>
  <si>
    <t>Cyclopean</t>
  </si>
  <si>
    <t>Cyclopes’</t>
  </si>
  <si>
    <t>Dagonian</t>
  </si>
  <si>
    <t>Dank</t>
  </si>
  <si>
    <t>Dark</t>
  </si>
  <si>
    <t>Dark Elven</t>
  </si>
  <si>
    <t>Darkening</t>
  </si>
  <si>
    <t>Darkling</t>
  </si>
  <si>
    <t>Daunting</t>
  </si>
  <si>
    <t>Dead</t>
  </si>
  <si>
    <t>Deadly</t>
  </si>
  <si>
    <t>Death</t>
  </si>
  <si>
    <t>Deathly</t>
  </si>
  <si>
    <t>Deathtrap</t>
  </si>
  <si>
    <t>Decadent</t>
  </si>
  <si>
    <t>Decayed</t>
  </si>
  <si>
    <t>Decaying</t>
  </si>
  <si>
    <t>Deceiving</t>
  </si>
  <si>
    <t>Deceptive</t>
  </si>
  <si>
    <t>Deep</t>
  </si>
  <si>
    <t>Deep Ones’</t>
  </si>
  <si>
    <t>Deeping</t>
  </si>
  <si>
    <t>Defended</t>
  </si>
  <si>
    <t>Defenders’</t>
  </si>
  <si>
    <t>Defiled</t>
  </si>
  <si>
    <t>Defilers’</t>
  </si>
  <si>
    <t>Delvers’</t>
  </si>
  <si>
    <t>Demigod’s</t>
  </si>
  <si>
    <t>Demolished</t>
  </si>
  <si>
    <t>Demon Slayer’s</t>
  </si>
  <si>
    <t>Demon Spawns’</t>
  </si>
  <si>
    <t>Demoniac</t>
  </si>
  <si>
    <t>Depthless</t>
  </si>
  <si>
    <t>Deserted</t>
  </si>
  <si>
    <t>Deserters’</t>
  </si>
  <si>
    <t>Desolate</t>
  </si>
  <si>
    <t>Destiny</t>
  </si>
  <si>
    <t>Destroyed</t>
  </si>
  <si>
    <t>Destroyer’s</t>
  </si>
  <si>
    <t>Deva</t>
  </si>
  <si>
    <t>Devastated</t>
  </si>
  <si>
    <t>Devastator’s</t>
  </si>
  <si>
    <t>Devil Slayer’s</t>
  </si>
  <si>
    <t>Devil Spawns’</t>
  </si>
  <si>
    <t>Diabolical</t>
  </si>
  <si>
    <t>Diamond</t>
  </si>
  <si>
    <t>Dim</t>
  </si>
  <si>
    <t>Dimensional</t>
  </si>
  <si>
    <t>Dire</t>
  </si>
  <si>
    <t>Disciples’</t>
  </si>
  <si>
    <t>Disenchanter’s</t>
  </si>
  <si>
    <t>Disenchanting</t>
  </si>
  <si>
    <t>Disintegrating</t>
  </si>
  <si>
    <t>Dismal</t>
  </si>
  <si>
    <t>Displacer</t>
  </si>
  <si>
    <t>Distorted</t>
  </si>
  <si>
    <t>Divination</t>
  </si>
  <si>
    <t>Diviner’s</t>
  </si>
  <si>
    <t>Djinn</t>
  </si>
  <si>
    <t>Dolmen</t>
  </si>
  <si>
    <t>Dolorous</t>
  </si>
  <si>
    <t>Domed</t>
  </si>
  <si>
    <t>Doom</t>
  </si>
  <si>
    <t>Doom Bringer’s</t>
  </si>
  <si>
    <t>Doomed One’s</t>
  </si>
  <si>
    <t>Doppelganger</t>
  </si>
  <si>
    <t>Dragon Slayer’s</t>
  </si>
  <si>
    <t>Dragon Spawns’</t>
  </si>
  <si>
    <t>Dragon’s</t>
  </si>
  <si>
    <t>Drain</t>
  </si>
  <si>
    <t>Drawbridge</t>
  </si>
  <si>
    <t>Dread</t>
  </si>
  <si>
    <t>Dream</t>
  </si>
  <si>
    <t>Dream Eater’s</t>
  </si>
  <si>
    <t>Dreamland</t>
  </si>
  <si>
    <t>Dreamlanders’</t>
  </si>
  <si>
    <t>Drowned Ones’</t>
  </si>
  <si>
    <t>Drowning</t>
  </si>
  <si>
    <t>Druid’s</t>
  </si>
  <si>
    <t>Druidic</t>
  </si>
  <si>
    <t>Duelist’s</t>
  </si>
  <si>
    <t>Duke’s</t>
  </si>
  <si>
    <t>Dusk</t>
  </si>
  <si>
    <t>Dusky</t>
  </si>
  <si>
    <t>Dust-Filled</t>
  </si>
  <si>
    <t>Dusty</t>
  </si>
  <si>
    <t>Dvergar</t>
  </si>
  <si>
    <t>Dwarf Lord’s</t>
  </si>
  <si>
    <t>Dwarven</t>
  </si>
  <si>
    <t>Dweomer Crafter’s</t>
  </si>
  <si>
    <t>Dweomered</t>
  </si>
  <si>
    <t>Dwimmerlaik</t>
  </si>
  <si>
    <t>Dystopian</t>
  </si>
  <si>
    <t>Earthen</t>
  </si>
  <si>
    <t>Ebon</t>
  </si>
  <si>
    <t>Ebony</t>
  </si>
  <si>
    <t>Echo</t>
  </si>
  <si>
    <t>Echoing</t>
  </si>
  <si>
    <t>Eerie</t>
  </si>
  <si>
    <t>Egg</t>
  </si>
  <si>
    <t>Eidolon</t>
  </si>
  <si>
    <t>Elaborate</t>
  </si>
  <si>
    <t>Eld</t>
  </si>
  <si>
    <t>Elder Thing’s</t>
  </si>
  <si>
    <t>Elder’s</t>
  </si>
  <si>
    <t>Eldjotnar</t>
  </si>
  <si>
    <t>Elemental</t>
  </si>
  <si>
    <t>Elementalist’s</t>
  </si>
  <si>
    <t>Elevator</t>
  </si>
  <si>
    <t>Elf Lord’s</t>
  </si>
  <si>
    <t>Elven</t>
  </si>
  <si>
    <t>Elysian</t>
  </si>
  <si>
    <t>Emerald</t>
  </si>
  <si>
    <t>Emperor’s</t>
  </si>
  <si>
    <t>Empyrean</t>
  </si>
  <si>
    <t>Enchanted</t>
  </si>
  <si>
    <t>Enchanter’s</t>
  </si>
  <si>
    <t>Enchanting</t>
  </si>
  <si>
    <t>Enclosed</t>
  </si>
  <si>
    <t>Encrusted</t>
  </si>
  <si>
    <t>Endless</t>
  </si>
  <si>
    <t>Enigmatic</t>
  </si>
  <si>
    <t>Ensnaring</t>
  </si>
  <si>
    <t>Enthralling</t>
  </si>
  <si>
    <t>Entropic</t>
  </si>
  <si>
    <t>Entropy</t>
  </si>
  <si>
    <t>Erinyes</t>
  </si>
  <si>
    <t>Eternal</t>
  </si>
  <si>
    <t>Etin</t>
  </si>
  <si>
    <t>Evocation</t>
  </si>
  <si>
    <t>Evoker’s</t>
  </si>
  <si>
    <t>Exaltation</t>
  </si>
  <si>
    <t>Exarch’s</t>
  </si>
  <si>
    <t>Excavated</t>
  </si>
  <si>
    <t>Execution</t>
  </si>
  <si>
    <t>Executioner’s</t>
  </si>
  <si>
    <t>Exemplar’s</t>
  </si>
  <si>
    <t>Exiles’</t>
  </si>
  <si>
    <t>Exorcism</t>
  </si>
  <si>
    <t>Exorcist’s</t>
  </si>
  <si>
    <t>Extra-Dimensional</t>
  </si>
  <si>
    <t>Extra-Planar</t>
  </si>
  <si>
    <t>Eyebiter’s</t>
  </si>
  <si>
    <t>Fabled</t>
  </si>
  <si>
    <t>Fading</t>
  </si>
  <si>
    <t>Fanatics’</t>
  </si>
  <si>
    <t>Fanged</t>
  </si>
  <si>
    <t>Fate</t>
  </si>
  <si>
    <t>Fated</t>
  </si>
  <si>
    <t>Fathomless</t>
  </si>
  <si>
    <t>Fearful</t>
  </si>
  <si>
    <t>Feast</t>
  </si>
  <si>
    <t>Fell</t>
  </si>
  <si>
    <t>Festooned</t>
  </si>
  <si>
    <t>Fey</t>
  </si>
  <si>
    <t>Fiend’s</t>
  </si>
  <si>
    <t>Fiendish</t>
  </si>
  <si>
    <t>Fiend-Wrought</t>
  </si>
  <si>
    <t>Fiery</t>
  </si>
  <si>
    <t>Fighter’s</t>
  </si>
  <si>
    <t>Fighting Men’s</t>
  </si>
  <si>
    <t>Fire</t>
  </si>
  <si>
    <t>Fire Giant’s</t>
  </si>
  <si>
    <t>Flesh</t>
  </si>
  <si>
    <t>Flooded</t>
  </si>
  <si>
    <t>Flooding</t>
  </si>
  <si>
    <t>Foetid</t>
  </si>
  <si>
    <t>Fog</t>
  </si>
  <si>
    <t>Foggy</t>
  </si>
  <si>
    <t>Fool’s</t>
  </si>
  <si>
    <t>Forbidden</t>
  </si>
  <si>
    <t>Forgotten</t>
  </si>
  <si>
    <t>Forsaken</t>
  </si>
  <si>
    <t>Fountain</t>
  </si>
  <si>
    <t>Freezing</t>
  </si>
  <si>
    <t>Fresco</t>
  </si>
  <si>
    <t>Fresco-Painted</t>
  </si>
  <si>
    <t>Frigid</t>
  </si>
  <si>
    <t>Frog</t>
  </si>
  <si>
    <t>Frogmen’s</t>
  </si>
  <si>
    <t>Frost Giant’s</t>
  </si>
  <si>
    <t>Frozen</t>
  </si>
  <si>
    <t>Funerary</t>
  </si>
  <si>
    <t>Fungal</t>
  </si>
  <si>
    <t>Fungoid</t>
  </si>
  <si>
    <t>Fury’s</t>
  </si>
  <si>
    <t>Gambling</t>
  </si>
  <si>
    <t>Game</t>
  </si>
  <si>
    <t>Gaoler’s</t>
  </si>
  <si>
    <t>Garbage</t>
  </si>
  <si>
    <t>Garbage-Filled</t>
  </si>
  <si>
    <t>Garden</t>
  </si>
  <si>
    <t>Gargoyle</t>
  </si>
  <si>
    <t>Gas-Filled</t>
  </si>
  <si>
    <t>Gated</t>
  </si>
  <si>
    <t>Gemstone</t>
  </si>
  <si>
    <t>General’s</t>
  </si>
  <si>
    <t>Geomancer’s</t>
  </si>
  <si>
    <t>Geomantic</t>
  </si>
  <si>
    <t>Geyser</t>
  </si>
  <si>
    <t>Ghast</t>
  </si>
  <si>
    <t>Ghost</t>
  </si>
  <si>
    <t>Ghostly</t>
  </si>
  <si>
    <t>Ghoul</t>
  </si>
  <si>
    <t>Ghul</t>
  </si>
  <si>
    <t>Giant Killer’s</t>
  </si>
  <si>
    <t>Giant’s</t>
  </si>
  <si>
    <t>Gibbering</t>
  </si>
  <si>
    <t>Gilded</t>
  </si>
  <si>
    <t>Gilt</t>
  </si>
  <si>
    <t>Glacial</t>
  </si>
  <si>
    <t>Glacier</t>
  </si>
  <si>
    <t>Gladiatorial</t>
  </si>
  <si>
    <t>Gladiators’</t>
  </si>
  <si>
    <t>Glimmering</t>
  </si>
  <si>
    <t>Glittering</t>
  </si>
  <si>
    <t>Gloaming</t>
  </si>
  <si>
    <t>Gloom</t>
  </si>
  <si>
    <t>Gloomy</t>
  </si>
  <si>
    <t>Glorious</t>
  </si>
  <si>
    <t>Glory</t>
  </si>
  <si>
    <t>Glowing</t>
  </si>
  <si>
    <t>Glyph</t>
  </si>
  <si>
    <t>Glyphed</t>
  </si>
  <si>
    <t>Gnole</t>
  </si>
  <si>
    <t>Gnome Laird’s</t>
  </si>
  <si>
    <t>Gnomish</t>
  </si>
  <si>
    <t>Goblin</t>
  </si>
  <si>
    <t>God</t>
  </si>
  <si>
    <t>Godling’s</t>
  </si>
  <si>
    <t>Gold</t>
  </si>
  <si>
    <t>Golden</t>
  </si>
  <si>
    <t>Golem</t>
  </si>
  <si>
    <t>Golem Maker’s</t>
  </si>
  <si>
    <t>Gorgon</t>
  </si>
  <si>
    <t>Gorgonian</t>
  </si>
  <si>
    <t>Gossamered</t>
  </si>
  <si>
    <t>Gothic</t>
  </si>
  <si>
    <t>Grail</t>
  </si>
  <si>
    <t>Grand</t>
  </si>
  <si>
    <t>Grand Master’s</t>
  </si>
  <si>
    <t>Granite</t>
  </si>
  <si>
    <t>Grated</t>
  </si>
  <si>
    <t>Grave</t>
  </si>
  <si>
    <t>Grave Robbers’</t>
  </si>
  <si>
    <t>Graven</t>
  </si>
  <si>
    <t>Gray</t>
  </si>
  <si>
    <t>Great</t>
  </si>
  <si>
    <t>Great Old One’s</t>
  </si>
  <si>
    <t>Greater</t>
  </si>
  <si>
    <t>Green</t>
  </si>
  <si>
    <t>Greenstone</t>
  </si>
  <si>
    <t>Grey</t>
  </si>
  <si>
    <t>Greyacke</t>
  </si>
  <si>
    <t>Grievers’</t>
  </si>
  <si>
    <t>Griffon</t>
  </si>
  <si>
    <t>Griffon Rider’s</t>
  </si>
  <si>
    <t>Grimalkin</t>
  </si>
  <si>
    <t>Grimoire</t>
  </si>
  <si>
    <t>Grinder</t>
  </si>
  <si>
    <t>Grinding</t>
  </si>
  <si>
    <t>Grisly</t>
  </si>
  <si>
    <t>Groaning Spirit’s</t>
  </si>
  <si>
    <t>Grue</t>
  </si>
  <si>
    <t>Gruesome</t>
  </si>
  <si>
    <t>Guardian</t>
  </si>
  <si>
    <t>Guards’</t>
  </si>
  <si>
    <t>Guardsmen’s</t>
  </si>
  <si>
    <t>Guild Master’s</t>
  </si>
  <si>
    <t>Gynosphinx</t>
  </si>
  <si>
    <t>Gypsum</t>
  </si>
  <si>
    <t>Hades’</t>
  </si>
  <si>
    <t>Hag’s</t>
  </si>
  <si>
    <t>Hallowed</t>
  </si>
  <si>
    <t>Hallucinatory</t>
  </si>
  <si>
    <t>Harbinger’s</t>
  </si>
  <si>
    <t>Harlequin’s</t>
  </si>
  <si>
    <t>Harpy</t>
  </si>
  <si>
    <t>Harrowing</t>
  </si>
  <si>
    <t>Harvest</t>
  </si>
  <si>
    <t>Harvester’s</t>
  </si>
  <si>
    <t>Hatchetman’s</t>
  </si>
  <si>
    <t>Hatching</t>
  </si>
  <si>
    <t>Hated</t>
  </si>
  <si>
    <t>Hated One’s</t>
  </si>
  <si>
    <t>Haunter’s</t>
  </si>
  <si>
    <t>Hawk</t>
  </si>
  <si>
    <t>Hawkmen’s</t>
  </si>
  <si>
    <t>Headhunters’</t>
  </si>
  <si>
    <t>Headsman’s</t>
  </si>
  <si>
    <t>Healer’s</t>
  </si>
  <si>
    <t>Healing</t>
  </si>
  <si>
    <t>Heavenly</t>
  </si>
  <si>
    <t>Hecatomb</t>
  </si>
  <si>
    <t>Heir’s</t>
  </si>
  <si>
    <t>Hell</t>
  </si>
  <si>
    <t>Hell Hound</t>
  </si>
  <si>
    <t>Hell Spawns’</t>
  </si>
  <si>
    <t>Hellish</t>
  </si>
  <si>
    <t>Henchmen’s</t>
  </si>
  <si>
    <t>Herald’s</t>
  </si>
  <si>
    <t>Heraldic</t>
  </si>
  <si>
    <t>Heresiarch’s</t>
  </si>
  <si>
    <t>Heretical</t>
  </si>
  <si>
    <t>Heretics’</t>
  </si>
  <si>
    <t>Hermit’s</t>
  </si>
  <si>
    <t>Hero’s</t>
  </si>
  <si>
    <t>Heroic</t>
  </si>
  <si>
    <t>Herzog’s</t>
  </si>
  <si>
    <t>Hetman’s</t>
  </si>
  <si>
    <t>Hewn</t>
  </si>
  <si>
    <t>Hexagonal</t>
  </si>
  <si>
    <t>Hexed</t>
  </si>
  <si>
    <t>Hexer’s</t>
  </si>
  <si>
    <t>Hexing</t>
  </si>
  <si>
    <t>Hidden</t>
  </si>
  <si>
    <t>Hieracosphinx</t>
  </si>
  <si>
    <t>Hierarch’s</t>
  </si>
  <si>
    <t>Hierophant’s</t>
  </si>
  <si>
    <t>Hill Giant’s</t>
  </si>
  <si>
    <t>Hippogriff</t>
  </si>
  <si>
    <t>Hobgoblin</t>
  </si>
  <si>
    <t>Hollow</t>
  </si>
  <si>
    <t>Holy</t>
  </si>
  <si>
    <t>Homunculus</t>
  </si>
  <si>
    <t>Honor</t>
  </si>
  <si>
    <t>Hope’s</t>
  </si>
  <si>
    <t>Hopeless</t>
  </si>
  <si>
    <t>Horde Bringer’s</t>
  </si>
  <si>
    <t>Horde’s</t>
  </si>
  <si>
    <t>Horned God’s</t>
  </si>
  <si>
    <t>Horned One’s</t>
  </si>
  <si>
    <t>Horrific</t>
  </si>
  <si>
    <t>Hrimthursar</t>
  </si>
  <si>
    <t>Hungering</t>
  </si>
  <si>
    <t>Hungering One’s</t>
  </si>
  <si>
    <t>Hunter’s</t>
  </si>
  <si>
    <t>Huntmaster’s</t>
  </si>
  <si>
    <t>Huntsmen’s</t>
  </si>
  <si>
    <t>Husk-Filled</t>
  </si>
  <si>
    <t>Hydra</t>
  </si>
  <si>
    <t>Hyena</t>
  </si>
  <si>
    <t>Hyper-Geometrical</t>
  </si>
  <si>
    <t>Ice</t>
  </si>
  <si>
    <t>Ichorous</t>
  </si>
  <si>
    <t>Icon</t>
  </si>
  <si>
    <t>Iconoclasts’s</t>
  </si>
  <si>
    <t>Icy</t>
  </si>
  <si>
    <t>Idol</t>
  </si>
  <si>
    <t>Idolaters’</t>
  </si>
  <si>
    <t>Idolatrous</t>
  </si>
  <si>
    <t>Idyllic</t>
  </si>
  <si>
    <t>Ifrit</t>
  </si>
  <si>
    <t>Ill-Fated</t>
  </si>
  <si>
    <t>Ill-Omened</t>
  </si>
  <si>
    <t>Illusion’s</t>
  </si>
  <si>
    <t>Illusionary</t>
  </si>
  <si>
    <t>Illusionist’s</t>
  </si>
  <si>
    <t>Illusory</t>
  </si>
  <si>
    <t>Immaculate</t>
  </si>
  <si>
    <t>Immemorial</t>
  </si>
  <si>
    <t>Immense</t>
  </si>
  <si>
    <t>Immolating</t>
  </si>
  <si>
    <t>Immolator’s</t>
  </si>
  <si>
    <t>Immortal</t>
  </si>
  <si>
    <t>Immortal’s</t>
  </si>
  <si>
    <t>Imp</t>
  </si>
  <si>
    <t>Impaler’s</t>
  </si>
  <si>
    <t>Impaling</t>
  </si>
  <si>
    <t>Impenetrable</t>
  </si>
  <si>
    <t>Imperial</t>
  </si>
  <si>
    <t>Imperious</t>
  </si>
  <si>
    <t>Impious</t>
  </si>
  <si>
    <t>Imprisoner’s</t>
  </si>
  <si>
    <t>Imprisoning</t>
  </si>
  <si>
    <t>Impure</t>
  </si>
  <si>
    <t>Incantation</t>
  </si>
  <si>
    <t>Incantatrix’s</t>
  </si>
  <si>
    <t>Incubus</t>
  </si>
  <si>
    <t>Indomitable</t>
  </si>
  <si>
    <t>Inescapable</t>
  </si>
  <si>
    <t>Inexorable</t>
  </si>
  <si>
    <t>Inferno</t>
  </si>
  <si>
    <t>Infestation</t>
  </si>
  <si>
    <t>Infester’s</t>
  </si>
  <si>
    <t>Infidels’</t>
  </si>
  <si>
    <t>Infinite</t>
  </si>
  <si>
    <t>Iniquitous</t>
  </si>
  <si>
    <t>Inquisition</t>
  </si>
  <si>
    <t>Inquisitor’s</t>
  </si>
  <si>
    <t>Insect</t>
  </si>
  <si>
    <t>Insect Men’s</t>
  </si>
  <si>
    <t>Insectile</t>
  </si>
  <si>
    <t>Interrogation</t>
  </si>
  <si>
    <t>Interrogator’s</t>
  </si>
  <si>
    <t>Inundated</t>
  </si>
  <si>
    <t>Inundating</t>
  </si>
  <si>
    <t>Invisible</t>
  </si>
  <si>
    <t>Invisible Monster’s</t>
  </si>
  <si>
    <t>Invocation</t>
  </si>
  <si>
    <t>Invoker’s</t>
  </si>
  <si>
    <t>Iridescent</t>
  </si>
  <si>
    <t>Iron</t>
  </si>
  <si>
    <t>Iron Golem</t>
  </si>
  <si>
    <t>Ivory</t>
  </si>
  <si>
    <t>Jabberwock’s</t>
  </si>
  <si>
    <t>Jabberwocky</t>
  </si>
  <si>
    <t>Jacinth</t>
  </si>
  <si>
    <t>Jackals’</t>
  </si>
  <si>
    <t>Jade</t>
  </si>
  <si>
    <t>Jarl’s</t>
  </si>
  <si>
    <t>Jasper</t>
  </si>
  <si>
    <t>Jellies’</t>
  </si>
  <si>
    <t>Jester’s</t>
  </si>
  <si>
    <t>Jewel</t>
  </si>
  <si>
    <t>Jeweled</t>
  </si>
  <si>
    <t>Jotunn</t>
  </si>
  <si>
    <t>Judgment</t>
  </si>
  <si>
    <t>Juggernaut</t>
  </si>
  <si>
    <t>Justiciar’s</t>
  </si>
  <si>
    <t>Keeper’s</t>
  </si>
  <si>
    <t>Keeping</t>
  </si>
  <si>
    <t>Killer’s</t>
  </si>
  <si>
    <t>Killing</t>
  </si>
  <si>
    <t>King’s</t>
  </si>
  <si>
    <t>Kismet</t>
  </si>
  <si>
    <t>Knife</t>
  </si>
  <si>
    <t>Knifing</t>
  </si>
  <si>
    <t>Knight’s</t>
  </si>
  <si>
    <t>Knightly</t>
  </si>
  <si>
    <t>Kobold</t>
  </si>
  <si>
    <t>Kraken</t>
  </si>
  <si>
    <t>Labyrinthine</t>
  </si>
  <si>
    <t>Lady’s</t>
  </si>
  <si>
    <t>Lamentation</t>
  </si>
  <si>
    <t>Lamenters’</t>
  </si>
  <si>
    <t>Lamia</t>
  </si>
  <si>
    <t>Lamprey</t>
  </si>
  <si>
    <t>Lancer’s</t>
  </si>
  <si>
    <t>Lantern-Illuminated</t>
  </si>
  <si>
    <t>Lanthorn</t>
  </si>
  <si>
    <t>Lapis</t>
  </si>
  <si>
    <t>Larva</t>
  </si>
  <si>
    <t>Larval</t>
  </si>
  <si>
    <t>Lava</t>
  </si>
  <si>
    <t>Lazar’s</t>
  </si>
  <si>
    <t>Lead</t>
  </si>
  <si>
    <t>Leech</t>
  </si>
  <si>
    <t>Leeching</t>
  </si>
  <si>
    <t>Legendary</t>
  </si>
  <si>
    <t>Legion’s</t>
  </si>
  <si>
    <t>Lemure</t>
  </si>
  <si>
    <t>Leper’s</t>
  </si>
  <si>
    <t>Lesser</t>
  </si>
  <si>
    <t>Lethean</t>
  </si>
  <si>
    <t>Leviathan’s</t>
  </si>
  <si>
    <t>Libram</t>
  </si>
  <si>
    <t>Lich’s</t>
  </si>
  <si>
    <t>Lichen-Covered</t>
  </si>
  <si>
    <t>Lifeless</t>
  </si>
  <si>
    <t>Lighted</t>
  </si>
  <si>
    <t>Lightless</t>
  </si>
  <si>
    <t>Lightning</t>
  </si>
  <si>
    <t>Lignite</t>
  </si>
  <si>
    <t>Limestone</t>
  </si>
  <si>
    <t>Lion</t>
  </si>
  <si>
    <t>Living</t>
  </si>
  <si>
    <t>Lizard</t>
  </si>
  <si>
    <t>Lizard King’s</t>
  </si>
  <si>
    <t>Lizard Men’s</t>
  </si>
  <si>
    <t>Lizardfolk’s</t>
  </si>
  <si>
    <t>Loathed</t>
  </si>
  <si>
    <t>Loathed One’s</t>
  </si>
  <si>
    <t>Locked</t>
  </si>
  <si>
    <t>Locking</t>
  </si>
  <si>
    <t>Locksmith’s</t>
  </si>
  <si>
    <t>Locust</t>
  </si>
  <si>
    <t>Lofty</t>
  </si>
  <si>
    <t>Lone</t>
  </si>
  <si>
    <t>Looming</t>
  </si>
  <si>
    <t>Lord’s</t>
  </si>
  <si>
    <t>Lost</t>
  </si>
  <si>
    <t>Lost Ones’</t>
  </si>
  <si>
    <t>Lotus</t>
  </si>
  <si>
    <t>Lotus Eaters’</t>
  </si>
  <si>
    <t>Louring</t>
  </si>
  <si>
    <t>Luck</t>
  </si>
  <si>
    <t>Luckless</t>
  </si>
  <si>
    <t>Lucky</t>
  </si>
  <si>
    <t>Luminescent</t>
  </si>
  <si>
    <t>Lunar</t>
  </si>
  <si>
    <t>Lunatic’s</t>
  </si>
  <si>
    <t>Lurkers’</t>
  </si>
  <si>
    <t>Lurking Ones’</t>
  </si>
  <si>
    <t>Lycanthropes’</t>
  </si>
  <si>
    <t>Lycanthropic</t>
  </si>
  <si>
    <t>Machine</t>
  </si>
  <si>
    <t>Mad One’s</t>
  </si>
  <si>
    <t>Maddening</t>
  </si>
  <si>
    <t>Madman’s</t>
  </si>
  <si>
    <t>Maelstrom</t>
  </si>
  <si>
    <t>Mage Slayer’s</t>
  </si>
  <si>
    <t>Mage’s</t>
  </si>
  <si>
    <t>Maggot</t>
  </si>
  <si>
    <t>Maggot-Infested</t>
  </si>
  <si>
    <t>Magical</t>
  </si>
  <si>
    <t>Magician’s</t>
  </si>
  <si>
    <t>Magic-User’s</t>
  </si>
  <si>
    <t>Magister’s</t>
  </si>
  <si>
    <t>Magisterial</t>
  </si>
  <si>
    <t>Magma</t>
  </si>
  <si>
    <t>Majestic</t>
  </si>
  <si>
    <t>Malachite</t>
  </si>
  <si>
    <t>Malign</t>
  </si>
  <si>
    <t>Malleus</t>
  </si>
  <si>
    <t>Manes</t>
  </si>
  <si>
    <t>Manticore</t>
  </si>
  <si>
    <t>Map</t>
  </si>
  <si>
    <t>Marauders’</t>
  </si>
  <si>
    <t>Marble</t>
  </si>
  <si>
    <t>Marmoreal</t>
  </si>
  <si>
    <t>Marquis’s</t>
  </si>
  <si>
    <t>Marshal’s</t>
  </si>
  <si>
    <t>Maskers’</t>
  </si>
  <si>
    <t>Masonic</t>
  </si>
  <si>
    <t>Masons’</t>
  </si>
  <si>
    <t>Master’s</t>
  </si>
  <si>
    <t>Mastiffs’</t>
  </si>
  <si>
    <t>Matriarch’s</t>
  </si>
  <si>
    <t>Matriarchal</t>
  </si>
  <si>
    <t>Maulers’</t>
  </si>
  <si>
    <t>Mauling</t>
  </si>
  <si>
    <t>Mausolean</t>
  </si>
  <si>
    <t>Mauve</t>
  </si>
  <si>
    <t>Mechanical</t>
  </si>
  <si>
    <t>Medusa</t>
  </si>
  <si>
    <t>Medusan</t>
  </si>
  <si>
    <t>Melancholic</t>
  </si>
  <si>
    <t>Memorial</t>
  </si>
  <si>
    <t>Memory</t>
  </si>
  <si>
    <t>Mephit</t>
  </si>
  <si>
    <t>Merciful</t>
  </si>
  <si>
    <t>Merciless</t>
  </si>
  <si>
    <t>Mercurial</t>
  </si>
  <si>
    <t>Mercy</t>
  </si>
  <si>
    <t>Merrow</t>
  </si>
  <si>
    <t>Mesmerist’s</t>
  </si>
  <si>
    <t>Mesmerizing</t>
  </si>
  <si>
    <t>Miasma</t>
  </si>
  <si>
    <t>Miasmal</t>
  </si>
  <si>
    <t>Midnight</t>
  </si>
  <si>
    <t>Mildewed</t>
  </si>
  <si>
    <t>Mimic</t>
  </si>
  <si>
    <t>Mimic’s</t>
  </si>
  <si>
    <t>Minotaur’s</t>
  </si>
  <si>
    <t>Mirage</t>
  </si>
  <si>
    <t>Mirage-Filled</t>
  </si>
  <si>
    <t>Mirror</t>
  </si>
  <si>
    <t>Mirrored</t>
  </si>
  <si>
    <t>Mist</t>
  </si>
  <si>
    <t>Mist Weaver’s</t>
  </si>
  <si>
    <t>Mist-Filled</t>
  </si>
  <si>
    <t>Misty</t>
  </si>
  <si>
    <t>Mithril</t>
  </si>
  <si>
    <t>Moaning</t>
  </si>
  <si>
    <t>Moebius</t>
  </si>
  <si>
    <t>Moldering</t>
  </si>
  <si>
    <t>Moldy</t>
  </si>
  <si>
    <t>Monastic</t>
  </si>
  <si>
    <t>Monk’s</t>
  </si>
  <si>
    <t>Monolith</t>
  </si>
  <si>
    <t>Monolithic</t>
  </si>
  <si>
    <t>Monstrous</t>
  </si>
  <si>
    <t>Moon</t>
  </si>
  <si>
    <t>Moonbeast</t>
  </si>
  <si>
    <t>Moonstone</t>
  </si>
  <si>
    <t>Moss-Filled</t>
  </si>
  <si>
    <t>Mossy</t>
  </si>
  <si>
    <t>Mountebank’s</t>
  </si>
  <si>
    <t>Mourners’</t>
  </si>
  <si>
    <t>Mourning</t>
  </si>
  <si>
    <t>Muck</t>
  </si>
  <si>
    <t>Muck-Filled</t>
  </si>
  <si>
    <t>Mud</t>
  </si>
  <si>
    <t>Muddy</t>
  </si>
  <si>
    <t>Mudstone</t>
  </si>
  <si>
    <t>Mummification</t>
  </si>
  <si>
    <t>Mummy Lord’s</t>
  </si>
  <si>
    <t>Mummy’s</t>
  </si>
  <si>
    <t>Murder</t>
  </si>
  <si>
    <t>Murderer’s</t>
  </si>
  <si>
    <t>Murderous</t>
  </si>
  <si>
    <t>Murk-Filled</t>
  </si>
  <si>
    <t>Murky</t>
  </si>
  <si>
    <t>Mushroom</t>
  </si>
  <si>
    <t>Mushroom-Filled</t>
  </si>
  <si>
    <t>Musty</t>
  </si>
  <si>
    <t>Mutants’</t>
  </si>
  <si>
    <t>Mutating</t>
  </si>
  <si>
    <t>Mutation</t>
  </si>
  <si>
    <t>Myrmidon’s</t>
  </si>
  <si>
    <t>Mystery</t>
  </si>
  <si>
    <t>Mystic’s</t>
  </si>
  <si>
    <t>Mythic</t>
  </si>
  <si>
    <t>Mythical</t>
  </si>
  <si>
    <t>Nameless</t>
  </si>
  <si>
    <t>Narrow</t>
  </si>
  <si>
    <t>Nauseating</t>
  </si>
  <si>
    <t>Nebulous</t>
  </si>
  <si>
    <t>Necromancer’s</t>
  </si>
  <si>
    <t>Nefarious</t>
  </si>
  <si>
    <t>Nemesis</t>
  </si>
  <si>
    <t>Nepenthe</t>
  </si>
  <si>
    <t>Nephilim</t>
  </si>
  <si>
    <t>Nether</t>
  </si>
  <si>
    <t>Never</t>
  </si>
  <si>
    <t>Never-When</t>
  </si>
  <si>
    <t>Night</t>
  </si>
  <si>
    <t>Nighted</t>
  </si>
  <si>
    <t>Nightgaunt</t>
  </si>
  <si>
    <t>Nightmare</t>
  </si>
  <si>
    <t>Nightmarish</t>
  </si>
  <si>
    <t>Noble’s</t>
  </si>
  <si>
    <t>Nonesuch</t>
  </si>
  <si>
    <t>Non-Euclidean</t>
  </si>
  <si>
    <t>Noxious</t>
  </si>
  <si>
    <t>Oath</t>
  </si>
  <si>
    <t>Oath Breaker’s</t>
  </si>
  <si>
    <t>Oath Keeper’s</t>
  </si>
  <si>
    <t>Obelisk</t>
  </si>
  <si>
    <t>Obliterated</t>
  </si>
  <si>
    <t>Obliterating</t>
  </si>
  <si>
    <t>Oblivion</t>
  </si>
  <si>
    <t>Observation</t>
  </si>
  <si>
    <t>Observed</t>
  </si>
  <si>
    <t>Obsidian</t>
  </si>
  <si>
    <t>Ochre</t>
  </si>
  <si>
    <t>Octopus</t>
  </si>
  <si>
    <t>Offering</t>
  </si>
  <si>
    <t>Oil</t>
  </si>
  <si>
    <t>Olympian</t>
  </si>
  <si>
    <t>Omen</t>
  </si>
  <si>
    <t>Ominous</t>
  </si>
  <si>
    <t>Oni</t>
  </si>
  <si>
    <t>Onyx</t>
  </si>
  <si>
    <t>Oolite</t>
  </si>
  <si>
    <t>Ooze</t>
  </si>
  <si>
    <t>Oozing</t>
  </si>
  <si>
    <t>Opal</t>
  </si>
  <si>
    <t>Opalescent</t>
  </si>
  <si>
    <t>Opulent</t>
  </si>
  <si>
    <t>Oracle’s</t>
  </si>
  <si>
    <t>Oracular</t>
  </si>
  <si>
    <t>Orc</t>
  </si>
  <si>
    <t>Orcish</t>
  </si>
  <si>
    <t>Ore</t>
  </si>
  <si>
    <t>Ore-Filled</t>
  </si>
  <si>
    <t>Orichalcum</t>
  </si>
  <si>
    <t>Ornate</t>
  </si>
  <si>
    <t>Ossuary</t>
  </si>
  <si>
    <t>Overking’s</t>
  </si>
  <si>
    <t>Overlord’s</t>
  </si>
  <si>
    <t>Paladin’s</t>
  </si>
  <si>
    <t>Panther</t>
  </si>
  <si>
    <t>Paradisaic</t>
  </si>
  <si>
    <t>Parasite</t>
  </si>
  <si>
    <t>Patriarch’s</t>
  </si>
  <si>
    <t>Pearl</t>
  </si>
  <si>
    <t>Pegasus</t>
  </si>
  <si>
    <t>Perilous</t>
  </si>
  <si>
    <t>Perpetual</t>
  </si>
  <si>
    <t>Peryton</t>
  </si>
  <si>
    <t>Pestilent</t>
  </si>
  <si>
    <t>Phantasm’s</t>
  </si>
  <si>
    <t>Phantasmagoric</t>
  </si>
  <si>
    <t>Phantasmal</t>
  </si>
  <si>
    <t>Phantom’s</t>
  </si>
  <si>
    <t>Pharaoh’s</t>
  </si>
  <si>
    <t>Pharaonic</t>
  </si>
  <si>
    <t>Phasing</t>
  </si>
  <si>
    <t>Phoenix</t>
  </si>
  <si>
    <t>Phosphorescent</t>
  </si>
  <si>
    <t>Piled</t>
  </si>
  <si>
    <t>Pillaged</t>
  </si>
  <si>
    <t>Pillagers’</t>
  </si>
  <si>
    <t>Pit</t>
  </si>
  <si>
    <t>Pixie</t>
  </si>
  <si>
    <t>Plague</t>
  </si>
  <si>
    <t>Planar</t>
  </si>
  <si>
    <t>Platinum</t>
  </si>
  <si>
    <t>Plundered</t>
  </si>
  <si>
    <t>Plunderers’</t>
  </si>
  <si>
    <t>Plutonian</t>
  </si>
  <si>
    <t>Poisoner’s</t>
  </si>
  <si>
    <t>Poisoning</t>
  </si>
  <si>
    <t>Poisonous</t>
  </si>
  <si>
    <t>Pool</t>
  </si>
  <si>
    <t>Porphyry</t>
  </si>
  <si>
    <t>Portal</t>
  </si>
  <si>
    <t>Portent</t>
  </si>
  <si>
    <t>Portentous</t>
  </si>
  <si>
    <t>Possessing</t>
  </si>
  <si>
    <t>Priests’</t>
  </si>
  <si>
    <t>Primal</t>
  </si>
  <si>
    <t>Primeval</t>
  </si>
  <si>
    <t>Prince’s</t>
  </si>
  <si>
    <t>Prisoners’</t>
  </si>
  <si>
    <t>Procrustean</t>
  </si>
  <si>
    <t>Profane</t>
  </si>
  <si>
    <t>Prophesied</t>
  </si>
  <si>
    <t>Prophet’s</t>
  </si>
  <si>
    <t>Prophetic</t>
  </si>
  <si>
    <t>Protected</t>
  </si>
  <si>
    <t>Protector’s</t>
  </si>
  <si>
    <t>Puffball</t>
  </si>
  <si>
    <t>Puppet</t>
  </si>
  <si>
    <t>Puppet Master’s</t>
  </si>
  <si>
    <t>Pure</t>
  </si>
  <si>
    <t>Purified</t>
  </si>
  <si>
    <t>Purple</t>
  </si>
  <si>
    <t>Putrefacting</t>
  </si>
  <si>
    <t>Putrid</t>
  </si>
  <si>
    <t>Pyre</t>
  </si>
  <si>
    <t>Pyric</t>
  </si>
  <si>
    <t>Pyrologist’s</t>
  </si>
  <si>
    <t>Pyromancer’s</t>
  </si>
  <si>
    <t>Pyromantic</t>
  </si>
  <si>
    <t>Quagmire</t>
  </si>
  <si>
    <t>Quaking</t>
  </si>
  <si>
    <t>Quartz</t>
  </si>
  <si>
    <t>Queen’s</t>
  </si>
  <si>
    <t>Quest</t>
  </si>
  <si>
    <t>Questing Beast’s</t>
  </si>
  <si>
    <t>Quicksand</t>
  </si>
  <si>
    <t>Quicksilver</t>
  </si>
  <si>
    <t>Quintessence</t>
  </si>
  <si>
    <t>Quintessential</t>
  </si>
  <si>
    <t>Radiant</t>
  </si>
  <si>
    <t>Raided</t>
  </si>
  <si>
    <t>Raiders’</t>
  </si>
  <si>
    <t>Rainbow</t>
  </si>
  <si>
    <t>Rainbowed</t>
  </si>
  <si>
    <t>Rakehells’</t>
  </si>
  <si>
    <t>Rakes’</t>
  </si>
  <si>
    <t>Rakshasa</t>
  </si>
  <si>
    <t>Ranger’s</t>
  </si>
  <si>
    <t>Ransacked</t>
  </si>
  <si>
    <t>Ransackers’</t>
  </si>
  <si>
    <t>Rat</t>
  </si>
  <si>
    <t>Rat-Things’</t>
  </si>
  <si>
    <t>Ravens’</t>
  </si>
  <si>
    <t>Reanimating</t>
  </si>
  <si>
    <t>Reanimator’s</t>
  </si>
  <si>
    <t>Reaper’s</t>
  </si>
  <si>
    <t>Reaping</t>
  </si>
  <si>
    <t>Reavers’</t>
  </si>
  <si>
    <t>Redeemer’s</t>
  </si>
  <si>
    <t>Reeking</t>
  </si>
  <si>
    <t>Reflecting</t>
  </si>
  <si>
    <t>Regent’s</t>
  </si>
  <si>
    <t>Repentance</t>
  </si>
  <si>
    <t>Reptile</t>
  </si>
  <si>
    <t>Resplendent</t>
  </si>
  <si>
    <t>Resurrection</t>
  </si>
  <si>
    <t>Revelation</t>
  </si>
  <si>
    <t>Revenant</t>
  </si>
  <si>
    <t>Revered</t>
  </si>
  <si>
    <t>Revolving</t>
  </si>
  <si>
    <t>Riddle</t>
  </si>
  <si>
    <t>Riddling</t>
  </si>
  <si>
    <t>Rising</t>
  </si>
  <si>
    <t>Ritual</t>
  </si>
  <si>
    <t>Rogue’s</t>
  </si>
  <si>
    <t>Rotting</t>
  </si>
  <si>
    <t>Royal</t>
  </si>
  <si>
    <t>Rubble</t>
  </si>
  <si>
    <t>Rubble-Filled</t>
  </si>
  <si>
    <t>Ruby</t>
  </si>
  <si>
    <t>Ruinous</t>
  </si>
  <si>
    <t>Rune</t>
  </si>
  <si>
    <t>Runic</t>
  </si>
  <si>
    <t>Rusting</t>
  </si>
  <si>
    <t>Sacrificial</t>
  </si>
  <si>
    <t>Sacrosanct</t>
  </si>
  <si>
    <t>Sage’s</t>
  </si>
  <si>
    <t>Salamandra</t>
  </si>
  <si>
    <t>Salt</t>
  </si>
  <si>
    <t>Salt-Encrusted</t>
  </si>
  <si>
    <t>Sand</t>
  </si>
  <si>
    <t>Sand-Filled</t>
  </si>
  <si>
    <t>Sandstone</t>
  </si>
  <si>
    <t>Sapphire</t>
  </si>
  <si>
    <t>Sarcophagus</t>
  </si>
  <si>
    <t>Savages’</t>
  </si>
  <si>
    <t>Savant’s</t>
  </si>
  <si>
    <t>Scapegrace’s</t>
  </si>
  <si>
    <t>Scarab</t>
  </si>
  <si>
    <t>Scarecrow</t>
  </si>
  <si>
    <t>Scarlet</t>
  </si>
  <si>
    <t>Scavengers’</t>
  </si>
  <si>
    <t>Scintillating</t>
  </si>
  <si>
    <t>Scion’s</t>
  </si>
  <si>
    <t>Scorched</t>
  </si>
  <si>
    <t>Scorching</t>
  </si>
  <si>
    <t>Scorpion</t>
  </si>
  <si>
    <t>Scourge</t>
  </si>
  <si>
    <t>Scourging</t>
  </si>
  <si>
    <t>Scythe</t>
  </si>
  <si>
    <t>Scything</t>
  </si>
  <si>
    <t>Sealed</t>
  </si>
  <si>
    <t>Secret</t>
  </si>
  <si>
    <t>Sect’s</t>
  </si>
  <si>
    <t>Seekers’</t>
  </si>
  <si>
    <t>Seer’s</t>
  </si>
  <si>
    <t>Seething</t>
  </si>
  <si>
    <t>Seneschal’s</t>
  </si>
  <si>
    <t>Serene</t>
  </si>
  <si>
    <t>Serpent</t>
  </si>
  <si>
    <t>Serpent Folk’s</t>
  </si>
  <si>
    <t>Servitors’</t>
  </si>
  <si>
    <t>Shadow</t>
  </si>
  <si>
    <t>Shadow Lord’s</t>
  </si>
  <si>
    <t>Shadowed</t>
  </si>
  <si>
    <t>Shaking</t>
  </si>
  <si>
    <t>Shallow</t>
  </si>
  <si>
    <t>Shaman’s</t>
  </si>
  <si>
    <t>Shamanic</t>
  </si>
  <si>
    <t>Shambler</t>
  </si>
  <si>
    <t>Shambling</t>
  </si>
  <si>
    <t>Shark</t>
  </si>
  <si>
    <t>Sharper’s</t>
  </si>
  <si>
    <t>Shattered</t>
  </si>
  <si>
    <t>Shattering</t>
  </si>
  <si>
    <t>Shield Bearers’</t>
  </si>
  <si>
    <t>Shielded</t>
  </si>
  <si>
    <t>Shifting</t>
  </si>
  <si>
    <t>Shimmering</t>
  </si>
  <si>
    <t>Shoggoth</t>
  </si>
  <si>
    <t>Shrieker</t>
  </si>
  <si>
    <t>Shrine</t>
  </si>
  <si>
    <t>Shriveling</t>
  </si>
  <si>
    <t>Shroud</t>
  </si>
  <si>
    <t>Shrouded</t>
  </si>
  <si>
    <t>Shunned</t>
  </si>
  <si>
    <t>Sibyl’s</t>
  </si>
  <si>
    <t>Sibylline</t>
  </si>
  <si>
    <t>Sicarii’s</t>
  </si>
  <si>
    <t>Siege</t>
  </si>
  <si>
    <t>Siege Master’s</t>
  </si>
  <si>
    <t>Silt</t>
  </si>
  <si>
    <t>Silted</t>
  </si>
  <si>
    <t>Siltstone</t>
  </si>
  <si>
    <t>Silver</t>
  </si>
  <si>
    <t>Simulacrum’s</t>
  </si>
  <si>
    <t>Sinister</t>
  </si>
  <si>
    <t>Sinking</t>
  </si>
  <si>
    <t>Skeletal</t>
  </si>
  <si>
    <t>Skeleton</t>
  </si>
  <si>
    <t>Skeleton Lord’s</t>
  </si>
  <si>
    <t>Skull</t>
  </si>
  <si>
    <t>Skull-Filled</t>
  </si>
  <si>
    <t>Slaughter</t>
  </si>
  <si>
    <t>Slaughterers’</t>
  </si>
  <si>
    <t>Slave</t>
  </si>
  <si>
    <t>Slave Lord’s</t>
  </si>
  <si>
    <t>Slavers’</t>
  </si>
  <si>
    <t>Slaves’</t>
  </si>
  <si>
    <t>Slayer’s</t>
  </si>
  <si>
    <t>Slaying</t>
  </si>
  <si>
    <t>Sleeping</t>
  </si>
  <si>
    <t>Slime Mold</t>
  </si>
  <si>
    <t>Slime-Filled</t>
  </si>
  <si>
    <t>Slimy</t>
  </si>
  <si>
    <t>Slithering One’s</t>
  </si>
  <si>
    <t>Sludge</t>
  </si>
  <si>
    <t>Sludge-Filled</t>
  </si>
  <si>
    <t>Slug</t>
  </si>
  <si>
    <t>Smoke-Filled</t>
  </si>
  <si>
    <t>Smoky</t>
  </si>
  <si>
    <t>Snake</t>
  </si>
  <si>
    <t>Snare</t>
  </si>
  <si>
    <t>Solar</t>
  </si>
  <si>
    <t>Sonorous</t>
  </si>
  <si>
    <t>Soot-Encrusted</t>
  </si>
  <si>
    <t>Soothsayer’s</t>
  </si>
  <si>
    <t>Sorcerer’s</t>
  </si>
  <si>
    <t>Sorcerous</t>
  </si>
  <si>
    <t>Soul</t>
  </si>
  <si>
    <t>Soul Eater’s</t>
  </si>
  <si>
    <t>Soulless</t>
  </si>
  <si>
    <t>Soundless</t>
  </si>
  <si>
    <t>Spawn</t>
  </si>
  <si>
    <t>Spawning</t>
  </si>
  <si>
    <t>Spectre</t>
  </si>
  <si>
    <t>Spice</t>
  </si>
  <si>
    <t>Spice Harvesters’</t>
  </si>
  <si>
    <t>Spider</t>
  </si>
  <si>
    <t>Spirit’s</t>
  </si>
  <si>
    <t>Spore-Infested</t>
  </si>
  <si>
    <t>Spriggan</t>
  </si>
  <si>
    <t>Sprite</t>
  </si>
  <si>
    <t>Spy’s</t>
  </si>
  <si>
    <t>Stalactite</t>
  </si>
  <si>
    <t>Stalagmite</t>
  </si>
  <si>
    <t>Stalker’s</t>
  </si>
  <si>
    <t>Starless</t>
  </si>
  <si>
    <t>Starry</t>
  </si>
  <si>
    <t>Statue</t>
  </si>
  <si>
    <t>Steam</t>
  </si>
  <si>
    <t>Steam-Filled</t>
  </si>
  <si>
    <t>Steel</t>
  </si>
  <si>
    <t>Stench-Ridden</t>
  </si>
  <si>
    <t>Stinking</t>
  </si>
  <si>
    <t>Stone</t>
  </si>
  <si>
    <t>Stonecutters’</t>
  </si>
  <si>
    <t>Stony</t>
  </si>
  <si>
    <t>Storm</t>
  </si>
  <si>
    <t>Storm Bringer’s</t>
  </si>
  <si>
    <t>Storm Giant’s</t>
  </si>
  <si>
    <t>Strange</t>
  </si>
  <si>
    <t>Strangler’s</t>
  </si>
  <si>
    <t>Strega’s</t>
  </si>
  <si>
    <t>Stryx</t>
  </si>
  <si>
    <t>Submerged</t>
  </si>
  <si>
    <t>Subterranean</t>
  </si>
  <si>
    <t>Succubus</t>
  </si>
  <si>
    <t>Suffocating</t>
  </si>
  <si>
    <t>Sulfur</t>
  </si>
  <si>
    <t>Sulfurous</t>
  </si>
  <si>
    <t>Summoner’s</t>
  </si>
  <si>
    <t>Summoning</t>
  </si>
  <si>
    <t>Sundered</t>
  </si>
  <si>
    <t>Sunderer’s</t>
  </si>
  <si>
    <t>Sundering</t>
  </si>
  <si>
    <t>Sunken</t>
  </si>
  <si>
    <t>Sunless</t>
  </si>
  <si>
    <t>Swarm</t>
  </si>
  <si>
    <t>Swarm-Infested</t>
  </si>
  <si>
    <t>Sword</t>
  </si>
  <si>
    <t>Sword Master’s</t>
  </si>
  <si>
    <t>Swordsmen’s</t>
  </si>
  <si>
    <t>Taboo</t>
  </si>
  <si>
    <t>Talismanic</t>
  </si>
  <si>
    <t>Tar Pit</t>
  </si>
  <si>
    <t>Tarasque</t>
  </si>
  <si>
    <t>Teleporter</t>
  </si>
  <si>
    <t>Teleporting</t>
  </si>
  <si>
    <t>Templars’</t>
  </si>
  <si>
    <t>Tempter’s</t>
  </si>
  <si>
    <t>Tenebrous</t>
  </si>
  <si>
    <t>Tentacled</t>
  </si>
  <si>
    <t>Terrifying</t>
  </si>
  <si>
    <t>Thalassic</t>
  </si>
  <si>
    <t>Thane’s</t>
  </si>
  <si>
    <t>Thaumaturge’s</t>
  </si>
  <si>
    <t>Theurgist’s</t>
  </si>
  <si>
    <t>Thieves’</t>
  </si>
  <si>
    <t>Thralls’</t>
  </si>
  <si>
    <t>Throne</t>
  </si>
  <si>
    <t>Thuggee</t>
  </si>
  <si>
    <t>Thugs’</t>
  </si>
  <si>
    <t>Thunder</t>
  </si>
  <si>
    <t>Thundering</t>
  </si>
  <si>
    <t>Tick</t>
  </si>
  <si>
    <t>Tiger</t>
  </si>
  <si>
    <t>Time-Altering</t>
  </si>
  <si>
    <t>Timeless</t>
  </si>
  <si>
    <t>Timeworn</t>
  </si>
  <si>
    <t>Titan’s</t>
  </si>
  <si>
    <t>Toad</t>
  </si>
  <si>
    <t>Topaz</t>
  </si>
  <si>
    <t>Tormenting</t>
  </si>
  <si>
    <t>Tormentor’s</t>
  </si>
  <si>
    <t>Torture</t>
  </si>
  <si>
    <t>Torturer’s</t>
  </si>
  <si>
    <t>Traitor’s</t>
  </si>
  <si>
    <t>Tranquil</t>
  </si>
  <si>
    <t>Trap</t>
  </si>
  <si>
    <t>Trapped</t>
  </si>
  <si>
    <t>Treasure</t>
  </si>
  <si>
    <t>Treasure Hunters’</t>
  </si>
  <si>
    <t>Treasure-Filled</t>
  </si>
  <si>
    <t>Trembling</t>
  </si>
  <si>
    <t>Tribal</t>
  </si>
  <si>
    <t>Trick</t>
  </si>
  <si>
    <t>Trickster’s</t>
  </si>
  <si>
    <t>Triumphator’s</t>
  </si>
  <si>
    <t>Troglodyte</t>
  </si>
  <si>
    <t>Trolghul</t>
  </si>
  <si>
    <t>Troll</t>
  </si>
  <si>
    <t>Troll Crusher’s</t>
  </si>
  <si>
    <t>Trophy</t>
  </si>
  <si>
    <t>Trophy Taker’s</t>
  </si>
  <si>
    <t>Tumultuous</t>
  </si>
  <si>
    <t>Twilight</t>
  </si>
  <si>
    <t>Twilit</t>
  </si>
  <si>
    <t>Tyrant’s</t>
  </si>
  <si>
    <t>Umber</t>
  </si>
  <si>
    <t>Umbral</t>
  </si>
  <si>
    <t>Unbeheld</t>
  </si>
  <si>
    <t>Unbelievers’</t>
  </si>
  <si>
    <t>Unborn One’s</t>
  </si>
  <si>
    <t>Uncanny</t>
  </si>
  <si>
    <t>Unconquerable</t>
  </si>
  <si>
    <t>Undefended</t>
  </si>
  <si>
    <t>Undefiled</t>
  </si>
  <si>
    <t>Underground</t>
  </si>
  <si>
    <t>Underwater</t>
  </si>
  <si>
    <t>Undiscovered</t>
  </si>
  <si>
    <t>Unearthed</t>
  </si>
  <si>
    <t>Unearthly</t>
  </si>
  <si>
    <t>Unexcavated</t>
  </si>
  <si>
    <t>Unexplored</t>
  </si>
  <si>
    <t>Unfathomable</t>
  </si>
  <si>
    <t>Unguarded</t>
  </si>
  <si>
    <t>Unhallowed</t>
  </si>
  <si>
    <t>Unicorn</t>
  </si>
  <si>
    <t>Unknowable</t>
  </si>
  <si>
    <t>Unknown</t>
  </si>
  <si>
    <t>Unlit</t>
  </si>
  <si>
    <t>Unnamable</t>
  </si>
  <si>
    <t>Unreachable</t>
  </si>
  <si>
    <t>Unreflecting</t>
  </si>
  <si>
    <t>Unspeakable</t>
  </si>
  <si>
    <t>Unstable</t>
  </si>
  <si>
    <t>Unthinkable</t>
  </si>
  <si>
    <t>Untouchable</t>
  </si>
  <si>
    <t>Usurper’s</t>
  </si>
  <si>
    <t>Utopian</t>
  </si>
  <si>
    <t>Vampire Hunter’s</t>
  </si>
  <si>
    <t>Vampire King’s</t>
  </si>
  <si>
    <t>Vampire Spawns’</t>
  </si>
  <si>
    <t>Vampiric</t>
  </si>
  <si>
    <t>Vanguards’</t>
  </si>
  <si>
    <t>Vanished</t>
  </si>
  <si>
    <t>Vanishing</t>
  </si>
  <si>
    <t>Vanquisher’s</t>
  </si>
  <si>
    <t>Vanquishing</t>
  </si>
  <si>
    <t>Vaporous</t>
  </si>
  <si>
    <t>Vast</t>
  </si>
  <si>
    <t>Vaulted</t>
  </si>
  <si>
    <t>Veiled</t>
  </si>
  <si>
    <t>Venom</t>
  </si>
  <si>
    <t>Venomous</t>
  </si>
  <si>
    <t>Verdigris-Encrusted</t>
  </si>
  <si>
    <t>Vermin</t>
  </si>
  <si>
    <t>Vermin-Infested</t>
  </si>
  <si>
    <t>Vertiginous</t>
  </si>
  <si>
    <t>Vestals’</t>
  </si>
  <si>
    <t>Vexing</t>
  </si>
  <si>
    <t>Victor’s</t>
  </si>
  <si>
    <t>Violet</t>
  </si>
  <si>
    <t>Viper</t>
  </si>
  <si>
    <t>Viperous</t>
  </si>
  <si>
    <t>Viridian</t>
  </si>
  <si>
    <t>Virtuous</t>
  </si>
  <si>
    <t>Viscount’s</t>
  </si>
  <si>
    <t>Void</t>
  </si>
  <si>
    <t>Volcanic</t>
  </si>
  <si>
    <t>Volcano</t>
  </si>
  <si>
    <t>Vulture</t>
  </si>
  <si>
    <t>Wailing</t>
  </si>
  <si>
    <t>Walled-Up</t>
  </si>
  <si>
    <t>Wand Maker’s</t>
  </si>
  <si>
    <t>Wanderers’</t>
  </si>
  <si>
    <t>War</t>
  </si>
  <si>
    <t>Warded</t>
  </si>
  <si>
    <t>Warden’s</t>
  </si>
  <si>
    <t>Warders’</t>
  </si>
  <si>
    <t>Warlock’s</t>
  </si>
  <si>
    <t>Warlord’s</t>
  </si>
  <si>
    <t>Warmongers’</t>
  </si>
  <si>
    <t>Warped</t>
  </si>
  <si>
    <t>Warping</t>
  </si>
  <si>
    <t>Warriors’</t>
  </si>
  <si>
    <t>Wasp</t>
  </si>
  <si>
    <t>Waste</t>
  </si>
  <si>
    <t>Waste-Filled</t>
  </si>
  <si>
    <t>Watchers’</t>
  </si>
  <si>
    <t>Water</t>
  </si>
  <si>
    <t>Watery</t>
  </si>
  <si>
    <t>Webbed</t>
  </si>
  <si>
    <t>Web-Covered</t>
  </si>
  <si>
    <t>Weeping</t>
  </si>
  <si>
    <t>Weird</t>
  </si>
  <si>
    <t>Weirding</t>
  </si>
  <si>
    <t>Wendigo</t>
  </si>
  <si>
    <t>Werebear</t>
  </si>
  <si>
    <t>Wereboar</t>
  </si>
  <si>
    <t>Wererat</t>
  </si>
  <si>
    <t>Weretiger</t>
  </si>
  <si>
    <t>Werewolf</t>
  </si>
  <si>
    <t>Whirling</t>
  </si>
  <si>
    <t>Whirlpool</t>
  </si>
  <si>
    <t>Whited</t>
  </si>
  <si>
    <t>Wicker Man</t>
  </si>
  <si>
    <t>Widow Maker’s</t>
  </si>
  <si>
    <t>Widow’s</t>
  </si>
  <si>
    <t>Widower’s</t>
  </si>
  <si>
    <t>Wight</t>
  </si>
  <si>
    <t>Wild Hunt’s</t>
  </si>
  <si>
    <t>Will-o’-Wisp</t>
  </si>
  <si>
    <t>Wind Treader’s</t>
  </si>
  <si>
    <t>Winding</t>
  </si>
  <si>
    <t>Windy</t>
  </si>
  <si>
    <t>Winter</t>
  </si>
  <si>
    <t>Winter Wolf</t>
  </si>
  <si>
    <t>Witch Doctor’s</t>
  </si>
  <si>
    <t>Witch Hunter’s</t>
  </si>
  <si>
    <t>Witch’s</t>
  </si>
  <si>
    <t>Withered Ones’</t>
  </si>
  <si>
    <t>Withering</t>
  </si>
  <si>
    <t>Wizard’s</t>
  </si>
  <si>
    <t>Wizardly</t>
  </si>
  <si>
    <t>Woeful</t>
  </si>
  <si>
    <t>Wolf</t>
  </si>
  <si>
    <t>Wolverine</t>
  </si>
  <si>
    <t>Wonder</t>
  </si>
  <si>
    <t>Wondrous</t>
  </si>
  <si>
    <t>Worm</t>
  </si>
  <si>
    <t>Worm-Infested</t>
  </si>
  <si>
    <t>Wraith</t>
  </si>
  <si>
    <t>Wretched Ones’</t>
  </si>
  <si>
    <t>Writhing</t>
  </si>
  <si>
    <t>Writhing Ones’</t>
  </si>
  <si>
    <t>Wulfen</t>
  </si>
  <si>
    <t>Wyrm</t>
  </si>
  <si>
    <t>Wyvern</t>
  </si>
  <si>
    <t>Xoron</t>
  </si>
  <si>
    <t>Yellow</t>
  </si>
  <si>
    <t>Yellow King’s</t>
  </si>
  <si>
    <t>Yeti</t>
  </si>
  <si>
    <t>Yith</t>
  </si>
  <si>
    <t>Yuggoth</t>
  </si>
  <si>
    <t>Zealots’</t>
  </si>
  <si>
    <t>Zombie</t>
  </si>
  <si>
    <t>Zombie Master’s</t>
  </si>
  <si>
    <t>Zombification</t>
  </si>
  <si>
    <t>Furnishings</t>
  </si>
  <si>
    <t>Alcoves</t>
  </si>
  <si>
    <t>Amphoras (Wine Storage Vessels)</t>
  </si>
  <si>
    <t>Armor Rack(s)</t>
  </si>
  <si>
    <t>Barrel(s)</t>
  </si>
  <si>
    <t>Beast Hides on the Walls</t>
  </si>
  <si>
    <t>Bedrolls</t>
  </si>
  <si>
    <t>Bookcases</t>
  </si>
  <si>
    <t>Bookshelves</t>
  </si>
  <si>
    <t>Cabinet(s)</t>
  </si>
  <si>
    <t>Catwalk</t>
  </si>
  <si>
    <t>Chair(s)</t>
  </si>
  <si>
    <t>Crate(s)</t>
  </si>
  <si>
    <t>Cupboards</t>
  </si>
  <si>
    <t>Curtains</t>
  </si>
  <si>
    <t>Desk(s)</t>
  </si>
  <si>
    <t>Divan(s)</t>
  </si>
  <si>
    <t>Drawings and Sketches</t>
  </si>
  <si>
    <t>Fireplace</t>
  </si>
  <si>
    <t>Hammocks</t>
  </si>
  <si>
    <t>Heraldic Shields</t>
  </si>
  <si>
    <t>Idols and Statuettes</t>
  </si>
  <si>
    <t>Jugs</t>
  </si>
  <si>
    <t>Latrine</t>
  </si>
  <si>
    <t>Mirrors</t>
  </si>
  <si>
    <t>Nooks and Crannies</t>
  </si>
  <si>
    <t>Painting(s)</t>
  </si>
  <si>
    <t>Pulleys</t>
  </si>
  <si>
    <t>Religious (or Unholy) Trappings</t>
  </si>
  <si>
    <t>Roasting Spit (and Fireplace or Fire Pit)</t>
  </si>
  <si>
    <t>Sacks of Food</t>
  </si>
  <si>
    <t>Sculpture(s)</t>
  </si>
  <si>
    <t>Slop Bucket(s)</t>
  </si>
  <si>
    <t>Statue(s)</t>
  </si>
  <si>
    <t>Stool(s)</t>
  </si>
  <si>
    <t>Stream (or Artificial Water Channel)</t>
  </si>
  <si>
    <t>Tablets and Chisels</t>
  </si>
  <si>
    <t>Targets and Dummies</t>
  </si>
  <si>
    <t>Timber(s)</t>
  </si>
  <si>
    <t>Torches / Cressets</t>
  </si>
  <si>
    <t>Trunk(s)</t>
  </si>
  <si>
    <t>Wall Sconces</t>
  </si>
  <si>
    <t>Washing Tub(s)</t>
  </si>
  <si>
    <t>Weapon Rack(s)</t>
  </si>
  <si>
    <t>Armoire(s)</t>
  </si>
  <si>
    <t>Armorial Banners</t>
  </si>
  <si>
    <t>Barrel Rack</t>
  </si>
  <si>
    <t>Baskets</t>
  </si>
  <si>
    <t>Bed(s)</t>
  </si>
  <si>
    <t>Bench(es)</t>
  </si>
  <si>
    <t>Books and Papers</t>
  </si>
  <si>
    <t>Bottles</t>
  </si>
  <si>
    <t>Broken Furniture</t>
  </si>
  <si>
    <t>Cauldron</t>
  </si>
  <si>
    <t>Chains</t>
  </si>
  <si>
    <t>Chest(s)</t>
  </si>
  <si>
    <t>Crockery</t>
  </si>
  <si>
    <t>Curiosity Cabinet</t>
  </si>
  <si>
    <t>Dais</t>
  </si>
  <si>
    <t>Dishes and Platters</t>
  </si>
  <si>
    <t>Dome</t>
  </si>
  <si>
    <t>Fire Pit</t>
  </si>
  <si>
    <t>Forge (extensiveness depending on the locale)</t>
  </si>
  <si>
    <t>Furs and Skins</t>
  </si>
  <si>
    <t>Hanging Lamps</t>
  </si>
  <si>
    <t>Holy Water Font</t>
  </si>
  <si>
    <t>Implements of Torture</t>
  </si>
  <si>
    <t>Laboratory Equipment</t>
  </si>
  <si>
    <t>Map(s)</t>
  </si>
  <si>
    <t>Niches</t>
  </si>
  <si>
    <t>Pallets</t>
  </si>
  <si>
    <t>Potion Font (or Brewing Equipment)</t>
  </si>
  <si>
    <t>Rafters</t>
  </si>
  <si>
    <t>Reliquary</t>
  </si>
  <si>
    <t>Sacks of Textiles</t>
  </si>
  <si>
    <t>Scrolls and Writing Implements</t>
  </si>
  <si>
    <t>Sleeping Furs</t>
  </si>
  <si>
    <t>Specimen Jars</t>
  </si>
  <si>
    <t>Stone Blocks</t>
  </si>
  <si>
    <t>Straw-Stuffed Mattress(es)</t>
  </si>
  <si>
    <t>Table(s)</t>
  </si>
  <si>
    <t>Tapestries</t>
  </si>
  <si>
    <t>Taxidermy</t>
  </si>
  <si>
    <t>Tool Rack(s)</t>
  </si>
  <si>
    <t>Trophies (Monster Heads, Skins, etc.)</t>
  </si>
  <si>
    <t>Unholy Water Font</t>
  </si>
  <si>
    <t>Wardrobe(s)</t>
  </si>
  <si>
    <t>Water Barrel(s)</t>
  </si>
  <si>
    <t>Well</t>
  </si>
  <si>
    <t>Feature</t>
  </si>
  <si>
    <t>Air Current Change (Reroll Air Current)</t>
  </si>
  <si>
    <t>Air Quality Change (Reroll Air Quality)</t>
  </si>
  <si>
    <t>Animal Corpse</t>
  </si>
  <si>
    <t>Animal Skeleton</t>
  </si>
  <si>
    <t>Ants</t>
  </si>
  <si>
    <t>Anvil</t>
  </si>
  <si>
    <t>Arrowhead</t>
  </si>
  <si>
    <t>Artificial Limb, Rotted (Hand Hook, Lead Claws, Peg Leg, etc.)</t>
  </si>
  <si>
    <t>Backpack (Rotted)</t>
  </si>
  <si>
    <t>Backpack (Spilled)</t>
  </si>
  <si>
    <t>Balance and Weights</t>
  </si>
  <si>
    <t>Ball and Chain, Rusted</t>
  </si>
  <si>
    <t>Bandages, Soiled</t>
  </si>
  <si>
    <t>Beetles</t>
  </si>
  <si>
    <t>Birdcage</t>
  </si>
  <si>
    <t>Blade (Bent)</t>
  </si>
  <si>
    <t>Blade (Rusted)</t>
  </si>
  <si>
    <t>Blade Hilt</t>
  </si>
  <si>
    <t>Blobs of Once-Melted Metal</t>
  </si>
  <si>
    <t>Bloodstain</t>
  </si>
  <si>
    <t>Bones (Moldering)</t>
  </si>
  <si>
    <t>Bones (Splintered)</t>
  </si>
  <si>
    <t>Bones (Stacked)</t>
  </si>
  <si>
    <t>Broken Arrow</t>
  </si>
  <si>
    <t>Broken Bottle</t>
  </si>
  <si>
    <t>Broom, Sodden</t>
  </si>
  <si>
    <t>Bucket (Empty?)</t>
  </si>
  <si>
    <t>Bucket of Lard</t>
  </si>
  <si>
    <t>Buckle</t>
  </si>
  <si>
    <t>Cairn of Skulls</t>
  </si>
  <si>
    <t>Cane or Crutch, Splintered</t>
  </si>
  <si>
    <t>Ceiling Damage</t>
  </si>
  <si>
    <t>Chamber Pot</t>
  </si>
  <si>
    <t>Chandelier (Hanging Precariously)</t>
  </si>
  <si>
    <t>Chandelier (Shattered and Fallen)</t>
  </si>
  <si>
    <t>Change in Lighting (Reroll Lighting)</t>
  </si>
  <si>
    <t>Change in Smell (Reroll Odor)</t>
  </si>
  <si>
    <t>Chimes, Swaying</t>
  </si>
  <si>
    <t>Claw Marks</t>
  </si>
  <si>
    <t>Clepsydra (Water Clock)</t>
  </si>
  <si>
    <t>Cloaks on Pegs</t>
  </si>
  <si>
    <t>Clockwork (Moving)</t>
  </si>
  <si>
    <t>Clockwork (Rusted)</t>
  </si>
  <si>
    <t>Clothing (Random)</t>
  </si>
  <si>
    <t>Coal Chute (Very Narrow)</t>
  </si>
  <si>
    <t>Cobwebs (Dusty)</t>
  </si>
  <si>
    <t>Cobwebs (Thick)</t>
  </si>
  <si>
    <t>Damaged Armor</t>
  </si>
  <si>
    <t>Damaged Book (Random Language and Content)</t>
  </si>
  <si>
    <t>Damaged Weapon</t>
  </si>
  <si>
    <t>Dead / Stomped Vermin (Beetles, Centipedes, Maggots, Spiders, etc.)</t>
  </si>
  <si>
    <t>Demi-Human Corpse</t>
  </si>
  <si>
    <t>Demi-Human Skeleton</t>
  </si>
  <si>
    <t>Dented Helmet</t>
  </si>
  <si>
    <t>Destroyed Ritual Weapon (Bipennis Axe, Sacrificial Dagger, Scourge, etc.)</t>
  </si>
  <si>
    <t>Discarded Food / Rations</t>
  </si>
  <si>
    <t>Divination Object (Augury Bones, Dried Entrails, Toss-Sticks, etc.)</t>
  </si>
  <si>
    <t>Dried Fish</t>
  </si>
  <si>
    <t>Drinking Horn (Sealed)</t>
  </si>
  <si>
    <t>Drinking Horn (Splintered)</t>
  </si>
  <si>
    <t>Drinking Vessel, Damaged (Flagon, Goblet, Mug, Pitcher, Tankard, etc.)</t>
  </si>
  <si>
    <t>Dripping Water</t>
  </si>
  <si>
    <t>Drum</t>
  </si>
  <si>
    <t>Dung</t>
  </si>
  <si>
    <t>Dust (Falling from Ceiling)</t>
  </si>
  <si>
    <t>Dust (Piled)</t>
  </si>
  <si>
    <t>Ear Trumpet</t>
  </si>
  <si>
    <t>Echoing Sound (Reroll Sound)</t>
  </si>
  <si>
    <t>Eggshells</t>
  </si>
  <si>
    <t>Empty Wasp Nest</t>
  </si>
  <si>
    <t>Feathers</t>
  </si>
  <si>
    <t>Fish (or Monster) Scales</t>
  </si>
  <si>
    <t>Flagstone, Loose</t>
  </si>
  <si>
    <t>Floor Damage</t>
  </si>
  <si>
    <t>Footprints (in Dust, Mud, Blood, etc.)</t>
  </si>
  <si>
    <t>Fungus (on Ceiling)</t>
  </si>
  <si>
    <t>Fungus (on Floor)</t>
  </si>
  <si>
    <t>Fungus (on Wall)</t>
  </si>
  <si>
    <t>Gambling Stones (or Dice)</t>
  </si>
  <si>
    <t>Graffiti (Random Language and Content)</t>
  </si>
  <si>
    <t>Grave, Shallow (Occupied)</t>
  </si>
  <si>
    <t>Grave, Shallow (Unfilled)</t>
  </si>
  <si>
    <t>Grindstone</t>
  </si>
  <si>
    <t>Guano</t>
  </si>
  <si>
    <t>Handkerchief, Filthy</t>
  </si>
  <si>
    <t>Hanging Baskets</t>
  </si>
  <si>
    <t>Hanging Cage</t>
  </si>
  <si>
    <t>Hanging Nets</t>
  </si>
  <si>
    <t>Hardtack Biscuit</t>
  </si>
  <si>
    <t>Healing Herbs, Scattered</t>
  </si>
  <si>
    <t>Hole in the Ceiling</t>
  </si>
  <si>
    <t>Hole in the Floor</t>
  </si>
  <si>
    <t>Hole in the Wall</t>
  </si>
  <si>
    <t>Horn (Animal or Monster)</t>
  </si>
  <si>
    <t>Horn (Musical)</t>
  </si>
  <si>
    <t>Hourglass (Intact)</t>
  </si>
  <si>
    <t>Hourglass (Shattered)</t>
  </si>
  <si>
    <t>Human Corpse</t>
  </si>
  <si>
    <t>Human Skeleton</t>
  </si>
  <si>
    <t>Humanoid Corpse</t>
  </si>
  <si>
    <t>Humanoid Skeleton</t>
  </si>
  <si>
    <t>Ice (or Ice Tongs if not appropriate to environment)</t>
  </si>
  <si>
    <t>Implement of Torture (Gouge, Razor, Thumbscrews, Whip, etc.)</t>
  </si>
  <si>
    <t>Incense Censer</t>
  </si>
  <si>
    <t>Incomplete Construction</t>
  </si>
  <si>
    <t>Inscription (Random Language and Content)</t>
  </si>
  <si>
    <t>Insect / Monster / Spider Eggs</t>
  </si>
  <si>
    <t>Iron Bar</t>
  </si>
  <si>
    <t>Ivory Plaques (Cards)</t>
  </si>
  <si>
    <t>Jar Full of Eyes</t>
  </si>
  <si>
    <t>Knucklebones</t>
  </si>
  <si>
    <t>Ladle or Spoon, Caked / Corroded</t>
  </si>
  <si>
    <t>Leather Scraps</t>
  </si>
  <si>
    <t>Length of Rope</t>
  </si>
  <si>
    <t>Lever, Functional (Cage, Door, Trap, etc.)</t>
  </si>
  <si>
    <t>Lever, Non-Functional</t>
  </si>
  <si>
    <t>Loom</t>
  </si>
  <si>
    <t>Lute (Damaged)</t>
  </si>
  <si>
    <t>Lyre (Unstrung)</t>
  </si>
  <si>
    <t>Maggots</t>
  </si>
  <si>
    <t>Magic Circle (Smeared/Broken)</t>
  </si>
  <si>
    <t>Manacles (Bolted to Ceiling)</t>
  </si>
  <si>
    <t>Manacles (Bolted to Floor)</t>
  </si>
  <si>
    <t>Manacles (Bolted to Wall)</t>
  </si>
  <si>
    <t>Map (Partial / Damaged)</t>
  </si>
  <si>
    <t>Mask</t>
  </si>
  <si>
    <t>Material Spell Component (Random)</t>
  </si>
  <si>
    <t>Miniature Furnishing (Chest, Table, etc.)</t>
  </si>
  <si>
    <t>Molted Skin</t>
  </si>
  <si>
    <t>Monocle (Fractured)</t>
  </si>
  <si>
    <t>Monster Corpse</t>
  </si>
  <si>
    <t>Monster Egg(s)</t>
  </si>
  <si>
    <t>Monster Skeleton</t>
  </si>
  <si>
    <t>Mushrooms, Edible</t>
  </si>
  <si>
    <t>Mushrooms, Sickening</t>
  </si>
  <si>
    <t>Nails, Bent / Rusted</t>
  </si>
  <si>
    <t>Offering Bowl (Stained)</t>
  </si>
  <si>
    <t>Oil Funnel, Tarnished</t>
  </si>
  <si>
    <t>Oil Lamp</t>
  </si>
  <si>
    <t>Pail (Empty?)</t>
  </si>
  <si>
    <t>Pail of Murky Water</t>
  </si>
  <si>
    <t>Pail of Turpentine</t>
  </si>
  <si>
    <t>Paintbrush, Chewed</t>
  </si>
  <si>
    <t>Piece(s) of Armor</t>
  </si>
  <si>
    <t>Pile of Coal</t>
  </si>
  <si>
    <t>Pile of Rags</t>
  </si>
  <si>
    <t>Pillory, Shattered</t>
  </si>
  <si>
    <t>Plants (Cultivated)</t>
  </si>
  <si>
    <t>Plants (Dead)</t>
  </si>
  <si>
    <t>Plants (Natural, if appropriate to environment)</t>
  </si>
  <si>
    <t>Plants (Preserved)</t>
  </si>
  <si>
    <t>Pottery Shards</t>
  </si>
  <si>
    <t>Puddle(s) of Water</t>
  </si>
  <si>
    <t>Rags (Scattered)</t>
  </si>
  <si>
    <t>Rags (Stuffed into Wall)</t>
  </si>
  <si>
    <t>Rat Skeletons</t>
  </si>
  <si>
    <t>Rat Trap (with Dead Rat)</t>
  </si>
  <si>
    <t>Rat Traps (Empty)</t>
  </si>
  <si>
    <t>Roots</t>
  </si>
  <si>
    <t>Runes (Random Content and Language)</t>
  </si>
  <si>
    <t>Runic Symbol, Stricken</t>
  </si>
  <si>
    <t>Rusted Chain</t>
  </si>
  <si>
    <t>Rusted Spike</t>
  </si>
  <si>
    <t>Sacks of Food / Grain</t>
  </si>
  <si>
    <t>Sacks of Rotting Grain</t>
  </si>
  <si>
    <t>Sand, Piled</t>
  </si>
  <si>
    <t>Sand, Trickling from Wall or Ceiling</t>
  </si>
  <si>
    <t>Scattered Leaves and Twigs</t>
  </si>
  <si>
    <t>Scattered Straw</t>
  </si>
  <si>
    <t>Scrap of Parchment</t>
  </si>
  <si>
    <t>Scroll Case (Empty)</t>
  </si>
  <si>
    <t>Seashell, Fractured</t>
  </si>
  <si>
    <t>Sensed Presence (Real or Imagined)</t>
  </si>
  <si>
    <t>Sewage</t>
  </si>
  <si>
    <t>Shadow (Moving)</t>
  </si>
  <si>
    <t>Shadow (Strange)</t>
  </si>
  <si>
    <t>Shed Snakeskin</t>
  </si>
  <si>
    <t>Shelf, Broken</t>
  </si>
  <si>
    <t>Shelf, Tilted</t>
  </si>
  <si>
    <t>Shield, Sundered</t>
  </si>
  <si>
    <t>Skeleton Key, Bent</t>
  </si>
  <si>
    <t>Skull (Preserved)</t>
  </si>
  <si>
    <t>Skull (Shattered)</t>
  </si>
  <si>
    <t>Slime Trail</t>
  </si>
  <si>
    <t>Slugs</t>
  </si>
  <si>
    <t>Smoking Pipe, Snapped</t>
  </si>
  <si>
    <t>Snails</t>
  </si>
  <si>
    <t>Snuff Box, Damaged</t>
  </si>
  <si>
    <t>Specimen Jar, Fungus</t>
  </si>
  <si>
    <t>Specimen Jar, Herb</t>
  </si>
  <si>
    <t>Specimen Jar, Monster Spoor</t>
  </si>
  <si>
    <t>Spiders (Relatively Harmless)</t>
  </si>
  <si>
    <t>Spinning Wheel</t>
  </si>
  <si>
    <t>Splintered Club, Pole or Stick(s)</t>
  </si>
  <si>
    <t>Statue (Damaged)</t>
  </si>
  <si>
    <t>Statue or Idol Head</t>
  </si>
  <si>
    <t>Statuette(s)</t>
  </si>
  <si>
    <t>Steps (Partially Constructed)</t>
  </si>
  <si>
    <t>Steps (Within Room)</t>
  </si>
  <si>
    <t>Stone Calendar (Random Language)</t>
  </si>
  <si>
    <t>Stone Disc (Fractured)</t>
  </si>
  <si>
    <t>Stones, Piled</t>
  </si>
  <si>
    <t>Stones, Scattered</t>
  </si>
  <si>
    <t>Strainer, Dented</t>
  </si>
  <si>
    <t>Sudden Sound (Nearby, Reroll Sound)</t>
  </si>
  <si>
    <t>Tabard, Torn</t>
  </si>
  <si>
    <t>Tablet</t>
  </si>
  <si>
    <t>Tablet (Shattered)</t>
  </si>
  <si>
    <t>Temperature Change (As Appropriate)</t>
  </si>
  <si>
    <t>Thread, Unspooled</t>
  </si>
  <si>
    <t>Tinderbox, Spilled</t>
  </si>
  <si>
    <t>Tool (Crowbar, Hammer, Pole, etc.)</t>
  </si>
  <si>
    <t>Tool, Damaged</t>
  </si>
  <si>
    <t>Tool Handle, Wooden</t>
  </si>
  <si>
    <t>Translucent Crystal (Fractured)</t>
  </si>
  <si>
    <t>Trail of Breadcrumbs / Coins / Pebbles</t>
  </si>
  <si>
    <t>Tub (Empty?)</t>
  </si>
  <si>
    <t>Tub of Grease</t>
  </si>
  <si>
    <t>Urine Stains</t>
  </si>
  <si>
    <t>Vines / Creepers</t>
  </si>
  <si>
    <t>Wall Damage</t>
  </si>
  <si>
    <t>Waterskin (Partially Full)</t>
  </si>
  <si>
    <t>Whetstone</t>
  </si>
  <si>
    <t>Wineskin (Dregs)</t>
  </si>
  <si>
    <t>Wineskin (Empty)</t>
  </si>
  <si>
    <t>Yarn (Sodden and Tangled)</t>
  </si>
  <si>
    <t>Damaged Headwear (Ceremonial Headdress, Coif, Leather Hood, etc.)</t>
  </si>
  <si>
    <t>Doorway</t>
  </si>
  <si>
    <t>Door, Normal</t>
  </si>
  <si>
    <t>Opening (appropriate to setting)</t>
  </si>
  <si>
    <t>Archway</t>
  </si>
  <si>
    <t>Archway, Covered (by Curtain or Tapestry)</t>
  </si>
  <si>
    <t>Bookcase, Pivoting</t>
  </si>
  <si>
    <t>Bookcase, Sliding</t>
  </si>
  <si>
    <t>Burrow Opening</t>
  </si>
  <si>
    <t>Cave Mouth</t>
  </si>
  <si>
    <t>Cave-In, Cleared</t>
  </si>
  <si>
    <t>Cave-In, Partially Cleared</t>
  </si>
  <si>
    <t>Cave-In, Uncleared</t>
  </si>
  <si>
    <t>Crawlway</t>
  </si>
  <si>
    <t>Door, with Alarm</t>
  </si>
  <si>
    <t>Door, Barred</t>
  </si>
  <si>
    <t>Door, with Barred Window</t>
  </si>
  <si>
    <t>Door, Bifold</t>
  </si>
  <si>
    <t>Door, Blocked</t>
  </si>
  <si>
    <t>Door, Bronze</t>
  </si>
  <si>
    <t>Door, Concealed</t>
  </si>
  <si>
    <t>Door, Concealed, One-Way</t>
  </si>
  <si>
    <t>Door, Cyclopean (for Giants, Titans, etc.)</t>
  </si>
  <si>
    <t>Door, Double</t>
  </si>
  <si>
    <t>Door, Glyph-Engraved</t>
  </si>
  <si>
    <t>Door, Inscribed</t>
  </si>
  <si>
    <t>Door, Inside Furnishing (Armoire, Wardrobe, etc.)</t>
  </si>
  <si>
    <t>Door, Iron</t>
  </si>
  <si>
    <t>Door, Iron, Rusted</t>
  </si>
  <si>
    <t>Door, Ironbound</t>
  </si>
  <si>
    <t>Door, Locked</t>
  </si>
  <si>
    <t>Door, Locked, with Hagoday Knocker</t>
  </si>
  <si>
    <t>Door, with Magic Mouth</t>
  </si>
  <si>
    <t>Door, One-Way</t>
  </si>
  <si>
    <t>Door, One-Way, Secret</t>
  </si>
  <si>
    <t>Door, One-Way, Vanishing</t>
  </si>
  <si>
    <t>Door, with Peephole</t>
  </si>
  <si>
    <t>Door, Reinforced</t>
  </si>
  <si>
    <t>Door, Rotted</t>
  </si>
  <si>
    <t>Door, Sealed (with Lead)</t>
  </si>
  <si>
    <t>Door, Sealed (with Silver)</t>
  </si>
  <si>
    <t>Door, Secret</t>
  </si>
  <si>
    <t>Door, Secret (Chain-Activated)</t>
  </si>
  <si>
    <t>Door, Secret (Lever-Activated)</t>
  </si>
  <si>
    <t>Door, Secret, One-Way</t>
  </si>
  <si>
    <t>Door, Spiked Open</t>
  </si>
  <si>
    <t>Door, Splintered</t>
  </si>
  <si>
    <t>Door, Spring</t>
  </si>
  <si>
    <t>Door, Stone</t>
  </si>
  <si>
    <t>Door, Stone, Pivoting</t>
  </si>
  <si>
    <t>Door, Stuck</t>
  </si>
  <si>
    <t>Door, Tiny (Alice in Wonderland)</t>
  </si>
  <si>
    <t>Door, Trapped</t>
  </si>
  <si>
    <t>Door, Trick (Magical)</t>
  </si>
  <si>
    <t>Door, with No Handle</t>
  </si>
  <si>
    <t>Door, with Tripwire</t>
  </si>
  <si>
    <t>Door, Walled-Over</t>
  </si>
  <si>
    <t>Door, Wizard Locked</t>
  </si>
  <si>
    <t>Door, Wooden (Unusual)</t>
  </si>
  <si>
    <t>Door Panel, Rotating</t>
  </si>
  <si>
    <t>Gate, Iron</t>
  </si>
  <si>
    <t>Gate, Magical</t>
  </si>
  <si>
    <t>Gate, Rusted</t>
  </si>
  <si>
    <t>Grate, Closed</t>
  </si>
  <si>
    <t>Grate, Raised</t>
  </si>
  <si>
    <t>Great Demonic Face</t>
  </si>
  <si>
    <t>Hole in Collapsed Wall</t>
  </si>
  <si>
    <t>Hollow Obelisk</t>
  </si>
  <si>
    <t>Illusionary Wall</t>
  </si>
  <si>
    <t>Lowering Wall</t>
  </si>
  <si>
    <t>Lychgate</t>
  </si>
  <si>
    <t>Membrane, Crystalline</t>
  </si>
  <si>
    <t>Membrane, Flesh</t>
  </si>
  <si>
    <t>Membrane, Fungal</t>
  </si>
  <si>
    <t>Mouth of the Colossus</t>
  </si>
  <si>
    <t>Opening, Behind Waterfall</t>
  </si>
  <si>
    <t>Opening, Hidden</t>
  </si>
  <si>
    <t>Opening, Ice-Covered (or Misty)</t>
  </si>
  <si>
    <t>Opening, Moss-Veiled</t>
  </si>
  <si>
    <t>Opening, Slime-Covered</t>
  </si>
  <si>
    <t>Opening, Triangular</t>
  </si>
  <si>
    <t>Opening, Vine-Covered</t>
  </si>
  <si>
    <t>Opening, Web-Covered</t>
  </si>
  <si>
    <t>Pipe Mouth, Dry</t>
  </si>
  <si>
    <t>Pipe Mouth, Flowing</t>
  </si>
  <si>
    <t>Pipe Mouth, Slimy</t>
  </si>
  <si>
    <t>Pipe Mouth, Sludge-Filled</t>
  </si>
  <si>
    <t>Portcullis, Closed</t>
  </si>
  <si>
    <t>Portcullis, Raised</t>
  </si>
  <si>
    <t>Portcullis, Rusted Open</t>
  </si>
  <si>
    <t>Portcullis, Rusted Shut</t>
  </si>
  <si>
    <t>Rising Wall</t>
  </si>
  <si>
    <t>Seam, Narrow (Coal)</t>
  </si>
  <si>
    <t>Seam, Twisting (Coal)</t>
  </si>
  <si>
    <t>Sliding Wall</t>
  </si>
  <si>
    <t>Throne, Revolving</t>
  </si>
  <si>
    <t>Turnstile, Iron</t>
  </si>
  <si>
    <t>Turnstile, One-Way</t>
  </si>
  <si>
    <t>Turnstile, Rusted</t>
  </si>
  <si>
    <t>Valve, Iron</t>
  </si>
  <si>
    <t>Valve, Iron, Rusted</t>
  </si>
  <si>
    <t>Valve, Steam-Powered</t>
  </si>
  <si>
    <t>Wall, Crumbling</t>
  </si>
  <si>
    <t>Corridor</t>
  </si>
  <si>
    <t>Corridor or Tunnel (appropriate to setting)</t>
  </si>
  <si>
    <t>Aqueduct</t>
  </si>
  <si>
    <t>Bridge</t>
  </si>
  <si>
    <t>Burrow</t>
  </si>
  <si>
    <t>Channel</t>
  </si>
  <si>
    <t>Cleft</t>
  </si>
  <si>
    <t>Coal Seam (Mined)</t>
  </si>
  <si>
    <t>Collapsed Tunnel</t>
  </si>
  <si>
    <t>Conduit</t>
  </si>
  <si>
    <t>Corridor, Blocked (by Monster Burrow)</t>
  </si>
  <si>
    <t>Corridor, Blocked (by Monster Corpse)</t>
  </si>
  <si>
    <t>Crystal Vein (Mined)</t>
  </si>
  <si>
    <t>Diagonal Corridor</t>
  </si>
  <si>
    <t>Escape Tunnel</t>
  </si>
  <si>
    <t>False Dead End</t>
  </si>
  <si>
    <t>Fissure</t>
  </si>
  <si>
    <t>Flooded Tunnel</t>
  </si>
  <si>
    <t>Fungi-Filled Corridor</t>
  </si>
  <si>
    <t>Gemstone Vein (Mined)</t>
  </si>
  <si>
    <t>Hall</t>
  </si>
  <si>
    <t>Hallway</t>
  </si>
  <si>
    <t>Ice Fissure</t>
  </si>
  <si>
    <t>Intersection</t>
  </si>
  <si>
    <t>Juncture</t>
  </si>
  <si>
    <t>Lava Tube</t>
  </si>
  <si>
    <t>Mine Tunnel</t>
  </si>
  <si>
    <t>Mine Tunnel, with Track</t>
  </si>
  <si>
    <t>Mine Tunnel, with Track and Cart</t>
  </si>
  <si>
    <t>Mineral Vein (Mined)</t>
  </si>
  <si>
    <t>Natural Corridor</t>
  </si>
  <si>
    <t>Natural Corridor, Narrowing</t>
  </si>
  <si>
    <t>Outlet</t>
  </si>
  <si>
    <t>Partially-Cleared Passage</t>
  </si>
  <si>
    <t>Passage</t>
  </si>
  <si>
    <t>Passageway</t>
  </si>
  <si>
    <t>Primary Passage, Natural (30’ Wide)</t>
  </si>
  <si>
    <t>Processional</t>
  </si>
  <si>
    <t>Promenade</t>
  </si>
  <si>
    <t>Revolving Corridor</t>
  </si>
  <si>
    <t>River</t>
  </si>
  <si>
    <t>Root Tunnel</t>
  </si>
  <si>
    <t>Rope Bridge</t>
  </si>
  <si>
    <t>Rotating Cylinder</t>
  </si>
  <si>
    <t>Secondary Passage, Natural (20’ Wide)</t>
  </si>
  <si>
    <t>Secret Tunnel</t>
  </si>
  <si>
    <t>Slope</t>
  </si>
  <si>
    <t>Spiral Corridor</t>
  </si>
  <si>
    <t>Stream</t>
  </si>
  <si>
    <t>Stricture</t>
  </si>
  <si>
    <t>Submerged Tunnel</t>
  </si>
  <si>
    <t>Suspension Bridge</t>
  </si>
  <si>
    <t>Tertiary Passage, Natural (10’ Wide)</t>
  </si>
  <si>
    <t>Tunnel</t>
  </si>
  <si>
    <t>Underwater Tunnel</t>
  </si>
  <si>
    <t>Unfinished Excavation</t>
  </si>
  <si>
    <t>Walkway</t>
  </si>
  <si>
    <t>Walled-Up Passage</t>
  </si>
  <si>
    <t>Water Channel</t>
  </si>
  <si>
    <t>Water-Filled Passageway</t>
  </si>
  <si>
    <t>Wind Tunnel</t>
  </si>
  <si>
    <t>Zigzag Corridor</t>
  </si>
  <si>
    <t>Level</t>
  </si>
  <si>
    <t>Connector</t>
  </si>
  <si>
    <t>Normal Stairway (appropriate to setting)</t>
  </si>
  <si>
    <t>Air Shaft</t>
  </si>
  <si>
    <t>Bottomless (?) Pit</t>
  </si>
  <si>
    <t>Chain, Pulley and Corfe (Mine Basket)</t>
  </si>
  <si>
    <t>Chain, Pulley and Mine Cage</t>
  </si>
  <si>
    <t>Chasm</t>
  </si>
  <si>
    <t>Chimney</t>
  </si>
  <si>
    <t>Chute</t>
  </si>
  <si>
    <t>Cistern</t>
  </si>
  <si>
    <t>Climbing Wall (with Handholds and Footholds)</t>
  </si>
  <si>
    <t>Climbing Wall (with Rope)</t>
  </si>
  <si>
    <t>Climbing Wall (with Spikes or Pitons)</t>
  </si>
  <si>
    <t>Collapsed Floor</t>
  </si>
  <si>
    <t>Elevator Room, Controlled</t>
  </si>
  <si>
    <t>Elevator Room, Non-Interactive</t>
  </si>
  <si>
    <t>Escape Shaft</t>
  </si>
  <si>
    <t>Floor, Cantilevered</t>
  </si>
  <si>
    <t>Hatchway</t>
  </si>
  <si>
    <t>Hole</t>
  </si>
  <si>
    <t>Hollowed Column</t>
  </si>
  <si>
    <t>Ladder</t>
  </si>
  <si>
    <t>Narrow Shaft</t>
  </si>
  <si>
    <t>Narrow Shaft with Grating</t>
  </si>
  <si>
    <t>Pipe</t>
  </si>
  <si>
    <t>Pit Shaft</t>
  </si>
  <si>
    <t>Pit Shaft with Chain</t>
  </si>
  <si>
    <t>Pit Shaft with Rope</t>
  </si>
  <si>
    <t>Pit with Illusionary Floor</t>
  </si>
  <si>
    <t>Plunge (with Small Waterfall)</t>
  </si>
  <si>
    <t>Ramp, Gradual</t>
  </si>
  <si>
    <t>Ramp, Steep</t>
  </si>
  <si>
    <t>Salt Slide</t>
  </si>
  <si>
    <t>Sinkhole</t>
  </si>
  <si>
    <t>Sluiceway</t>
  </si>
  <si>
    <t>Smoke Hole</t>
  </si>
  <si>
    <t>Stair Slide Trap</t>
  </si>
  <si>
    <t>Staircase, Rubble-Filled</t>
  </si>
  <si>
    <t>Staircase, Spiral</t>
  </si>
  <si>
    <t>Stairs, Collapsing</t>
  </si>
  <si>
    <t>Stairway, Straight</t>
  </si>
  <si>
    <t>Stairway, with Landings</t>
  </si>
  <si>
    <t>Steam Vent</t>
  </si>
  <si>
    <t>Tiers (Natural Staircase)</t>
  </si>
  <si>
    <t>Trap Door to Chute</t>
  </si>
  <si>
    <t>Trap Door to Handholds</t>
  </si>
  <si>
    <t>Trap Door to Ladder</t>
  </si>
  <si>
    <t>Trap Door to Rope</t>
  </si>
  <si>
    <t>Trap Door to Spikes and Pitons</t>
  </si>
  <si>
    <t>Vines</t>
  </si>
  <si>
    <t>Waterwheel</t>
  </si>
  <si>
    <t>Well Shaft (No Chain or Rope)</t>
  </si>
  <si>
    <t>Well with Chain</t>
  </si>
  <si>
    <t>Well with Rope</t>
  </si>
  <si>
    <t>Wind Pipe</t>
  </si>
  <si>
    <t>Shard</t>
  </si>
  <si>
    <t>of Chaos</t>
  </si>
  <si>
    <t>A Ruined Clamp (It Has a Name)</t>
  </si>
  <si>
    <t>A Strange and Pinewood-Framed Piece of Chalk (Eternal, Never Diminishing, Ex Libris …)</t>
  </si>
  <si>
    <t>A Niter-Covered, Orcish-Inscribed Piece of Rotting Wood (Bearing the One Word Never to be Spoken)</t>
  </si>
  <si>
    <t>Undamaged Target Dummies (Six, Depicting Halfling Heroes of the Elder Age)</t>
  </si>
  <si>
    <t>Egyptian Mythos-Themed and Gnawed Grave Bundles (Anakha, Deshit-Riri, and the Tongueless One)</t>
  </si>
  <si>
    <t>Ruined, Fallen, and Archaic Deposits of Sulfur Crystals (Each Holds a Whispered Song)</t>
  </si>
  <si>
    <t>A Withered Fungal Turnstile (The Imbiber)</t>
  </si>
  <si>
    <t>A Muddy and Netted Piece of Rotting Wood (from the Wreck of the White Ship)</t>
  </si>
  <si>
    <t>A Gnawed, Dero-Crafted, and Filigreed Cupboard (The Skull Chatterer)</t>
  </si>
  <si>
    <t>Gray Jugs (27, a Different Warning Rune to Each)</t>
  </si>
  <si>
    <t>Mounded Kobold-Crafted Baskets (The Tail-Coil Gathering)</t>
  </si>
  <si>
    <t>Miniature, Rusted, yet Salvageable Hanging Lanterns (of the Thirteen Hues of Limbo)</t>
  </si>
  <si>
    <t>An Elemental-Themed Wall Relief (to be Kissed, Ere the Journey)</t>
  </si>
  <si>
    <t>A Red and Melted Unholy Symbol (Third Eye of the Crimson King)</t>
  </si>
  <si>
    <t>A Dead Homunculus in a Bottle (Igor IV, As Yet Unborn)</t>
  </si>
  <si>
    <t>Buried Ewers (Three; the Mouth, the Soul, the Mind)</t>
  </si>
  <si>
    <t>Unsheathed and Junk-Covered Crates (The Holders of the Insect Godlings)</t>
  </si>
  <si>
    <t>Stinking, Sought-After, Dried Troll Nets (and That Which Was Captured Ever)</t>
  </si>
  <si>
    <t>An Enormous Lead Column (and She Who Was Crushed Beneath It)</t>
  </si>
  <si>
    <t>A Lizardfolk-Molded Mass of Vegetation on the Floor (the Mother Who Shall Crawl Again)</t>
  </si>
  <si>
    <t>A Slaver-Covered, Camouflaged Whip (the Taster of Three More Questions)</t>
  </si>
  <si>
    <t>Submerged and Scattered Bones (Lo’kolai, Unredeemed)</t>
  </si>
  <si>
    <t>Tarnished and Voodoo Mythos-Themed Lockers (Nine, and the Cackling Ones)</t>
  </si>
  <si>
    <t>Orange, Ritually-Arranged, Gnomish Crutches (of the Hobblers Three)</t>
  </si>
  <si>
    <t>An Archaic Stone Slab (Aklo Writing)</t>
  </si>
  <si>
    <t>An Ash-Wood Candle Holder (and the Void That Is Not a Candle)</t>
  </si>
  <si>
    <t>A Toppled, Spoiled Barrel of Milk (The Ichor of Forgotten Dreams)</t>
  </si>
  <si>
    <t>Strangely Twisted Monster Corpses (Lucrius and His Brethren, Grafted into His Flesh)</t>
  </si>
  <si>
    <t>A Muddy and Caged Sheaf of Crossbow Bolts (The Flights of Imperious Planar Questing)</t>
  </si>
  <si>
    <t>Celtic Mythos-Themed Ceiling Glyphs (The Death Song of Andraste)</t>
  </si>
  <si>
    <t>A Bloodstained Pestle (The Crusher of Evil Eyes)</t>
  </si>
  <si>
    <t>An Improvised and Filigreed Alembic (The Secondary Distiller of Explosive Furies)</t>
  </si>
  <si>
    <t>A Strange Mural Depicting a Bizarre Whale Ceremony (The Slaying and Rebirth of Leviathan’s Daughter)</t>
  </si>
  <si>
    <t>Gnomish Healing Herbs (The Speaker of the 1,000 Burrow Tongues)</t>
  </si>
  <si>
    <t>Scorched and Hanging Moths (Magically Held in Stasis / Time; the Souls of the Burning Silks)</t>
  </si>
  <si>
    <t>African Mythos-Themed, Improvised, and Slimy Jars (The Quivering Lifeblood of Inkanyamba)</t>
  </si>
  <si>
    <t>A Nether Gnome-Crafted Piece of Insect Exoskeleton (The Slaughter Trophy of Thoop-Shibboleth)</t>
  </si>
  <si>
    <t>A Tiny, Damaged, and Changeling-Crafted Shield (The Repeller of the Unsidhe and Their Cries)</t>
  </si>
  <si>
    <t>A Mounded, New-Looking, Pile of Stone Blocks (The Seals upon the Weirding Wound)</t>
  </si>
  <si>
    <t>Elemental-Themed Painted Curtains (Badly Mildewed; the Depiction of Temptress Zuggt’hala and Her Sporelings)</t>
  </si>
  <si>
    <t>Rot-Festooned and Smelly Fishhooks (The Gorger’s Penultimate Dismay)</t>
  </si>
  <si>
    <t>A Pile of Decaying Wasps (The Willing Sacrifices of the Goldthirst Tribe)</t>
  </si>
  <si>
    <t>A Ritually-Arranged Set of Tarot Cards (Rotted; the Dolorous Lay of Baroness Emrithol)</t>
  </si>
  <si>
    <t>A Painted and Clawed Scattering of Rocks (The Territorial Markers of the Shivering Beast)</t>
  </si>
  <si>
    <t>A Tiny, Unbroken, Diorite Crowbar (The Sunderer-Way of the Quickling Troves)</t>
  </si>
  <si>
    <t>Rust-Covered (Iron-Sheathed) Demi-Human Skulls (The Speakers of the Fourteen Terminal Wisdoms)</t>
  </si>
  <si>
    <t>Fetid and Immense Glowworms, Crawling (The Feasting Remains of Bandabar the Unworthy)</t>
  </si>
  <si>
    <t>Large, Door-Mounted, Paintings Covered in Glyphs (The Imprisonment of the Shifting Ones)</t>
  </si>
  <si>
    <t>An Ancient Scorch Mark on the Wall (The Finality of Cthugha)</t>
  </si>
  <si>
    <t>A Coiled and Maggoty Giant Snake Carcass (Thulsa in His Imminent Rebirth)</t>
  </si>
  <si>
    <t>A Roped, Fragrant Satchel of Herbs (The Last of the Honey Dream Lotus)</t>
  </si>
  <si>
    <t>A Carving of the Ouroboros (The Unsevered Infinity)</t>
  </si>
  <si>
    <t>Rubble-Covered Weapons Racks (The Readiness of the Immortal Legion)</t>
  </si>
  <si>
    <t>Central American Mythos-Themed Pillars (The Spire Tops of Mictlan, Ere Xolotl)</t>
  </si>
  <si>
    <t>A Net-Draped Lever (Operational) (The Immaculate Iron Finger of the Ulthrogorgon)</t>
  </si>
  <si>
    <t>A Balanced Wall Plaque, Angled Against a Grating (The Abjuring Reflector of the Beholder of Unopened Throats)</t>
  </si>
  <si>
    <t>A Filthy, Glue-Covered, Fallen Rafter (The Last Failure of Eshembura the Tunnel Spider)</t>
  </si>
  <si>
    <t>Moist Clumps of Cinnamon-Scented Guano (The Sugared Gifts of Camazotz the Vision Bringer)</t>
  </si>
  <si>
    <t>Dripping Blankets Hanging from Ceiling Hooks (The Banishment of the Wretched Cloaker Defilers)</t>
  </si>
  <si>
    <t>Dark Elven-Crafted Hanging Nets (The Lingering Tresses of Lilith)</t>
  </si>
  <si>
    <t>A Balanced Ceramic Tile atop a Goblin Skull (The Thought Prison of Bagra Shrixu)</t>
  </si>
  <si>
    <t>A Damp and Collapsed Section of Floor (The Lidded Eye)</t>
  </si>
  <si>
    <t>A Gnole-Crafted Inscription on the Floor (The Ever-Summoning Cackle Chants of Yaenoghul)</t>
  </si>
  <si>
    <t>Stinking Tankards Made of Hellbeast Leather (The Belly Echoes of the Purple Iconoclast)</t>
  </si>
  <si>
    <t>Old Deposits of Azure Salt Crystals (The Powdered Seventh Skull of Ashmodai)</t>
  </si>
  <si>
    <t>Moist, Yellow, and Niter-Covered Hanging Chains (Doll and Idol Prisons of the Mouse King)</t>
  </si>
  <si>
    <t>An Immovable Pauldron (Magically Affixed to a Wall; the Unrelenting Defiance of Khemet Shai of the Brazen Khopesh)</t>
  </si>
  <si>
    <t>An Entwined String of Preserved Eyeballs (The Gazes of the Munificent Disciples of Skelos)</t>
  </si>
  <si>
    <t>A Mostly-Destroyed Orrery (The Mirror Universe in Miniature)</t>
  </si>
  <si>
    <t>An Immense Door in the Shape of a Beast Maw (The Bestial Swallower of the Kleptocrats)</t>
  </si>
  <si>
    <t>Brown-Stained and Splintered Human Skulls (The Honor of the Last Seventeen Who Fell)</t>
  </si>
  <si>
    <t>Centipede-Infested Moldy Furs (The Sacred Vestments of Sepa, Nomenclator of the Apshai)</t>
  </si>
  <si>
    <t>A Voodoo Mythos-Themed Rack of Rusty Knives (The Slaking Claws of the Ogun Tigress)</t>
  </si>
  <si>
    <t>An Immense Deposit of Alum Crystals (Palatiri the Seeress, Ere Her Final Transformation)</t>
  </si>
  <si>
    <t>A Conspicuous, Partially Melted Armillary Sphere (The Gate Hollows of the Manifold Infernal Netherworlds)</t>
  </si>
  <si>
    <t>A Fine Set of Crutches (Halfling-Sized) (The Celerity of Tremolo, the Bard of Smoke)</t>
  </si>
  <si>
    <t>Weird Streamers of Lichen (The Utricating Tufts of Utter Leng)</t>
  </si>
  <si>
    <t>A Corrosion-Layered Pair of Slippers (The Leap of Quon’la, the Shimmerer of Worlds)</t>
  </si>
  <si>
    <t>Two Glued-Together Kobold Corpses (It Didn’t Work)</t>
  </si>
  <si>
    <t>An Ominously Deep Cesspool (The Mouth of the Juju Eblex, Ai, Shoggothai)</t>
  </si>
  <si>
    <t>A Withered, Dripping, and Precisely-Positioned Finger (Mummified) (The Beckoner of the Final Minion)</t>
  </si>
  <si>
    <t>A Scorched Hornets’ Nest (The War World of Hymenopterion)</t>
  </si>
  <si>
    <t>Musk-Scented Blue Moss (The Earthen Beard of the Elder Moosleute)</t>
  </si>
  <si>
    <t>Dripping Icicles (Regardless of Room Temperature) (The Proof of Cryonia)</t>
  </si>
  <si>
    <t>A Lump of Grease (The Expulsion of the Devouring Revelation)</t>
  </si>
  <si>
    <t>A Caged Spinning Wheel (The Eternal Dance of Time in Seven Spheres)</t>
  </si>
  <si>
    <t>A Lice-Ridden Inanimate Flesh Colossus (Grumgrom, the Pulverizer)</t>
  </si>
  <si>
    <t>A Mounted Pair of Demon Horns (The Shame Crown of Onoskelis)</t>
  </si>
  <si>
    <t>Immense Beakers (The Titan Measures of the Crystallized Quintessence)</t>
  </si>
  <si>
    <t>A Disturbingly-Featured Grave Bundle (The Last, Lost Princess of Rana Xuma Chiol)</t>
  </si>
  <si>
    <t>A Putrefied Journal with Pages of Skin (The Speaker of Thine Elder Soul)</t>
  </si>
  <si>
    <t>A Rubble-Covered and Dwarven-Forged Set of Caltrops (The “Fool’s Mithril” Barbs of Khom-Tori Khom-Tul)</t>
  </si>
  <si>
    <t>A Shimmering Rivulet (Glowing) (The Ovis Quiescence of Looking-Glass Land)</t>
  </si>
  <si>
    <t>Dirty Slugs (Covered in Dust, Dying) (The Return of the Circle of the Illustrious Archmagi)</t>
  </si>
  <si>
    <t>Swaying Ceiling-Hung Baskets (The Keeping of the Chittering Ones)</t>
  </si>
  <si>
    <t>A Cord Covered with Spider Cocoons (The Brood Thread of Pim-Pim-Teriax the Orb Weaver)</t>
  </si>
  <si>
    <t>A Sludge-Covered Piece of Rotting Wood (The Fell Heartwood of the Arboreal Giantess, Enghwaan Tulm)</t>
  </si>
  <si>
    <t>A Sumerian Mythos-Themed and Rust-Covered Piece of Armor (The Chthonic Deflector of Tishtrya)</t>
  </si>
  <si>
    <t>A Scratched Wooden Beam (Coded Inscription) (The Whittled Whateley Recording of Yog-Sothoth)</t>
  </si>
  <si>
    <t>Elven-Fashioned Nails (The Mushroom-Fragranced Hobnails of Oberon)</t>
  </si>
  <si>
    <t>An Oil-Soaked Haunch of Meat (Kenjiri’s Lure)</t>
  </si>
  <si>
    <t>A Desiccated Giant Lizard Carcass (The Black Disciple of Bokrug’s Deliverance)</t>
  </si>
  <si>
    <t>A Smoke-Scented Mug (The Death Draught Echo of Fangorius Rex)</t>
  </si>
  <si>
    <t>Chiming Mosaics (The Sounds Come From … ?) (The Star Lyres, Beckoning)</t>
  </si>
  <si>
    <t>Ornately-Carved Human Skulls (No Jawbones) (The Silenced Choir of the King in Yellow)</t>
  </si>
  <si>
    <t>Heaped Boulders with Hollow Insides (The Forsaken Egg Sheaths of Petron Dolm)</t>
  </si>
  <si>
    <t>A Wall Mural Depicting Diabolic Sacrifice (The Willing and Unwilling Blood Brides of Ba’al)</t>
  </si>
  <si>
    <t>A Faintly Glowing Canopic Jar (The Gold Dust Lungs of the Cynocephali, Impetrativa)</t>
  </si>
  <si>
    <t>A Petrified Thing Akin to an Immense Centipede (The Startlement of Wendonai)</t>
  </si>
  <si>
    <t>Collapsed Wooden Vats (The Quixotic Brews of Flabberghast and Flibbertigibbet)</t>
  </si>
  <si>
    <t>A Chewed and Gnawed Heap of Canvas Tarps (The Dreamt Meal of the Dragon Head upon the Invisible Jagannath)</t>
  </si>
  <si>
    <t>Bronze, Sludge-Covered Flasks (Droplets from the Four Humours of Trismegistus)</t>
  </si>
  <si>
    <t>A Bloody Tapestry Wrapped Over Something (The Modius Experiment)</t>
  </si>
  <si>
    <t>A Magically Hovering Flask (The Unclaimable Tears)</t>
  </si>
  <si>
    <t>A Chinese Mythos-Themed Scrawling on Wall (Concerning the Exploded Remnants of the Gorger Taotie)</t>
  </si>
  <si>
    <t>Pure White Frescoes (Crude) (The Flesh Images of the Emerging Ones)</t>
  </si>
  <si>
    <t>Unbroken Chain Links, Separated, Arrayed in a Circle (The Calling of Yag-Kosha the Unbroken)</t>
  </si>
  <si>
    <t>An Invisible Heap of Serpent Skins (The Thrice-Counted Weregild of Avaloria)</t>
  </si>
  <si>
    <t>A Destroyed Magnifying Glass (The Seer of the Curdle Ghast of Lilliput)</t>
  </si>
  <si>
    <t>A Hovering Great Helm (The Crest of Annihilated Myrmidon)</t>
  </si>
  <si>
    <t>A Calcite-Covered Idol (The Crystalline Kiss of Kali Everlasting)</t>
  </si>
  <si>
    <t>Withered Boxes Made of Insect Chitin (The Time Wombs of Shaggai)</t>
  </si>
  <si>
    <t>Wrecked Orcish Artifacts (The War Looms of Quij-Son the Triumphator)</t>
  </si>
  <si>
    <t>A Trash-Covered Footstool (The Sardonic Resting of Portorus Gravitas)</t>
  </si>
  <si>
    <t>An Improvised Piece of Rubble (Sharpened, Wrapped with Wire) (It Shivers)</t>
  </si>
  <si>
    <t>A Recently-Ground Pile of Bone Dust (The Dismal Failure of Cretchkri)</t>
  </si>
  <si>
    <t>A Dripping Tangle of Withered Vines (Panthlana’s Veins, Seeking)</t>
  </si>
  <si>
    <t>A Disturbingly-Shaped and -Sculpted Chaos Gate (The Ever-Hungry Opening of Tlazolteotl)</t>
  </si>
  <si>
    <t>Melted Flagons (Humiliating Legacy of the Bumbleclank Clan)</t>
  </si>
  <si>
    <t>Stacked and Rotted Banners (The Conquering Reeds of Plutonia)</t>
  </si>
  <si>
    <t>A Yellow Mass of Vegetation on the Floor (Kleshim, Yes, the Servitor of Your Ultimate Wishes, Yes)</t>
  </si>
  <si>
    <t>A Rusty Cleaver Blade (The Barbed Tongue of Wepwawet)</t>
  </si>
  <si>
    <t>A Sodden Black Cape (Worn by a Shadow, It Follows)</t>
  </si>
  <si>
    <t>Brownie-Crafted Mouse Sculptures (The Night Steed Fetishes)</t>
  </si>
  <si>
    <t>Crude Bins Filled with Old Berries (The Treasonous Shamu-Bimble Harvest)</t>
  </si>
  <si>
    <t>Stomped Deposits of Mineral Crystals (They Die Not)</t>
  </si>
  <si>
    <t>A Tin Ladle (Very Large) (Grimgrum’s Unstable Apothecarion)</t>
  </si>
  <si>
    <t>A Web-Enmeshed Journal (The Fated Un-Confessions of Arachne)</t>
  </si>
  <si>
    <t>A Badly Burned, Dero-Crafted Headdress (Doll Mask of the Machine Mother)</t>
  </si>
  <si>
    <t>Gore-Caked Slugs (Huge, Non-Combatant) (The Brine-Death Feasters of Yuggothai)</t>
  </si>
  <si>
    <t>Sumerian Mythos-Themed Wall Carvings (The Ravaging of Irkalla by Ereshkigal)</t>
  </si>
  <si>
    <t>A Bulging Area in the Wall (The Tumor of the Nastrond Behemoth)</t>
  </si>
  <si>
    <t>A Ceremonially-Painted Toadstool (K’mi K’mo, Bringer of the Immortal Fireflies)</t>
  </si>
  <si>
    <t>An Ominous and American Indian Mythos-Themed Painting on the Floor (Stone-and-Oil Reflecting Pool of the Skinwalker Cabal)</t>
  </si>
  <si>
    <t>Three Open Graves and a Pile of Removed Flagstones (Imli, Ongwi, and Erelu)</t>
  </si>
  <si>
    <t>Shimmering Mice (The Spell Incanting Requires Further Attenuation)</t>
  </si>
  <si>
    <t>A Grand Wall Mural Depicting the Triumph of Death (The Very Last Question of Princeling Gideon the Ninth)</t>
  </si>
  <si>
    <t>Moss-Covered Caskets (Tread Quietly, a Dream is Rooted Here)</t>
  </si>
  <si>
    <t>A Moldy Stick of Incense (The Ambrosial Essence of Fulgatha the Orb Eater)</t>
  </si>
  <si>
    <t>A Spice-Tinged and Glowing Cabinet (The Melange Locker)</t>
  </si>
  <si>
    <t>A Junk-Covered Piece of Paper (Expose It Not)</t>
  </si>
  <si>
    <t>Maggoty and Filthy Dishes (The Cruel Transmogrifications of Grey Brunhilde)</t>
  </si>
  <si>
    <t>Dwarven-Language Floor Scratchings (The Cries of the Cyst Knotters)</t>
  </si>
  <si>
    <t>Nineteen Decorated Animal Skulls (The Hungering Gatekeepers to the Happy Hunting Grounds)</t>
  </si>
  <si>
    <t>A Dried, Distorted, Demi-Human Corpse (It Has Your Features)</t>
  </si>
  <si>
    <t>A Filthy and Deep One Crafted Battle Banner (Extollings of the Dire Whips of Verdigris)</t>
  </si>
  <si>
    <t>A Small, White-Lit Opening Between Two Stones (The First Sign)</t>
  </si>
  <si>
    <t>Crawling Butterflies (The Elder Worlds Emergent)</t>
  </si>
  <si>
    <t>Submerged Dried Vegetables in a Shallow Pool (The Savor Offerings to the Feufollet)</t>
  </si>
  <si>
    <t>Stacked Bricks (Scorched) (The 347 Canticles of Overlord Cobalus, Hammer-Imperator of the Tommyknockers)</t>
  </si>
  <si>
    <t>A Classically Pointless Pile of Rubble (Really) (?)</t>
  </si>
  <si>
    <t>A Central American Mythos-Themed Bone Gorget (The Barbed Breast Mantle of Huitzilopochtli)</t>
  </si>
  <si>
    <t>A Centipede-Infested, Slimy Floor Pipe (The Under-Eden Faucibus)</t>
  </si>
  <si>
    <t>Primitively Carved Wall Protrusions (The Ascension of Bwur)</t>
  </si>
  <si>
    <t>Slightly Damaged Sarcophagus (Partially Open) (The Stealth Gate of Neter-Khertet)</t>
  </si>
  <si>
    <t>Seven Knucklebones (Gaming Dice) (The Astragali of Life-in-Death)</t>
  </si>
  <si>
    <t>A Disturbingly-Detailed Statue of a Dragon Beast (Do Not Blink in Its Presence)</t>
  </si>
  <si>
    <t>Barracks</t>
  </si>
  <si>
    <t>Occupants</t>
  </si>
  <si>
    <t>Quarters</t>
  </si>
  <si>
    <t>Actuary</t>
  </si>
  <si>
    <t>Advisor</t>
  </si>
  <si>
    <t>Agister</t>
  </si>
  <si>
    <t>Alderman</t>
  </si>
  <si>
    <t>Ambassador</t>
  </si>
  <si>
    <t>Apothecary</t>
  </si>
  <si>
    <t>Apparitor</t>
  </si>
  <si>
    <t>Arch-Baron</t>
  </si>
  <si>
    <t>Archduchess</t>
  </si>
  <si>
    <t>Assessor</t>
  </si>
  <si>
    <t>Auditor General</t>
  </si>
  <si>
    <t>Banker</t>
  </si>
  <si>
    <t>Baroness</t>
  </si>
  <si>
    <t>Barrister</t>
  </si>
  <si>
    <t>Bey</t>
  </si>
  <si>
    <t>Boss</t>
  </si>
  <si>
    <t>Boyard</t>
  </si>
  <si>
    <t>Burgomaster</t>
  </si>
  <si>
    <t>Administrator</t>
  </si>
  <si>
    <t>Aedile</t>
  </si>
  <si>
    <t>Alnager</t>
  </si>
  <si>
    <t>Arcane Smith, Arcane Armorer, or Arcane Weaponsmith</t>
  </si>
  <si>
    <t>Arbiter</t>
  </si>
  <si>
    <t>Arch-Baroness</t>
  </si>
  <si>
    <t>Archduke</t>
  </si>
  <si>
    <t>Artisan</t>
  </si>
  <si>
    <t>Auditor</t>
  </si>
  <si>
    <t>Bailiff</t>
  </si>
  <si>
    <t>Baron</t>
  </si>
  <si>
    <t>Baronet</t>
  </si>
  <si>
    <t>Beedle</t>
  </si>
  <si>
    <t>Borsholder</t>
  </si>
  <si>
    <t>Burgher</t>
  </si>
  <si>
    <t>Burgrave</t>
  </si>
  <si>
    <t>Cancellarius</t>
  </si>
  <si>
    <t>Chamberlain</t>
  </si>
  <si>
    <t>Chancellor</t>
  </si>
  <si>
    <t>Chieftess</t>
  </si>
  <si>
    <t>Coiner</t>
  </si>
  <si>
    <t>Commander</t>
  </si>
  <si>
    <t>Constable</t>
  </si>
  <si>
    <t>Coroner</t>
  </si>
  <si>
    <t>Councilwoman</t>
  </si>
  <si>
    <t>Count</t>
  </si>
  <si>
    <t>Countess</t>
  </si>
  <si>
    <t>Courtier</t>
  </si>
  <si>
    <t>Dark Elf</t>
  </si>
  <si>
    <t>Decemvir</t>
  </si>
  <si>
    <t>Deposed Noble</t>
  </si>
  <si>
    <t>Dictator</t>
  </si>
  <si>
    <t>Domesman</t>
  </si>
  <si>
    <t>Dominus</t>
  </si>
  <si>
    <t>Duchess</t>
  </si>
  <si>
    <t>Earl</t>
  </si>
  <si>
    <t>Emissary</t>
  </si>
  <si>
    <t>Enumerator</t>
  </si>
  <si>
    <t>Caravan Master</t>
  </si>
  <si>
    <t>Castellan</t>
  </si>
  <si>
    <t>Centurion</t>
  </si>
  <si>
    <t>Commandant</t>
  </si>
  <si>
    <t>Consul</t>
  </si>
  <si>
    <t>Councilman</t>
  </si>
  <si>
    <t>Councillor</t>
  </si>
  <si>
    <t>Courtesan</t>
  </si>
  <si>
    <t>Cult Leader</t>
  </si>
  <si>
    <t>Dauphin</t>
  </si>
  <si>
    <t>Deemer</t>
  </si>
  <si>
    <t>Despot</t>
  </si>
  <si>
    <t>Diplomat</t>
  </si>
  <si>
    <t>Domeswoman</t>
  </si>
  <si>
    <t>Duke</t>
  </si>
  <si>
    <t>Emir</t>
  </si>
  <si>
    <t>Entertainer</t>
  </si>
  <si>
    <t>Equerry</t>
  </si>
  <si>
    <t>Exarch</t>
  </si>
  <si>
    <t>Exciseman</t>
  </si>
  <si>
    <t>Exile</t>
  </si>
  <si>
    <t>Fugitive</t>
  </si>
  <si>
    <t>Forger</t>
  </si>
  <si>
    <t>Gaffwoman</t>
  </si>
  <si>
    <t>Gatekeeper</t>
  </si>
  <si>
    <t>Gemcutter</t>
  </si>
  <si>
    <t>Guildswoman</t>
  </si>
  <si>
    <t>Heiress</t>
  </si>
  <si>
    <t>Herzog</t>
  </si>
  <si>
    <t>Hierarch</t>
  </si>
  <si>
    <t>Inspector</t>
  </si>
  <si>
    <t>Judge</t>
  </si>
  <si>
    <t>Lady</t>
  </si>
  <si>
    <t>Laird</t>
  </si>
  <si>
    <t>Leader</t>
  </si>
  <si>
    <t>Exchequer</t>
  </si>
  <si>
    <t>Excisewoman</t>
  </si>
  <si>
    <t>Feodary</t>
  </si>
  <si>
    <t>Foreman</t>
  </si>
  <si>
    <t>Forge Master</t>
  </si>
  <si>
    <t>Gaffman</t>
  </si>
  <si>
    <t>Gager</t>
  </si>
  <si>
    <t>Gaveller</t>
  </si>
  <si>
    <t>General</t>
  </si>
  <si>
    <t>Guard Captain</t>
  </si>
  <si>
    <t>Guildsman</t>
  </si>
  <si>
    <t>Heir</t>
  </si>
  <si>
    <t>Hetman</t>
  </si>
  <si>
    <t>Jarl</t>
  </si>
  <si>
    <t>Jeweler</t>
  </si>
  <si>
    <t>Key Master</t>
  </si>
  <si>
    <t>Lady in Waiting</t>
  </si>
  <si>
    <t>Landgrave</t>
  </si>
  <si>
    <t>Legatus</t>
  </si>
  <si>
    <t>Lord</t>
  </si>
  <si>
    <t>Magistrate</t>
  </si>
  <si>
    <t>Manciple</t>
  </si>
  <si>
    <t>Margrave</t>
  </si>
  <si>
    <t>Marshal</t>
  </si>
  <si>
    <t>Master Smith</t>
  </si>
  <si>
    <t>Lord of Arms</t>
  </si>
  <si>
    <t>Majordomo</t>
  </si>
  <si>
    <t>Marchioness</t>
  </si>
  <si>
    <t>Marquis</t>
  </si>
  <si>
    <t>Master</t>
  </si>
  <si>
    <t>Merchant</t>
  </si>
  <si>
    <t>Minter</t>
  </si>
  <si>
    <t>Mistress</t>
  </si>
  <si>
    <t>Navigator</t>
  </si>
  <si>
    <t>Netherworlder</t>
  </si>
  <si>
    <t>Noblewoman</t>
  </si>
  <si>
    <t>Notary</t>
  </si>
  <si>
    <t>Praetor</t>
  </si>
  <si>
    <t>Princess</t>
  </si>
  <si>
    <t>Propraetor</t>
  </si>
  <si>
    <t>Regent</t>
  </si>
  <si>
    <t>Researcher</t>
  </si>
  <si>
    <t>Scrutineer</t>
  </si>
  <si>
    <t>Ship Captain</t>
  </si>
  <si>
    <t>Siege Master</t>
  </si>
  <si>
    <t>Slave Keeper</t>
  </si>
  <si>
    <t>Slave Master</t>
  </si>
  <si>
    <t>Netherworld Gnome</t>
  </si>
  <si>
    <t>Nobile</t>
  </si>
  <si>
    <t>Nobleman</t>
  </si>
  <si>
    <t>Nomarch</t>
  </si>
  <si>
    <t>Pasha</t>
  </si>
  <si>
    <t>Prince</t>
  </si>
  <si>
    <t>Procurator</t>
  </si>
  <si>
    <t>Reeve</t>
  </si>
  <si>
    <t>Registrar</t>
  </si>
  <si>
    <t>Ruler</t>
  </si>
  <si>
    <t>Satrap</t>
  </si>
  <si>
    <t>Scion</t>
  </si>
  <si>
    <t>Serdar</t>
  </si>
  <si>
    <t>Sheriff</t>
  </si>
  <si>
    <t>Shrieve</t>
  </si>
  <si>
    <t>Signifer</t>
  </si>
  <si>
    <t>Slave Lord</t>
  </si>
  <si>
    <t>Solicitor</t>
  </si>
  <si>
    <t>Spy Master</t>
  </si>
  <si>
    <t>Steward</t>
  </si>
  <si>
    <t>Sub-Chieftain</t>
  </si>
  <si>
    <t>Sub-Commander</t>
  </si>
  <si>
    <t>Supreme Chancellor</t>
  </si>
  <si>
    <t>Tax Collector</t>
  </si>
  <si>
    <t>Theocrat</t>
  </si>
  <si>
    <t>Thane</t>
  </si>
  <si>
    <t>Torturer</t>
  </si>
  <si>
    <t>Treasurer</t>
  </si>
  <si>
    <t>Triumphator</t>
  </si>
  <si>
    <t>Underworlder</t>
  </si>
  <si>
    <t>Viceroy</t>
  </si>
  <si>
    <t>Villain</t>
  </si>
  <si>
    <t>Viscountess</t>
  </si>
  <si>
    <t>Warden</t>
  </si>
  <si>
    <t>Weapon Master</t>
  </si>
  <si>
    <t>Zombie Lord</t>
  </si>
  <si>
    <t>Strategist</t>
  </si>
  <si>
    <t>Sub-Chieftess</t>
  </si>
  <si>
    <t>Sub-Ruler</t>
  </si>
  <si>
    <t>Supreme Master</t>
  </si>
  <si>
    <t>Tribune</t>
  </si>
  <si>
    <t>Turncoat</t>
  </si>
  <si>
    <t>Ulnager</t>
  </si>
  <si>
    <t>Usher</t>
  </si>
  <si>
    <t>Vidame</t>
  </si>
  <si>
    <t>Viscount</t>
  </si>
  <si>
    <t>Vizier</t>
  </si>
  <si>
    <t>Watch Captain</t>
  </si>
  <si>
    <t>Weapon Smith</t>
  </si>
  <si>
    <t>Mundane</t>
  </si>
  <si>
    <t>Curious Feature</t>
  </si>
  <si>
    <t>Cave</t>
  </si>
  <si>
    <t>Ants (monstrous?)</t>
  </si>
  <si>
    <t>Bats (monstrous?)</t>
  </si>
  <si>
    <t>Bedbugs (and bedding?)</t>
  </si>
  <si>
    <t>Bloodstains (recent?)</t>
  </si>
  <si>
    <t>Bottlebrushes / Immersed Stalactites</t>
  </si>
  <si>
    <t>Bridged River</t>
  </si>
  <si>
    <t>Buried Treasure (random)</t>
  </si>
  <si>
    <t>Cairn (with secret trapdoor or buried treasure?)</t>
  </si>
  <si>
    <t>Calcite Cluster Formations</t>
  </si>
  <si>
    <t>Cave Balloons (gas-filled hydromagnesite)</t>
  </si>
  <si>
    <t>Cave Crystals, Various (treasure?)</t>
  </si>
  <si>
    <t>Cave Pearls (treasure?)</t>
  </si>
  <si>
    <t>Cesspit (monster lair?)</t>
  </si>
  <si>
    <t>Chasm (trap and/or descent?)</t>
  </si>
  <si>
    <t>Ashes (of slain monster?)</t>
  </si>
  <si>
    <t>Beaded Stalactites (pool fingers)</t>
  </si>
  <si>
    <t>Beetles (monstrous?)</t>
  </si>
  <si>
    <t>Bones (human?)</t>
  </si>
  <si>
    <t>Bridged Chasm</t>
  </si>
  <si>
    <t>Burial (object, bones, skulls?)</t>
  </si>
  <si>
    <t>Burrow (beast or monster lair?)</t>
  </si>
  <si>
    <t>Calcified Skeleton (with treasure?)</t>
  </si>
  <si>
    <t>Calcite Drapery Formations</t>
  </si>
  <si>
    <t>Cave Coral Formations</t>
  </si>
  <si>
    <t>Cave Paintings (clue or magical gateway?)</t>
  </si>
  <si>
    <t>Centipedes (swarm or monstrous?)</t>
  </si>
  <si>
    <t>Cesspool (aquatic monster lair?)</t>
  </si>
  <si>
    <t>Chiming Water (spell effect?)</t>
  </si>
  <si>
    <t>Cockroaches (monstrous?)</t>
  </si>
  <si>
    <t>Conulites (“splash cups”)</t>
  </si>
  <si>
    <t>Crystalline Chandelier Formations (treasure?)</t>
  </si>
  <si>
    <t>Crystalline Stalactites</t>
  </si>
  <si>
    <t>Columns (floor to ceiling)</t>
  </si>
  <si>
    <t>Crystalline Blade Formations (treasure?)</t>
  </si>
  <si>
    <t>Crystalline Sphere Formations (coralloids)</t>
  </si>
  <si>
    <t>Crystalline Stalagmites</t>
  </si>
  <si>
    <t>Curved (Deflected) Stalactites</t>
  </si>
  <si>
    <t>Dead Monster</t>
  </si>
  <si>
    <t>Dragon’s Ribcage</t>
  </si>
  <si>
    <t>Echo Chamber (with spell effect or prophecy?)</t>
  </si>
  <si>
    <t>Excavation (to secret cavern?)</t>
  </si>
  <si>
    <t>Firepit (magical?)</t>
  </si>
  <si>
    <t>Fleas (and infested beast?)</t>
  </si>
  <si>
    <t>Flowstone and Drapery Formations</t>
  </si>
  <si>
    <t>Gemstone Node (treasure)</t>
  </si>
  <si>
    <t>Geyser Pool (trap?)</t>
  </si>
  <si>
    <t>Gnats / Creepy Crawlies (and infested / afflicted monster?)</t>
  </si>
  <si>
    <t>Grubs (flesh grubs?)</t>
  </si>
  <si>
    <t>Gypsum Filaments (treasure?)</t>
  </si>
  <si>
    <t>Dolmen (with secret compartment or treasure?)</t>
  </si>
  <si>
    <t>Dung Heap (monstrous, hiding tentacle beast?)</t>
  </si>
  <si>
    <t>Dust / Choking Powder (magical?)</t>
  </si>
  <si>
    <t>Extinguished Candles</t>
  </si>
  <si>
    <t>Fire / Funeral Pyre (ever-burning, magical?)</t>
  </si>
  <si>
    <t>Fissure (in wall, corridor?)</t>
  </si>
  <si>
    <t>Flies (monstrous?)</t>
  </si>
  <si>
    <t>Footprints (human or otherwise?)</t>
  </si>
  <si>
    <t>Fungi (edible or monstrous?)</t>
  </si>
  <si>
    <t>Geothermal Mud Pots (trap?)</t>
  </si>
  <si>
    <t>Glowworms (hanging from ceiling?)</t>
  </si>
  <si>
    <t>Grave (undead corpse and/or treasure?)</t>
  </si>
  <si>
    <t>Guano (and bats?)</t>
  </si>
  <si>
    <t>Gypsum Flowers (treasure?)</t>
  </si>
  <si>
    <t>Halites (salt tendrils)</t>
  </si>
  <si>
    <t>Hole(s) (descent to lower level?)</t>
  </si>
  <si>
    <t>Inscriptions (clue or warning?)</t>
  </si>
  <si>
    <t>Lichen (edible or medicinal?)</t>
  </si>
  <si>
    <t>Locusts (swarm?)</t>
  </si>
  <si>
    <t>Magic Circle (summoning?)</t>
  </si>
  <si>
    <t>Magma Flow (trap)</t>
  </si>
  <si>
    <t>Mice (including polymorphed victim or mage familiar?)</t>
  </si>
  <si>
    <t>Mist / Steam / Vapor (magical?)</t>
  </si>
  <si>
    <t>Monster Skeleton (animating?)</t>
  </si>
  <si>
    <t>Mushrooms (edible or magical?)</t>
  </si>
  <si>
    <t>Niter / Verdigris (hiding armored skeleton?)</t>
  </si>
  <si>
    <t>Paw Prints (beast or monster)</t>
  </si>
  <si>
    <t>Pit (trap and/or descent?)</t>
  </si>
  <si>
    <t>Helictites (calcite tangles)</t>
  </si>
  <si>
    <t>Ice Formations (magical or blocking opening?)</t>
  </si>
  <si>
    <t>Ledges and Outcroppings (climbable)</t>
  </si>
  <si>
    <t>Lizards and/or Degenerate Dinosaurs (monstrous?)</t>
  </si>
  <si>
    <t>Low Ceiling</t>
  </si>
  <si>
    <t>Maggots (soul maggots?)</t>
  </si>
  <si>
    <t>Magma Behind Stone (trap)</t>
  </si>
  <si>
    <t>Magma Pool (trap)</t>
  </si>
  <si>
    <t>Mineral Node</t>
  </si>
  <si>
    <t>Moles (scurrying / burrowing)</t>
  </si>
  <si>
    <t>Moss (edible or monstrous plant growth?)</t>
  </si>
  <si>
    <t>Natural Pedestals / Shelfstone</t>
  </si>
  <si>
    <t>Oracle (NPC or magic mouth?)</t>
  </si>
  <si>
    <t>Piece of Armor (clue, or valuable?)</t>
  </si>
  <si>
    <t>Poisonous Gas / Vapor (trap)</t>
  </si>
  <si>
    <t>Potsherds / Broken Relics</t>
  </si>
  <si>
    <t>Quicksand (trap)</t>
  </si>
  <si>
    <t>Reflecting Crystals / Surfaces</t>
  </si>
  <si>
    <t>River (to secret caverns?)</t>
  </si>
  <si>
    <t>Salt Formations</t>
  </si>
  <si>
    <t>Scarab Beetles (deadly swarm?)</t>
  </si>
  <si>
    <t>Scorpions (monstrous?)</t>
  </si>
  <si>
    <t>Shed Skin (monstrous)</t>
  </si>
  <si>
    <t>Sinkhole (trap)</t>
  </si>
  <si>
    <t>Precious Metal Node (treasure)</t>
  </si>
  <si>
    <t>Rats (monstrous?)</t>
  </si>
  <si>
    <t>Refuse (with treasure?)</t>
  </si>
  <si>
    <t>Rubble (hiding treasure or opening?)</t>
  </si>
  <si>
    <t>Scales (from a monster or monstrous serpent)</t>
  </si>
  <si>
    <t>Scattered Treasure (minor)</t>
  </si>
  <si>
    <t>Scrapheap (with hidden treasure?)</t>
  </si>
  <si>
    <t>Skulls on Stakes (human?)</t>
  </si>
  <si>
    <t>Sloping Floor (trap?)</t>
  </si>
  <si>
    <t>Slugs (monstrous?)</t>
  </si>
  <si>
    <t>Stalagmites</t>
  </si>
  <si>
    <t>Strange Shadows (monster?)</t>
  </si>
  <si>
    <t>Stream (to secret grotto?)</t>
  </si>
  <si>
    <t>Tar Pit (trap)</t>
  </si>
  <si>
    <t>Tool(s) (random)</t>
  </si>
  <si>
    <t>Tree Roots in Ceiling (rootsicles, sign of secret ascent?)</t>
  </si>
  <si>
    <t>Unstable Ceiling</t>
  </si>
  <si>
    <t>Snakes (dangerous?)</t>
  </si>
  <si>
    <t>Spiders (monstrous?)</t>
  </si>
  <si>
    <t>Stalactites (living?)</t>
  </si>
  <si>
    <t>Sulfur Slime Drippings (“snotties”)</t>
  </si>
  <si>
    <t>Tiers of Stone / Natural Staircase</t>
  </si>
  <si>
    <t>Treasure (random single object)</t>
  </si>
  <si>
    <t>Uneven / Unstable Floor</t>
  </si>
  <si>
    <t>Unstable Wall (hiding secret cave?)</t>
  </si>
  <si>
    <t>Utmost Shore of Netherworld Sea</t>
  </si>
  <si>
    <t>Vermin (random, monstrous?)</t>
  </si>
  <si>
    <t>Weapon(s) (random)</t>
  </si>
  <si>
    <t>Worms (larval dholes?)</t>
  </si>
  <si>
    <t>Container</t>
  </si>
  <si>
    <t>Type</t>
  </si>
  <si>
    <t>Craftsmanship</t>
  </si>
  <si>
    <t>Contents</t>
  </si>
  <si>
    <t>Location</t>
  </si>
  <si>
    <t>“Chest” Hewn from Floor</t>
  </si>
  <si>
    <t>Aboriginal Details / Motif</t>
  </si>
  <si>
    <t>(Empty)</t>
  </si>
  <si>
    <t>Adjacent Corridor</t>
  </si>
  <si>
    <t>Alcove</t>
  </si>
  <si>
    <t>African Details / Motif</t>
  </si>
  <si>
    <t>Alembic</t>
  </si>
  <si>
    <t>Alabaster (stone)</t>
  </si>
  <si>
    <t>Amphora</t>
  </si>
  <si>
    <t>Alchemist Owner / Motif</t>
  </si>
  <si>
    <t>Adjacent Stairway</t>
  </si>
  <si>
    <t>Aquarium</t>
  </si>
  <si>
    <t>Anglo-Saxon Details / Motif</t>
  </si>
  <si>
    <t>Ark</t>
  </si>
  <si>
    <t>Armoire</t>
  </si>
  <si>
    <t>Ant Man Craftsmanship</t>
  </si>
  <si>
    <t>Against a Wall</t>
  </si>
  <si>
    <t>Backpack</t>
  </si>
  <si>
    <t>Anti-Paladin Owner / Motif</t>
  </si>
  <si>
    <t>Bag</t>
  </si>
  <si>
    <t>Arabian Details / Motif</t>
  </si>
  <si>
    <t>Barrel</t>
  </si>
  <si>
    <t>Assassin Owner / Motif</t>
  </si>
  <si>
    <t>Basin</t>
  </si>
  <si>
    <t>Atlantean Details / Motif</t>
  </si>
  <si>
    <t>Basket</t>
  </si>
  <si>
    <t>Aztec Details / Motif</t>
  </si>
  <si>
    <t>Acid (in vials; or acid etching marks)</t>
  </si>
  <si>
    <t>Beaker</t>
  </si>
  <si>
    <t>Babylonian Details / Motif</t>
  </si>
  <si>
    <t>Animal Skin / Parts</t>
  </si>
  <si>
    <t>Behind a Tapestry</t>
  </si>
  <si>
    <t>Beehive</t>
  </si>
  <si>
    <t>Barbarian Owner / Motif</t>
  </si>
  <si>
    <t>Art Supplies</t>
  </si>
  <si>
    <t>Belt Pouch</t>
  </si>
  <si>
    <t>Basalt (stone)</t>
  </si>
  <si>
    <t>Ashes</t>
  </si>
  <si>
    <t>Bin</t>
  </si>
  <si>
    <t>Beastman-Crafted</t>
  </si>
  <si>
    <t>Bandages</t>
  </si>
  <si>
    <t>Behind Concealed Door</t>
  </si>
  <si>
    <t>Bookcase</t>
  </si>
  <si>
    <t>Blueschist (stone)</t>
  </si>
  <si>
    <t>Beads / Marbles</t>
  </si>
  <si>
    <t>Bottle</t>
  </si>
  <si>
    <t>Bedding</t>
  </si>
  <si>
    <t>Bowl</t>
  </si>
  <si>
    <t>Brass (metal)</t>
  </si>
  <si>
    <t>Beeswax</t>
  </si>
  <si>
    <t>Behind Door</t>
  </si>
  <si>
    <t>Box</t>
  </si>
  <si>
    <t>Breccia (stone)</t>
  </si>
  <si>
    <t>Bent Silverware</t>
  </si>
  <si>
    <t>Bucket</t>
  </si>
  <si>
    <t>Broken / Destroyed</t>
  </si>
  <si>
    <t>Blood / Dried Blood</t>
  </si>
  <si>
    <t>Bundle</t>
  </si>
  <si>
    <t>Bronze (metal)</t>
  </si>
  <si>
    <t>Bones</t>
  </si>
  <si>
    <t>Behind Furniture</t>
  </si>
  <si>
    <t>Cabinet</t>
  </si>
  <si>
    <t>Bronzebound Wood</t>
  </si>
  <si>
    <t>Book(s)</t>
  </si>
  <si>
    <t>Canister</t>
  </si>
  <si>
    <t>Burlap</t>
  </si>
  <si>
    <t>Boots / Shoes</t>
  </si>
  <si>
    <t>Canopic Jar</t>
  </si>
  <si>
    <t>Bugbear-Crafted</t>
  </si>
  <si>
    <t>Bottles of Ink (valuable or magical?)</t>
  </si>
  <si>
    <t>Behind Grating</t>
  </si>
  <si>
    <t>Carafe</t>
  </si>
  <si>
    <t>Byzantine Details / Motif</t>
  </si>
  <si>
    <t>Bottomless Dimensional Space</t>
  </si>
  <si>
    <t>Cart</t>
  </si>
  <si>
    <t>Canvas</t>
  </si>
  <si>
    <t>Brackish Water / Dampness</t>
  </si>
  <si>
    <t>Case</t>
  </si>
  <si>
    <t>Carthaginian Details / Motif</t>
  </si>
  <si>
    <t>Brassware</t>
  </si>
  <si>
    <t>Behind Secret Door</t>
  </si>
  <si>
    <t>Cask</t>
  </si>
  <si>
    <t>Cavalier Owner / Motif</t>
  </si>
  <si>
    <t>Broken Clockwork</t>
  </si>
  <si>
    <t>Casket</t>
  </si>
  <si>
    <t>Caveman Owner / Motif</t>
  </si>
  <si>
    <t>Broken Pottery</t>
  </si>
  <si>
    <t>Celtic Details / Motif</t>
  </si>
  <si>
    <t>Broken Tool (random)</t>
  </si>
  <si>
    <t>Behind Secret Panel</t>
  </si>
  <si>
    <t>Cavelet Under Enormous Pillar</t>
  </si>
  <si>
    <t>Centaur-Crafted</t>
  </si>
  <si>
    <t>Burned Object</t>
  </si>
  <si>
    <t>Chalice</t>
  </si>
  <si>
    <t>Ceramic / Clay</t>
  </si>
  <si>
    <t>Candles / Candle Stumps</t>
  </si>
  <si>
    <t>Childlike / Naïve Art</t>
  </si>
  <si>
    <t>Cap</t>
  </si>
  <si>
    <t>Behind Tapestry</t>
  </si>
  <si>
    <t>Chariot</t>
  </si>
  <si>
    <t>Chinese Details / Motif</t>
  </si>
  <si>
    <t>Ceramics</t>
  </si>
  <si>
    <t>Chest</t>
  </si>
  <si>
    <t>Cimmerian Details / Motif</t>
  </si>
  <si>
    <t>Chainmail Links</t>
  </si>
  <si>
    <t>Clay Jar</t>
  </si>
  <si>
    <t>Claystone</t>
  </si>
  <si>
    <t>Chalk</t>
  </si>
  <si>
    <t>Buried Under Bedding or Straw</t>
  </si>
  <si>
    <t>Coffer</t>
  </si>
  <si>
    <t>Cleric Owner / Motif</t>
  </si>
  <si>
    <t>Charcoal</t>
  </si>
  <si>
    <t>Chunks of a Solid Substance</t>
  </si>
  <si>
    <t>Compartment in Base of Dais / Statue</t>
  </si>
  <si>
    <t>Cloth</t>
  </si>
  <si>
    <t>Cinders / Ashen Cinders</t>
  </si>
  <si>
    <t>Buried Under Floor</t>
  </si>
  <si>
    <t>Cookpot</t>
  </si>
  <si>
    <t>Copper (metal, treasure)</t>
  </si>
  <si>
    <t>Clay</t>
  </si>
  <si>
    <t>Cradle</t>
  </si>
  <si>
    <t>Cloak</t>
  </si>
  <si>
    <t>Crate</t>
  </si>
  <si>
    <t>Clothing (random)</t>
  </si>
  <si>
    <t>Crock</t>
  </si>
  <si>
    <t>Cult-Fashioned / Lovecraftian</t>
  </si>
  <si>
    <t>Coal</t>
  </si>
  <si>
    <t>Crystal Cube (magical)</t>
  </si>
  <si>
    <t>Cyclops-Crafted</t>
  </si>
  <si>
    <t>Codebook</t>
  </si>
  <si>
    <t>Cupboard</t>
  </si>
  <si>
    <t>Dacite (stone)</t>
  </si>
  <si>
    <t>Coins (copper?)</t>
  </si>
  <si>
    <t>Center of Room</t>
  </si>
  <si>
    <t>Damaged</t>
  </si>
  <si>
    <t>Confession</t>
  </si>
  <si>
    <t>Decanter</t>
  </si>
  <si>
    <t>Dark Elven-Crafted</t>
  </si>
  <si>
    <t>Copperware</t>
  </si>
  <si>
    <t>Dimensional Rift</t>
  </si>
  <si>
    <t>Deep One-Crafted</t>
  </si>
  <si>
    <t>Cords</t>
  </si>
  <si>
    <t>Chamber Pot / Under Latrine</t>
  </si>
  <si>
    <t>Dish</t>
  </si>
  <si>
    <t>Demon-Crafted</t>
  </si>
  <si>
    <t>Display Case</t>
  </si>
  <si>
    <t>Devil-Crafted</t>
  </si>
  <si>
    <t>Crystals</t>
  </si>
  <si>
    <t>Dresser</t>
  </si>
  <si>
    <t>Diorite (stone)</t>
  </si>
  <si>
    <t>Curios (trinkets)</t>
  </si>
  <si>
    <t>Drinking Gourd</t>
  </si>
  <si>
    <t>Dolomite (stone)</t>
  </si>
  <si>
    <t>Damaged Weapon (random)</t>
  </si>
  <si>
    <t>Drinking Horn</t>
  </si>
  <si>
    <t>Doppelganger-Crafted</t>
  </si>
  <si>
    <t>Dead Flesh</t>
  </si>
  <si>
    <t>Egg Sac</t>
  </si>
  <si>
    <t>Dragon Hide</t>
  </si>
  <si>
    <t>Dead Leaves</t>
  </si>
  <si>
    <t>Corner of Room</t>
  </si>
  <si>
    <t>Eggshell (giant?)</t>
  </si>
  <si>
    <t>Druid Owner / Motif</t>
  </si>
  <si>
    <t>Destroyed Lace</t>
  </si>
  <si>
    <t>Ewer</t>
  </si>
  <si>
    <t>Dvergar-Crafted</t>
  </si>
  <si>
    <t>Dishes</t>
  </si>
  <si>
    <t>Firkin</t>
  </si>
  <si>
    <t>Dwarven-Crafted</t>
  </si>
  <si>
    <t>Doll(s)</t>
  </si>
  <si>
    <t>Egyptian Details / Motif</t>
  </si>
  <si>
    <t>Dried Ink</t>
  </si>
  <si>
    <t>Flagon</t>
  </si>
  <si>
    <t>Elder Thing Craftsmanship</t>
  </si>
  <si>
    <t>Electrum (metal, treasure)</t>
  </si>
  <si>
    <t>Flask</t>
  </si>
  <si>
    <t>Elemental Motif (random)</t>
  </si>
  <si>
    <t>Elven-Crafted</t>
  </si>
  <si>
    <t>Foot Locker</t>
  </si>
  <si>
    <t>English Details / Motif</t>
  </si>
  <si>
    <t>False Bottom and Secret Compartment (treasure?)</t>
  </si>
  <si>
    <t>Eskimo Details / Motif</t>
  </si>
  <si>
    <t>False Lid and Secret Compartment (treasure?)</t>
  </si>
  <si>
    <t>Evil Eye Craftsmanship</t>
  </si>
  <si>
    <t>Faerie-Crafted</t>
  </si>
  <si>
    <t>Fibrous Material</t>
  </si>
  <si>
    <t>Funerary Urn</t>
  </si>
  <si>
    <t>Fighter Owner / Motif</t>
  </si>
  <si>
    <t>Food / Dried Food</t>
  </si>
  <si>
    <t>Finnish Details / Motif</t>
  </si>
  <si>
    <t>Fungus (monster?)</t>
  </si>
  <si>
    <t>Furniture (as appropriate)</t>
  </si>
  <si>
    <t>Fur / Hide</t>
  </si>
  <si>
    <t>Disguised as Something Else</t>
  </si>
  <si>
    <t>French Details / Motif</t>
  </si>
  <si>
    <t>Game Pieces</t>
  </si>
  <si>
    <t>Gelatinous Slime (monster)</t>
  </si>
  <si>
    <t>Frogman-Crafted</t>
  </si>
  <si>
    <t>Gem (random, treasure)</t>
  </si>
  <si>
    <t>Gloves</t>
  </si>
  <si>
    <t>Giant’s Skull (with skullcap “lid”)</t>
  </si>
  <si>
    <t>Fungus Man-Crafted</t>
  </si>
  <si>
    <t>Glue</t>
  </si>
  <si>
    <t>Futuristic</t>
  </si>
  <si>
    <t>Grain</t>
  </si>
  <si>
    <t>Giant-Sized Chest</t>
  </si>
  <si>
    <t>Genie-Crafted</t>
  </si>
  <si>
    <t>Gravel / Pebbles</t>
  </si>
  <si>
    <t>Encased in Crystal</t>
  </si>
  <si>
    <t>Germanic Details / Motif</t>
  </si>
  <si>
    <t>Grease / Hardened Grease</t>
  </si>
  <si>
    <t>Goblet</t>
  </si>
  <si>
    <t>Ghul-Crafted</t>
  </si>
  <si>
    <t>Herbs (valuable?)</t>
  </si>
  <si>
    <t>Giant-Crafted</t>
  </si>
  <si>
    <t>Honeycomb</t>
  </si>
  <si>
    <t>Far Corner of Room</t>
  </si>
  <si>
    <t>Hamper</t>
  </si>
  <si>
    <t>Glass</t>
  </si>
  <si>
    <t>Incense (valuable?)</t>
  </si>
  <si>
    <t>Floor Fissure</t>
  </si>
  <si>
    <t>Glassteel (magical)</t>
  </si>
  <si>
    <t>Ingot (random, treasure)</t>
  </si>
  <si>
    <t>Hanging Net</t>
  </si>
  <si>
    <t>Gneiss (stone)</t>
  </si>
  <si>
    <t>Ink / Dried Ink</t>
  </si>
  <si>
    <t>Gnole-Crafted</t>
  </si>
  <si>
    <t>Insect Husks</t>
  </si>
  <si>
    <t>Haversack</t>
  </si>
  <si>
    <t>Gnome-Crafted</t>
  </si>
  <si>
    <t>Ironware</t>
  </si>
  <si>
    <t>Goblin-Crafted</t>
  </si>
  <si>
    <t>Jar of Dead Insects</t>
  </si>
  <si>
    <t>Hogshead (barrel)</t>
  </si>
  <si>
    <t>Gold (metal, treasure)</t>
  </si>
  <si>
    <t>Jars of Dye</t>
  </si>
  <si>
    <t>Hidden Above Ceiling</t>
  </si>
  <si>
    <t>Granite (stone)</t>
  </si>
  <si>
    <t>Jewelry (random, treasure)</t>
  </si>
  <si>
    <t>Hole in Floor</t>
  </si>
  <si>
    <t>Greek Details / Motif</t>
  </si>
  <si>
    <t>Junk</t>
  </si>
  <si>
    <t>Greenschist (stone)</t>
  </si>
  <si>
    <t>Key</t>
  </si>
  <si>
    <t>Hole in Wall</t>
  </si>
  <si>
    <t>Kitchen Utensils</t>
  </si>
  <si>
    <t>Hidden Behind Wall / Stone</t>
  </si>
  <si>
    <t>Gremlin-Crafted</t>
  </si>
  <si>
    <t>Leather Hood</t>
  </si>
  <si>
    <t>Hollow Behind a Brick</t>
  </si>
  <si>
    <t>Greywacke (stone)</t>
  </si>
  <si>
    <t>Letter(s)</t>
  </si>
  <si>
    <t>Hacked Wood with Embedded Axe</t>
  </si>
  <si>
    <t>Linen</t>
  </si>
  <si>
    <t>Hollow Behind a Mirror</t>
  </si>
  <si>
    <t>Halfling-Crafted</t>
  </si>
  <si>
    <t>Lumps of Semi-Liquid Material</t>
  </si>
  <si>
    <t>Hole in Ceiling</t>
  </si>
  <si>
    <t>Harpy-Crafted</t>
  </si>
  <si>
    <t>Hollow Behind a Painting</t>
  </si>
  <si>
    <t>Hobgoblin-Crafted</t>
  </si>
  <si>
    <t>Hunter Owner / Motif</t>
  </si>
  <si>
    <t>Magic Ring (treasure)</t>
  </si>
  <si>
    <t>Hollow Behind a Wall Hanging</t>
  </si>
  <si>
    <t>Hyborian Details / Motif</t>
  </si>
  <si>
    <t>Magic Wand (treasure)</t>
  </si>
  <si>
    <t>Hyperborean Details / Motif</t>
  </si>
  <si>
    <t>Manacles</t>
  </si>
  <si>
    <t>Hollow Gourd</t>
  </si>
  <si>
    <t>Illusionist Owner / Motif</t>
  </si>
  <si>
    <t>Map (treasure?)</t>
  </si>
  <si>
    <t>In a Pit</t>
  </si>
  <si>
    <t>Indian Details / Motif</t>
  </si>
  <si>
    <t>Material Spell Components (random, treasure)</t>
  </si>
  <si>
    <t>Hollow Peg Leg</t>
  </si>
  <si>
    <t>Irish Details / Motif</t>
  </si>
  <si>
    <t>Melted Copper Coins</t>
  </si>
  <si>
    <t>Iron (metal)</t>
  </si>
  <si>
    <t>Hollow Statue</t>
  </si>
  <si>
    <t>Ironbound Wood</t>
  </si>
  <si>
    <t>Mold (monster?)</t>
  </si>
  <si>
    <t>In a Pool</t>
  </si>
  <si>
    <t>Italian Details / Motif</t>
  </si>
  <si>
    <t>Monster Skin / Part</t>
  </si>
  <si>
    <t>Hollow Stone</t>
  </si>
  <si>
    <t>Iron Sealed with Lead</t>
  </si>
  <si>
    <t>Mouse (dead)</t>
  </si>
  <si>
    <t>Iron Sealed with Silver</t>
  </si>
  <si>
    <t>Mouse (living)</t>
  </si>
  <si>
    <t>Hollowed-Out Book</t>
  </si>
  <si>
    <t>Iron Wrapped in Chains</t>
  </si>
  <si>
    <t>Mud / Dried Mud</t>
  </si>
  <si>
    <t>Inside a Container</t>
  </si>
  <si>
    <t>Ivory (treasure)</t>
  </si>
  <si>
    <t>Nails</t>
  </si>
  <si>
    <t>Holy Water Basin</t>
  </si>
  <si>
    <t>Japanese Details / Motif</t>
  </si>
  <si>
    <t>Needles</t>
  </si>
  <si>
    <t>Jester Owner / Motif</t>
  </si>
  <si>
    <t>Oil / Oily Residue</t>
  </si>
  <si>
    <t>Hourglass</t>
  </si>
  <si>
    <t>Kobold-Crafted</t>
  </si>
  <si>
    <t>Oil Flask(s)</t>
  </si>
  <si>
    <t>Lead (metal)</t>
  </si>
  <si>
    <t>Ore Samples</t>
  </si>
  <si>
    <t>Hutch</t>
  </si>
  <si>
    <t>Leather</t>
  </si>
  <si>
    <t>Padlock</t>
  </si>
  <si>
    <t>Leprechaun-Crafted</t>
  </si>
  <si>
    <t>Paint Bottles</t>
  </si>
  <si>
    <t>Ice Chest</t>
  </si>
  <si>
    <t>Lignite (stone)</t>
  </si>
  <si>
    <t>Paintbrushes</t>
  </si>
  <si>
    <t>Papyrus</t>
  </si>
  <si>
    <t>Iron Maiden</t>
  </si>
  <si>
    <t>Lizard Man Craftsmanship</t>
  </si>
  <si>
    <t>Parchment</t>
  </si>
  <si>
    <t>Macedonian Details / Motif</t>
  </si>
  <si>
    <t>Pebbles</t>
  </si>
  <si>
    <t>Jar</t>
  </si>
  <si>
    <t>Madman-Crafted</t>
  </si>
  <si>
    <t>Pewterware</t>
  </si>
  <si>
    <t>Inside a Piece of Furniture</t>
  </si>
  <si>
    <t>Magic-User Owner / Motif</t>
  </si>
  <si>
    <t>Jug</t>
  </si>
  <si>
    <t>Marble (stone)</t>
  </si>
  <si>
    <t>Mariner Owner / Motif</t>
  </si>
  <si>
    <t>Pipe / Pipeweed</t>
  </si>
  <si>
    <t>Kettle</t>
  </si>
  <si>
    <t>Mayan Details / Motif</t>
  </si>
  <si>
    <t>Inside Another Container</t>
  </si>
  <si>
    <t>Mediterranean Islandic Details / Motif</t>
  </si>
  <si>
    <t>Preserved Bird’s Nest</t>
  </si>
  <si>
    <t>Knapsack</t>
  </si>
  <si>
    <t>Medusa-Crafted</t>
  </si>
  <si>
    <t>Merfolk-Crafted</t>
  </si>
  <si>
    <t>Preserved Eggshells</t>
  </si>
  <si>
    <t>Lockbox</t>
  </si>
  <si>
    <t>Mi-Go Craftsmanship</t>
  </si>
  <si>
    <t>Locker</t>
  </si>
  <si>
    <t>Minotaur-Crafted</t>
  </si>
  <si>
    <t>Pretty Stones</t>
  </si>
  <si>
    <t>Locket</t>
  </si>
  <si>
    <t>Monk Owner / Motif</t>
  </si>
  <si>
    <t>Mi-Go Brain Canister</t>
  </si>
  <si>
    <t>Monster / Monstrous Container (brollachan)</t>
  </si>
  <si>
    <t>Quills</t>
  </si>
  <si>
    <t>Monster’s Stomach</t>
  </si>
  <si>
    <t>Mountebank Owner / Motif</t>
  </si>
  <si>
    <t>Ledge</t>
  </si>
  <si>
    <t>Mug</t>
  </si>
  <si>
    <t>Rags</t>
  </si>
  <si>
    <t>Mummy Bundle</t>
  </si>
  <si>
    <t>Mystic Owner / Motif</t>
  </si>
  <si>
    <t>Ledge Above Door</t>
  </si>
  <si>
    <t>Nest</t>
  </si>
  <si>
    <t>Native American Details / Motif</t>
  </si>
  <si>
    <t>Rat(s) (dead)</t>
  </si>
  <si>
    <t>Niche</t>
  </si>
  <si>
    <t>Necromancer Owner / Motif</t>
  </si>
  <si>
    <t>Magically Floating</t>
  </si>
  <si>
    <t>Nook</t>
  </si>
  <si>
    <t>Nephrite (stone)</t>
  </si>
  <si>
    <t>Rat(s) (living)</t>
  </si>
  <si>
    <t>Offering Bowl</t>
  </si>
  <si>
    <t>Netherworld Gnome-Crafted</t>
  </si>
  <si>
    <t>Oil Flask</t>
  </si>
  <si>
    <t>Rats’ Nest</t>
  </si>
  <si>
    <t>Open Grave</t>
  </si>
  <si>
    <t>Nordic Details / Motif</t>
  </si>
  <si>
    <t>Near a Door</t>
  </si>
  <si>
    <t>Obsidian (crystal / stone)</t>
  </si>
  <si>
    <t>Resin (unidentifiable)</t>
  </si>
  <si>
    <t>Oubliette</t>
  </si>
  <si>
    <t>Ogre-Crafted</t>
  </si>
  <si>
    <t>Near Center of Room</t>
  </si>
  <si>
    <t>Pack</t>
  </si>
  <si>
    <t>Ogre Mage-Crafted</t>
  </si>
  <si>
    <t>Robe</t>
  </si>
  <si>
    <t>Near Corner of Room</t>
  </si>
  <si>
    <t>Package (wrapped)</t>
  </si>
  <si>
    <t>Oolite (stone)</t>
  </si>
  <si>
    <t>Near Firepit / Fireplace</t>
  </si>
  <si>
    <t>Pail</t>
  </si>
  <si>
    <t>Orc-Crafted</t>
  </si>
  <si>
    <t>Rocks</t>
  </si>
  <si>
    <t>Phial</t>
  </si>
  <si>
    <t>Paladin Owner / Motif</t>
  </si>
  <si>
    <t>Persian Details / Motif</t>
  </si>
  <si>
    <t>Rope</t>
  </si>
  <si>
    <t>Pitcher</t>
  </si>
  <si>
    <t>Pewter (metal)</t>
  </si>
  <si>
    <t>Phoenician Details / Motif</t>
  </si>
  <si>
    <t>Rotted Food</t>
  </si>
  <si>
    <t>Portable Hole (magical)</t>
  </si>
  <si>
    <t>Pixie-Crafted</t>
  </si>
  <si>
    <t>Pot</t>
  </si>
  <si>
    <t>Plaited Rushes (or leather strips)</t>
  </si>
  <si>
    <t>Rotting Leather</t>
  </si>
  <si>
    <t>Potion Bottle</t>
  </si>
  <si>
    <t>Planar Motif (random)</t>
  </si>
  <si>
    <t>Not Present, Indicated on Map</t>
  </si>
  <si>
    <t>Pouch</t>
  </si>
  <si>
    <t>Platinum (metal, treasure)</t>
  </si>
  <si>
    <t>Rotting Vellum</t>
  </si>
  <si>
    <t>Puncheon (barrel)</t>
  </si>
  <si>
    <t>Polynesian Details / Motif</t>
  </si>
  <si>
    <t>Purse</t>
  </si>
  <si>
    <t>Polypous Craftsmanship</t>
  </si>
  <si>
    <t>Rusted Scrap Iron</t>
  </si>
  <si>
    <t>Puzzle Box</t>
  </si>
  <si>
    <t>Porphyry (stone)</t>
  </si>
  <si>
    <t>On a Pallet</t>
  </si>
  <si>
    <t>Rack</t>
  </si>
  <si>
    <t>Platinum (metal)</t>
  </si>
  <si>
    <t>Sacks</t>
  </si>
  <si>
    <t>Porcelain</t>
  </si>
  <si>
    <t>Repository</t>
  </si>
  <si>
    <t>Primitive Craftsmanship</t>
  </si>
  <si>
    <t>Rucksack</t>
  </si>
  <si>
    <t>Psychic Owner / Motif</t>
  </si>
  <si>
    <t>On Top of a Piece of Furniture</t>
  </si>
  <si>
    <t>Sac</t>
  </si>
  <si>
    <t>Pyrolite (stone)</t>
  </si>
  <si>
    <t>Salted Meat</t>
  </si>
  <si>
    <t>Sack</t>
  </si>
  <si>
    <t>Quartz (crystal / stone)</t>
  </si>
  <si>
    <t>Saddlebag</t>
  </si>
  <si>
    <t>Ranger Owner / Motif</t>
  </si>
  <si>
    <t>Safe (locked)</t>
  </si>
  <si>
    <t>Rhyolite (stone)</t>
  </si>
  <si>
    <t>Scattered / Upended</t>
  </si>
  <si>
    <t>Roman Details / Motif</t>
  </si>
  <si>
    <t>Scrap Leather</t>
  </si>
  <si>
    <t>Satchel</t>
  </si>
  <si>
    <t>Rotted Wood</t>
  </si>
  <si>
    <t>Saucer</t>
  </si>
  <si>
    <t>Russian Details / Motif</t>
  </si>
  <si>
    <t>Scrap Wood</t>
  </si>
  <si>
    <t>Sea Chest</t>
  </si>
  <si>
    <t>Sackcloth</t>
  </si>
  <si>
    <t>Shelf / Shelves</t>
  </si>
  <si>
    <t>Shadow Box</t>
  </si>
  <si>
    <t>Salamandra Craftsmanship</t>
  </si>
  <si>
    <t>Scrimshaw (valuable?)</t>
  </si>
  <si>
    <t>Slop Bucket</t>
  </si>
  <si>
    <t>Snuff Box</t>
  </si>
  <si>
    <t>Satyr Craftsmanship</t>
  </si>
  <si>
    <t>Scroll (non-magical)</t>
  </si>
  <si>
    <t>Specimen Jar</t>
  </si>
  <si>
    <t>Savant Owner / Motif</t>
  </si>
  <si>
    <t>Sealing Wax</t>
  </si>
  <si>
    <t>Small Room Above This Area</t>
  </si>
  <si>
    <t>Spiderweb</t>
  </si>
  <si>
    <t>Scoria (stone)</t>
  </si>
  <si>
    <t>Secret Compartment</t>
  </si>
  <si>
    <t>Stitched Corpse</t>
  </si>
  <si>
    <t>Scottish Details / Motif</t>
  </si>
  <si>
    <t>Seeds</t>
  </si>
  <si>
    <t>Small Room Below This Area</t>
  </si>
  <si>
    <t>Stone Slab Chest</t>
  </si>
  <si>
    <t>Sea Devil Craftsmanship</t>
  </si>
  <si>
    <t>Shrouds</t>
  </si>
  <si>
    <t>Serpent Folk Craftsmanship</t>
  </si>
  <si>
    <t>Stacked / Secured</t>
  </si>
  <si>
    <t>Strongbox (locked)</t>
  </si>
  <si>
    <t>Serpentine (stone)</t>
  </si>
  <si>
    <t>Slime (monstrous?)</t>
  </si>
  <si>
    <t>Shale (stone)</t>
  </si>
  <si>
    <t>Soap</t>
  </si>
  <si>
    <t>Stuffed Beast (taxidermy)</t>
  </si>
  <si>
    <t>Soil / Grave Dirt</t>
  </si>
  <si>
    <t>Silver (metal, treasure)</t>
  </si>
  <si>
    <t>Trash Heap</t>
  </si>
  <si>
    <t>Stuffed Mattress</t>
  </si>
  <si>
    <t>Skarn (stone)</t>
  </si>
  <si>
    <t>Spices (valuable?)</t>
  </si>
  <si>
    <t>Stuffed Monster (taxidermy)</t>
  </si>
  <si>
    <t>Skin</t>
  </si>
  <si>
    <t>Spider (monster?)</t>
  </si>
  <si>
    <t>Tankard</t>
  </si>
  <si>
    <t>Slate (stone)</t>
  </si>
  <si>
    <t>Spider Nest</t>
  </si>
  <si>
    <t>Terrarium</t>
  </si>
  <si>
    <t>Spanish Details / Motif</t>
  </si>
  <si>
    <t>Splinters</t>
  </si>
  <si>
    <t>Under a Dead Body</t>
  </si>
  <si>
    <t>Tinder / Firewood Box</t>
  </si>
  <si>
    <t>Sprite-Crafted</t>
  </si>
  <si>
    <t>Statuette</t>
  </si>
  <si>
    <t>Tinderbox</t>
  </si>
  <si>
    <t>Steel (metal)</t>
  </si>
  <si>
    <t>Strange Encrustations</t>
  </si>
  <si>
    <t>Under a Piece of Furniture</t>
  </si>
  <si>
    <t>Tool Box</t>
  </si>
  <si>
    <t>Stone (various)</t>
  </si>
  <si>
    <t>String</t>
  </si>
  <si>
    <t>Trench</t>
  </si>
  <si>
    <t>Stone Sealed with Lead</t>
  </si>
  <si>
    <t>Tabard</t>
  </si>
  <si>
    <t>Troll Nest</t>
  </si>
  <si>
    <t>Stone Sealed with Silver</t>
  </si>
  <si>
    <t>Tool (random)</t>
  </si>
  <si>
    <t>Trunk</t>
  </si>
  <si>
    <t>Stone Slabs</t>
  </si>
  <si>
    <t>Toy(s)</t>
  </si>
  <si>
    <t>Under a Skeleton</t>
  </si>
  <si>
    <t>Tub</t>
  </si>
  <si>
    <t>Stone Wrapped in Chains</t>
  </si>
  <si>
    <t>Tube</t>
  </si>
  <si>
    <t>Sumerian Details / Motif</t>
  </si>
  <si>
    <t>Tree Bark</t>
  </si>
  <si>
    <t>Under Rubble / Debris</t>
  </si>
  <si>
    <t>Tun (barrel)</t>
  </si>
  <si>
    <t>Swiss Details / Motif</t>
  </si>
  <si>
    <t>Trick (magical)</t>
  </si>
  <si>
    <t>Uncapped Skull (giant?)</t>
  </si>
  <si>
    <t>Syenite (stone)</t>
  </si>
  <si>
    <t>Tunic</t>
  </si>
  <si>
    <t>Under Loose Flagstone</t>
  </si>
  <si>
    <t>Thief Owner / motif</t>
  </si>
  <si>
    <t>Turpentine / Turpentine Stains</t>
  </si>
  <si>
    <t>Under Loose Floorboard</t>
  </si>
  <si>
    <t>Thrall of Cthulhu Craftsmanship</t>
  </si>
  <si>
    <t>Twine</t>
  </si>
  <si>
    <t>Unholy Water Basin</t>
  </si>
  <si>
    <t>Tilting / Collapsing</t>
  </si>
  <si>
    <t>Unidentifiable Liquid / Stains</t>
  </si>
  <si>
    <t>Urn</t>
  </si>
  <si>
    <t>Travertine (stone)</t>
  </si>
  <si>
    <t>Unidentifiable Powder</t>
  </si>
  <si>
    <t>Under Stairs</t>
  </si>
  <si>
    <t>Vase</t>
  </si>
  <si>
    <t>Tribal Owner / Motif</t>
  </si>
  <si>
    <t>Unidentifiable Viscous Material</t>
  </si>
  <si>
    <t>Vat</t>
  </si>
  <si>
    <t>Troglodyte Craftsmanship</t>
  </si>
  <si>
    <t>Vellum</t>
  </si>
  <si>
    <t>Veiled by an Illusion</t>
  </si>
  <si>
    <t>Vessel</t>
  </si>
  <si>
    <t>Troll-Crafted</t>
  </si>
  <si>
    <t>Vial</t>
  </si>
  <si>
    <t>Unknown / Alien Workmanship</t>
  </si>
  <si>
    <t>Vial(s)</t>
  </si>
  <si>
    <t>Wagon</t>
  </si>
  <si>
    <t>Vampiric Craftsmanship</t>
  </si>
  <si>
    <t>Voodoo Doll</t>
  </si>
  <si>
    <t>Wardrobe</t>
  </si>
  <si>
    <t>Warlock / Witch Owner / Motif</t>
  </si>
  <si>
    <t>Waterskin</t>
  </si>
  <si>
    <t>Water Barrel</t>
  </si>
  <si>
    <t>Whiteschist (stone)</t>
  </si>
  <si>
    <t>Wax</t>
  </si>
  <si>
    <t>Wicker</t>
  </si>
  <si>
    <t>Weapon (random)</t>
  </si>
  <si>
    <t>Wall Fissure</t>
  </si>
  <si>
    <t>Wood Wrapped in Chains</t>
  </si>
  <si>
    <t>Wire</t>
  </si>
  <si>
    <t>Wine Bottle</t>
  </si>
  <si>
    <t>Woodwose-Crafted</t>
  </si>
  <si>
    <t>Wool</t>
  </si>
  <si>
    <t>Wineskin</t>
  </si>
  <si>
    <t>Yithian Craftsmanship</t>
  </si>
  <si>
    <t>Yarn</t>
  </si>
  <si>
    <t>Dead Body</t>
  </si>
  <si>
    <t>Race</t>
  </si>
  <si>
    <t>Object</t>
  </si>
  <si>
    <t>Cause of Death</t>
  </si>
  <si>
    <t>10’ Pole</t>
  </si>
  <si>
    <t>Acid / Corrosion</t>
  </si>
  <si>
    <t>Ant Man</t>
  </si>
  <si>
    <t>Acid Vial</t>
  </si>
  <si>
    <t>All Bones Broken</t>
  </si>
  <si>
    <t>Ape, Carnivorous</t>
  </si>
  <si>
    <t>Amulet / Talisman (non-magical)</t>
  </si>
  <si>
    <t>All Flesh and Objects Gray / Devoid of Color</t>
  </si>
  <si>
    <t>Ape, White</t>
  </si>
  <si>
    <t>Animal Claws / Teeth</t>
  </si>
  <si>
    <t>Ancient / Old Age</t>
  </si>
  <si>
    <t>Arcane Zombie (animated)</t>
  </si>
  <si>
    <t>Anointed</t>
  </si>
  <si>
    <t>Arcane Zombie (formerly animated)</t>
  </si>
  <si>
    <t>Badge</t>
  </si>
  <si>
    <t>Barely Alive</t>
  </si>
  <si>
    <t>Baboon, Cave</t>
  </si>
  <si>
    <t>Bell</t>
  </si>
  <si>
    <t>Bloated</t>
  </si>
  <si>
    <t>Beastman</t>
  </si>
  <si>
    <t>Bracers</t>
  </si>
  <si>
    <t>Blood Drained</t>
  </si>
  <si>
    <t>Caltrops</t>
  </si>
  <si>
    <t>Blowgun Dart</t>
  </si>
  <si>
    <t>Candles</t>
  </si>
  <si>
    <t>Branded</t>
  </si>
  <si>
    <t>Caveman</t>
  </si>
  <si>
    <t>Clue / Parchment</t>
  </si>
  <si>
    <t>Buried Alive</t>
  </si>
  <si>
    <t>Buried and Dug Up Again</t>
  </si>
  <si>
    <t>Collapsible Rope Bridge</t>
  </si>
  <si>
    <t>Buried Up to the Neck</t>
  </si>
  <si>
    <t>Collapsible Shelter</t>
  </si>
  <si>
    <t>Burn Shadow on Wall (no body)</t>
  </si>
  <si>
    <t>Crutch</t>
  </si>
  <si>
    <t>Burned</t>
  </si>
  <si>
    <t>Crystal / Pretty Stone</t>
  </si>
  <si>
    <t>Caged / Trapped</t>
  </si>
  <si>
    <t>Caught in Machinery</t>
  </si>
  <si>
    <t>Cursed Object / Idol</t>
  </si>
  <si>
    <t>Claws / Talons</t>
  </si>
  <si>
    <t>Deep One</t>
  </si>
  <si>
    <t>Damaged Gem (random)</t>
  </si>
  <si>
    <t>Covered in Centipedes</t>
  </si>
  <si>
    <t>Damaged Jewelry (random)</t>
  </si>
  <si>
    <t>Covered in Flies</t>
  </si>
  <si>
    <t>Dark Elven Brooch / Talisman (non-magical)</t>
  </si>
  <si>
    <t>Covered in Honey</t>
  </si>
  <si>
    <t>Delving Journal</t>
  </si>
  <si>
    <t>Covered in Resin (Hardened)</t>
  </si>
  <si>
    <t>Disturbed Earth Underneath (buried container, roll on Container Table)</t>
  </si>
  <si>
    <t>Covered in Spider Webs</t>
  </si>
  <si>
    <t>Crushed</t>
  </si>
  <si>
    <t>Death by Allergy (Asphyxiated, Bee Stings etc.)</t>
  </si>
  <si>
    <t>Death from Dancing Madness</t>
  </si>
  <si>
    <t>Decapitated (body only, no head)</t>
  </si>
  <si>
    <t>Decapitated (head only, no body)</t>
  </si>
  <si>
    <t>Doll / Puppet</t>
  </si>
  <si>
    <t>Dehydrated</t>
  </si>
  <si>
    <t>Detonation / Explosion</t>
  </si>
  <si>
    <t>Frogman</t>
  </si>
  <si>
    <t>Eyepatch</t>
  </si>
  <si>
    <t>Dragged / Slammed into Something</t>
  </si>
  <si>
    <t>Fire-Starting Bow</t>
  </si>
  <si>
    <t>Dragged Through the Mud</t>
  </si>
  <si>
    <t>Fungus Man</t>
  </si>
  <si>
    <t>Fishhook &amp; Line</t>
  </si>
  <si>
    <t>Drenched in Honey</t>
  </si>
  <si>
    <t>Flint and Steel</t>
  </si>
  <si>
    <t>Drowned</t>
  </si>
  <si>
    <t>Ghul (destroyed)</t>
  </si>
  <si>
    <t>Drowned in Quicksand</t>
  </si>
  <si>
    <t>Gambling Chips / Tokens</t>
  </si>
  <si>
    <t>Electrocution / Lightning Magic</t>
  </si>
  <si>
    <t>Ghul (undead)</t>
  </si>
  <si>
    <t>Gauntlets</t>
  </si>
  <si>
    <t>Encased in Ice</t>
  </si>
  <si>
    <t>Gemstone (random)</t>
  </si>
  <si>
    <t>Energy Drained</t>
  </si>
  <si>
    <t>Greathelm</t>
  </si>
  <si>
    <t>Eviscerated</t>
  </si>
  <si>
    <t>Hat</t>
  </si>
  <si>
    <t>Eyeless / Blinded</t>
  </si>
  <si>
    <t>Healing Herbs</t>
  </si>
  <si>
    <t>Eyes Sewn Shut</t>
  </si>
  <si>
    <t>Healing Salve / Potion</t>
  </si>
  <si>
    <t>Fangs</t>
  </si>
  <si>
    <t>Helm</t>
  </si>
  <si>
    <t>Fatal Curse</t>
  </si>
  <si>
    <t>Holy Symbol</t>
  </si>
  <si>
    <t>Feasted Upon by Scavengers (cave jackals, rats, slugs, etc.)</t>
  </si>
  <si>
    <t>Gremlin</t>
  </si>
  <si>
    <t>Holy Water Vial</t>
  </si>
  <si>
    <t>Fell from a Great Height</t>
  </si>
  <si>
    <t>Flayed Skin (No Bones)</t>
  </si>
  <si>
    <t>Incense</t>
  </si>
  <si>
    <t>Flesh Twisting / Moving Inside</t>
  </si>
  <si>
    <t>Iron Spike(s)</t>
  </si>
  <si>
    <t>Foot Stuck in Bear Trap</t>
  </si>
  <si>
    <t>Keepsake / Heirloom (random)</t>
  </si>
  <si>
    <t>Freezing / Ice Magic</t>
  </si>
  <si>
    <t>Kerchief</t>
  </si>
  <si>
    <t>Hanged</t>
  </si>
  <si>
    <t>Hanging in Cage</t>
  </si>
  <si>
    <t>Hanging in Gibbet</t>
  </si>
  <si>
    <t>Hanging in Chains</t>
  </si>
  <si>
    <t>Lantern</t>
  </si>
  <si>
    <t>Head on Stake</t>
  </si>
  <si>
    <t>Leather Gloves</t>
  </si>
  <si>
    <t>Headless Mummy</t>
  </si>
  <si>
    <t>Human, Alchemist</t>
  </si>
  <si>
    <t>Letter</t>
  </si>
  <si>
    <t>Identical Copy / Clone of an Adventurer</t>
  </si>
  <si>
    <t>Human, Anti-Paladin</t>
  </si>
  <si>
    <t>Letter of Marque / Deed</t>
  </si>
  <si>
    <t>Immaculate / No Sign of Decay</t>
  </si>
  <si>
    <t>Human, Assassin</t>
  </si>
  <si>
    <t>Impaled</t>
  </si>
  <si>
    <t>Human, Bandit</t>
  </si>
  <si>
    <t>Lodestone</t>
  </si>
  <si>
    <t>Human, Barbarian</t>
  </si>
  <si>
    <t>Lucky Coin</t>
  </si>
  <si>
    <t>Insect Bites / Stings</t>
  </si>
  <si>
    <t>Human, Bard</t>
  </si>
  <si>
    <t>Magnifying Lens</t>
  </si>
  <si>
    <t>Left on Embalming Table</t>
  </si>
  <si>
    <t>Human, Brigand</t>
  </si>
  <si>
    <t>Mallet and Stake</t>
  </si>
  <si>
    <t>Levitating / Floating</t>
  </si>
  <si>
    <t>Human, Buccaneer</t>
  </si>
  <si>
    <t>Look of Absolute Terror</t>
  </si>
  <si>
    <t>Human, Cannibal</t>
  </si>
  <si>
    <t>Maggoty</t>
  </si>
  <si>
    <t>Human, Cavalier</t>
  </si>
  <si>
    <t>Material Spell Component (random)</t>
  </si>
  <si>
    <t>Magical Aging</t>
  </si>
  <si>
    <t>Human, Cleric</t>
  </si>
  <si>
    <t>Medal / Medallion</t>
  </si>
  <si>
    <t>Magical Illumination Present</t>
  </si>
  <si>
    <t>Human, Cultist</t>
  </si>
  <si>
    <t>Magical Trap</t>
  </si>
  <si>
    <t>Human, Dervish</t>
  </si>
  <si>
    <t>Monocle</t>
  </si>
  <si>
    <t>Masked</t>
  </si>
  <si>
    <t>Human, Druid</t>
  </si>
  <si>
    <t>Monster Claws / Teeth</t>
  </si>
  <si>
    <t>Mechanical Trap</t>
  </si>
  <si>
    <t>Human, Fighter</t>
  </si>
  <si>
    <t>Mousetrap</t>
  </si>
  <si>
    <t>Missing One Arm</t>
  </si>
  <si>
    <t>Human, Hunter</t>
  </si>
  <si>
    <t>Musical Instrument (random)</t>
  </si>
  <si>
    <t>Missing One Foot</t>
  </si>
  <si>
    <t>Human, Huntsman</t>
  </si>
  <si>
    <t>Net</t>
  </si>
  <si>
    <t>Missing One Hand</t>
  </si>
  <si>
    <t>Human, Illusionist</t>
  </si>
  <si>
    <t>Noble’s Decree</t>
  </si>
  <si>
    <t>Missing One Leg</t>
  </si>
  <si>
    <t>Human, Jester</t>
  </si>
  <si>
    <t>Monster Hatched from Body</t>
  </si>
  <si>
    <t>Human, Magic-User</t>
  </si>
  <si>
    <t>Mouth Sewn Shut</t>
  </si>
  <si>
    <t>Human, Man-at-Arms</t>
  </si>
  <si>
    <t>Mummified</t>
  </si>
  <si>
    <t>Mummified Hand Only</t>
  </si>
  <si>
    <t>Human, Merchant</t>
  </si>
  <si>
    <t>Mummified Head Only</t>
  </si>
  <si>
    <t>Human, Monk</t>
  </si>
  <si>
    <t>Mummified Limbs Only</t>
  </si>
  <si>
    <t>Human, Mystic</t>
  </si>
  <si>
    <t>Mutilated Beyond Recognition</t>
  </si>
  <si>
    <t>Human, Noble</t>
  </si>
  <si>
    <t>No Feet</t>
  </si>
  <si>
    <t>Human, Nomad</t>
  </si>
  <si>
    <t>No Hands</t>
  </si>
  <si>
    <t>Human, Normal</t>
  </si>
  <si>
    <t>Paralyzed and Contorted, Starved</t>
  </si>
  <si>
    <t>Pass / Token</t>
  </si>
  <si>
    <t>Partially Buried (by animal)</t>
  </si>
  <si>
    <t>Partially Buried (by demi-human, human, or humanoid)</t>
  </si>
  <si>
    <t>Peg Leg</t>
  </si>
  <si>
    <t>Partially Buried (by monster)</t>
  </si>
  <si>
    <t>Human, Paladin</t>
  </si>
  <si>
    <t>Partially Eaten</t>
  </si>
  <si>
    <t>Human, Peregrine / Pilgrim</t>
  </si>
  <si>
    <t>Piece of Jewelry (random)</t>
  </si>
  <si>
    <t>Petrified</t>
  </si>
  <si>
    <t>Human, Pirate</t>
  </si>
  <si>
    <t>Poisoned</t>
  </si>
  <si>
    <t>Human, Ranger</t>
  </si>
  <si>
    <t>Pomander</t>
  </si>
  <si>
    <t>Premature Burial</t>
  </si>
  <si>
    <t>Human, Sage</t>
  </si>
  <si>
    <t>Human, Savage</t>
  </si>
  <si>
    <t>Pouch of Coins</t>
  </si>
  <si>
    <t>Remains (arm and hand only)</t>
  </si>
  <si>
    <t>Human, Savant</t>
  </si>
  <si>
    <t>Remains (armless torso)</t>
  </si>
  <si>
    <t>Human, Thief</t>
  </si>
  <si>
    <t>Pouch of Gems</t>
  </si>
  <si>
    <t>Remains (arms only)</t>
  </si>
  <si>
    <t>Human, Vagabond</t>
  </si>
  <si>
    <t>Remains (leg and foot only)</t>
  </si>
  <si>
    <t>Human, Warlock / Witch</t>
  </si>
  <si>
    <t>Remains (legless torso)</t>
  </si>
  <si>
    <t>Remains (legs only)</t>
  </si>
  <si>
    <t>Jackal Man</t>
  </si>
  <si>
    <t>Rattle / Sistrum</t>
  </si>
  <si>
    <t>Remains (torso only)</t>
  </si>
  <si>
    <t>Riddled with Arrows</t>
  </si>
  <si>
    <t>Leprechaun</t>
  </si>
  <si>
    <t>Rod, Staff, or Wand (drained)</t>
  </si>
  <si>
    <t>Scalped</t>
  </si>
  <si>
    <t>Seizure / Stroke</t>
  </si>
  <si>
    <t>Scroll / Encrypted Message</t>
  </si>
  <si>
    <t>Semi-Animated / Whispering</t>
  </si>
  <si>
    <t>Sharpened Coin</t>
  </si>
  <si>
    <t>Semi-Undead / Telepathic</t>
  </si>
  <si>
    <t>Mermaid</t>
  </si>
  <si>
    <t>Shears</t>
  </si>
  <si>
    <t>Merman</t>
  </si>
  <si>
    <t>Silver Weapon</t>
  </si>
  <si>
    <t>Shrunken Head (no body)</t>
  </si>
  <si>
    <t>Skullcap</t>
  </si>
  <si>
    <t>Slashed</t>
  </si>
  <si>
    <t>Snakeskin</t>
  </si>
  <si>
    <t>Slaughtered / Butchered</t>
  </si>
  <si>
    <t>Spice Satchel</t>
  </si>
  <si>
    <t>Slime-Devoured / Liquefied</t>
  </si>
  <si>
    <t>Spyglass</t>
  </si>
  <si>
    <t>Someone You Knew (acquaintance)</t>
  </si>
  <si>
    <t>Sea Devil</t>
  </si>
  <si>
    <t>Steel Gauntlets</t>
  </si>
  <si>
    <t>Someone You Knew (enemy)</t>
  </si>
  <si>
    <t>Skeleton (animated)</t>
  </si>
  <si>
    <t>Sunstone</t>
  </si>
  <si>
    <t>Someone You Knew (friend)</t>
  </si>
  <si>
    <t>Skeleton (formerly animated)</t>
  </si>
  <si>
    <t>Tattoo / Skin Map</t>
  </si>
  <si>
    <t>Stabbed Repeatedly</t>
  </si>
  <si>
    <t>Thrall of Cthulhu</t>
  </si>
  <si>
    <t>Tent</t>
  </si>
  <si>
    <t>Staked and Decapitated Vampire</t>
  </si>
  <si>
    <t>Starved</t>
  </si>
  <si>
    <t>Stoned to Death</t>
  </si>
  <si>
    <t>Vampire (destroyed)</t>
  </si>
  <si>
    <t>Torch(es)</t>
  </si>
  <si>
    <t>Stored in Canopic Jars</t>
  </si>
  <si>
    <t>Vampire (undead)</t>
  </si>
  <si>
    <t>Toss-Stone</t>
  </si>
  <si>
    <t>Strangled</t>
  </si>
  <si>
    <t>Trinket (magical?)</t>
  </si>
  <si>
    <t>Stuck / Imprisoned</t>
  </si>
  <si>
    <t>Uncut Gem (random)</t>
  </si>
  <si>
    <t>Stuffed into Barrel</t>
  </si>
  <si>
    <t>Unholy Symbol</t>
  </si>
  <si>
    <t>Suffered Heart Attack</t>
  </si>
  <si>
    <t>Unholy Water Vial</t>
  </si>
  <si>
    <t>Suicide</t>
  </si>
  <si>
    <t>Wight (animated)</t>
  </si>
  <si>
    <t>Walking Stick</t>
  </si>
  <si>
    <t>Throat Slit</t>
  </si>
  <si>
    <t>Wight (formerly animated)</t>
  </si>
  <si>
    <t>Tortured</t>
  </si>
  <si>
    <t>Zombie (animated)</t>
  </si>
  <si>
    <t>Two Corpses, Violent Deaths (enemies killed one another)</t>
  </si>
  <si>
    <t>Voodoo / Telekinetic Torture</t>
  </si>
  <si>
    <t>Zombie (formerly animated)</t>
  </si>
  <si>
    <t>Warm Body (very recent death)</t>
  </si>
  <si>
    <t>Worry Stone</t>
  </si>
  <si>
    <t>Was Undead, Destroyed</t>
  </si>
  <si>
    <t>Unusual Door</t>
  </si>
  <si>
    <t>Material</t>
  </si>
  <si>
    <t>Lock</t>
  </si>
  <si>
    <t>Air / Wind (Magical)</t>
  </si>
  <si>
    <t>Broken Wooden Pin Lock (+17% to open)</t>
  </si>
  <si>
    <t>Archway, Bricked Up</t>
  </si>
  <si>
    <t>Archway, Covered by Curtain / Tapestry</t>
  </si>
  <si>
    <t>Above Floor Level</t>
  </si>
  <si>
    <t>Archway, Hewn from Stone</t>
  </si>
  <si>
    <t>Bronze Fetterlock (+9% to open)</t>
  </si>
  <si>
    <t>Archway, Magical (trick)</t>
  </si>
  <si>
    <t>Acid-Etched</t>
  </si>
  <si>
    <t>Archway, Misty (trap / trick)</t>
  </si>
  <si>
    <t>Archway, Partially Bricked Up</t>
  </si>
  <si>
    <t>Bronze Padlock (+7% to open)</t>
  </si>
  <si>
    <t>Alarum, Magical (trick)</t>
  </si>
  <si>
    <t>Archway, Sculpted (maw of a giant skull etc.)</t>
  </si>
  <si>
    <t>Alarum, Mechanical or Bell</t>
  </si>
  <si>
    <t>Archway, Trapped</t>
  </si>
  <si>
    <t>Complex Bronze Fetterlock (-2% to open)</t>
  </si>
  <si>
    <t>Archway, Trick (magical)</t>
  </si>
  <si>
    <t>Arrow Slit</t>
  </si>
  <si>
    <t>Archway, Webbed</t>
  </si>
  <si>
    <t>Complex Bronze Padlock (-4% to open)</t>
  </si>
  <si>
    <t>Barrier, Crystal / Ice, Cracked</t>
  </si>
  <si>
    <t>Aura of Silence</t>
  </si>
  <si>
    <t>Barrier, Crystal / Ice, Opaque</t>
  </si>
  <si>
    <t>Complex Iron Fetterlock (-12% to open)</t>
  </si>
  <si>
    <t>Barrier, Crystal / Ice, Partly Shattered</t>
  </si>
  <si>
    <t>Banner</t>
  </si>
  <si>
    <t>Barrier, Crystal / Ice, Translucent</t>
  </si>
  <si>
    <t>Brass</t>
  </si>
  <si>
    <t>Complex Iron Padlock (-14% to open)</t>
  </si>
  <si>
    <t>Barrier, Crystal / Ice, Transparent</t>
  </si>
  <si>
    <t>Barred Window</t>
  </si>
  <si>
    <t>Barrier, Magical (trick / obstruction)</t>
  </si>
  <si>
    <t>Complex Iron Warded Lock (-46% to open)</t>
  </si>
  <si>
    <t>Blade Barrier (magical)</t>
  </si>
  <si>
    <t>Barred, on Adventurers’ Side</t>
  </si>
  <si>
    <t>Complex Steel Fetterlock (-27% to open)</t>
  </si>
  <si>
    <t>Barred, on Opposite Side</t>
  </si>
  <si>
    <t>Burrow Opening, Large</t>
  </si>
  <si>
    <t>Complex Steel Padlock (-29% to open)</t>
  </si>
  <si>
    <t>Burrow Opening, Small</t>
  </si>
  <si>
    <t>Bas Relief (demonic face etc.)</t>
  </si>
  <si>
    <t>Complex Steel Warded Lock (-48% to open)</t>
  </si>
  <si>
    <t>Bindings / Fittings</t>
  </si>
  <si>
    <t>Bronzebound Fir (wood)</t>
  </si>
  <si>
    <t>Confounding Bronze Fetterlock (-16% to open)</t>
  </si>
  <si>
    <t>Blocked by Barrels / Crates on Adventurers’ Side</t>
  </si>
  <si>
    <t>Clockwork Artifice (opening / closing)</t>
  </si>
  <si>
    <t>Confounding Bronze Padlock (-18% to open)</t>
  </si>
  <si>
    <t>Clockwork Artifice, Magical (opening / closing)</t>
  </si>
  <si>
    <t>Blocked by Barrels / Crates on Far Side</t>
  </si>
  <si>
    <t>Coal Seam</t>
  </si>
  <si>
    <t>Confounding Iron Fetterlock (-31% to open)</t>
  </si>
  <si>
    <t>Coal Seam, Narrow</t>
  </si>
  <si>
    <t>Bloodstains</t>
  </si>
  <si>
    <t>Coal Seam, Twisting</t>
  </si>
  <si>
    <t>Bronzebound Maple (wood)</t>
  </si>
  <si>
    <t>Confounding Iron Padlock (-33% to open)</t>
  </si>
  <si>
    <t>Corridor, Blocked by Rubble</t>
  </si>
  <si>
    <t>Bloody Hand Print</t>
  </si>
  <si>
    <t>Corridor, Blocked by Stone Block</t>
  </si>
  <si>
    <t>Confounding Iron Warded Lock (-50% to open)</t>
  </si>
  <si>
    <t>Corridor, Blocked by Trash</t>
  </si>
  <si>
    <t>Boiling Oil Cauldron Chute Above</t>
  </si>
  <si>
    <t>Confounding Steel Fetterlock (-42% to open)</t>
  </si>
  <si>
    <t>Crawlway, Slimy</t>
  </si>
  <si>
    <t>Broken / Deactivated Trap</t>
  </si>
  <si>
    <t>Crawlway, Small</t>
  </si>
  <si>
    <t>Bronzebound Oak (wood)</t>
  </si>
  <si>
    <t>Confounding Steel Padlock (-44% to open)</t>
  </si>
  <si>
    <t>Crawlway, Tiny</t>
  </si>
  <si>
    <t>Buried by Cave-In</t>
  </si>
  <si>
    <t>Crawlway, Webbed</t>
  </si>
  <si>
    <t>Confounding Steel Warded Lock (-52% to open)</t>
  </si>
  <si>
    <t>Disgusting Flesh Sphincter Hatchway</t>
  </si>
  <si>
    <t>Buried by Rubble</t>
  </si>
  <si>
    <t>Door, Angled / Triangular</t>
  </si>
  <si>
    <t>Crude Bronze Fetterlock (+21%to open)</t>
  </si>
  <si>
    <t>Buried by Trash</t>
  </si>
  <si>
    <t>Bronzebound Pine (wood)</t>
  </si>
  <si>
    <t>Crude Bronze Padlock (+14% to open)</t>
  </si>
  <si>
    <t>Burn / Scorch Mark</t>
  </si>
  <si>
    <t>Door, Bricked Up</t>
  </si>
  <si>
    <t>Caught Piece of Cloth</t>
  </si>
  <si>
    <t>Door, Broken / Sundered</t>
  </si>
  <si>
    <t>Crude Wooden Pin Lock (+30% to open)</t>
  </si>
  <si>
    <t>Door, Carved Ivory</t>
  </si>
  <si>
    <t>Bronzebound Poplar (wood)</t>
  </si>
  <si>
    <t>Damaged Iron Warded Lock (-25% to open)</t>
  </si>
  <si>
    <t>Cold Surface</t>
  </si>
  <si>
    <t>Door, Circular</t>
  </si>
  <si>
    <t>Covered by Roots</t>
  </si>
  <si>
    <t>Damaged Steel Warded Lock (-35% to open)</t>
  </si>
  <si>
    <t>Covered in Ivy</t>
  </si>
  <si>
    <t>Door, Concealed, Behind Bookcase</t>
  </si>
  <si>
    <t>Bronzebound Redwood (wood)</t>
  </si>
  <si>
    <t>Iron Fetterlock (+5% to open)</t>
  </si>
  <si>
    <t>Covered in Nails</t>
  </si>
  <si>
    <t>Door, Concealed, Behind Boxes / Crates</t>
  </si>
  <si>
    <t>Crooked Frame (stuck)</t>
  </si>
  <si>
    <t>Door, Concealed, Behind Furniture</t>
  </si>
  <si>
    <t>Iron Padlock (+3% to open)</t>
  </si>
  <si>
    <t>Bronzebound Wood (GM’s choice, or unidentifiable)</t>
  </si>
  <si>
    <t>Door, Concealed, Behind Tapestry</t>
  </si>
  <si>
    <t>Iron Warded Lock (No Modifier)</t>
  </si>
  <si>
    <t>Crude Window Sawed into Door</t>
  </si>
  <si>
    <t>Door, Concealed, Mostly Bricked Up</t>
  </si>
  <si>
    <t>Clumped Sheet of Fungus (monster?)</t>
  </si>
  <si>
    <t>Key in Door</t>
  </si>
  <si>
    <t>Curtained</t>
  </si>
  <si>
    <t>Door, Cyclopean (for giants, titans, etc.)</t>
  </si>
  <si>
    <t>Damaged / Splintering</t>
  </si>
  <si>
    <t>Door, False (activates trap)</t>
  </si>
  <si>
    <t>Clumped Sheet of Mold (monster?)</t>
  </si>
  <si>
    <t>Deactivated / Misfired Trap</t>
  </si>
  <si>
    <t>Door, False (falls over as a trap)</t>
  </si>
  <si>
    <t>Deadbolt on Adventurers’ Side</t>
  </si>
  <si>
    <t>Door, False (illusion)</t>
  </si>
  <si>
    <t>Key in Door, Broken</t>
  </si>
  <si>
    <t>Deadbolt on Far Side</t>
  </si>
  <si>
    <t>Door, False (leads to wall)</t>
  </si>
  <si>
    <t>Dispel Magic Aura</t>
  </si>
  <si>
    <t>Door, False, Trick (magical)</t>
  </si>
  <si>
    <t>Door Stands in Mostly Collapsed Wall</t>
  </si>
  <si>
    <t>Door, False, Unopening (structural part of wall)</t>
  </si>
  <si>
    <t>Earth / Mud (magical)</t>
  </si>
  <si>
    <t>Key in Door, Trapped</t>
  </si>
  <si>
    <t>Doormat / Covered Pit</t>
  </si>
  <si>
    <t>Door, Huge</t>
  </si>
  <si>
    <t>Dripping Slime (monster?)</t>
  </si>
  <si>
    <t>Door, Magical (trick)</t>
  </si>
  <si>
    <t>Lock Destroyed</t>
  </si>
  <si>
    <t>Ear Weevil(s)</t>
  </si>
  <si>
    <t>Door, One-Way (creates wall of force)</t>
  </si>
  <si>
    <t>Fire / Magma (magical)</t>
  </si>
  <si>
    <t>Flanked by Arrow Slits</t>
  </si>
  <si>
    <t>Door, One-Way (locks when closing)</t>
  </si>
  <si>
    <t>Footprints / Boot Tracks End Here</t>
  </si>
  <si>
    <t>Door, One-Way (magically vanishes)</t>
  </si>
  <si>
    <t>Flowing Water (magical)</t>
  </si>
  <si>
    <t>Framed with Bones</t>
  </si>
  <si>
    <t>Door, One-Way (slams shut, spring-loaded)</t>
  </si>
  <si>
    <t>Fungal Growths (monster?)</t>
  </si>
  <si>
    <t>Door, One-Way, Trapped (forcing return activates trap)</t>
  </si>
  <si>
    <t>Gem-Studded (treasure)</t>
  </si>
  <si>
    <t>Glass (magical?)</t>
  </si>
  <si>
    <t>Glyph of Power (magical)</t>
  </si>
  <si>
    <t>Door, Secret, Activated by Hanging Chain</t>
  </si>
  <si>
    <t>Guardian Beast Before Door</t>
  </si>
  <si>
    <t>Door, Secret, Activated by Lever</t>
  </si>
  <si>
    <t>Door, Secret, Behind Mirror</t>
  </si>
  <si>
    <t>Guardian Beast Behind Door</t>
  </si>
  <si>
    <t>Door, Secret, Behind Painting</t>
  </si>
  <si>
    <t>Door, Secret, in Fireplace</t>
  </si>
  <si>
    <t>Guardian Monster Before Door</t>
  </si>
  <si>
    <t>Door, Secret, in Pit</t>
  </si>
  <si>
    <t>Door, Secret, Invisible</t>
  </si>
  <si>
    <t>Guardian Monster Behind Door</t>
  </si>
  <si>
    <t>Door, Secret, Locked</t>
  </si>
  <si>
    <t>Heavy Wood (GM’s choice, or unidentifiable)</t>
  </si>
  <si>
    <t>Door, Secret, Moon Gate</t>
  </si>
  <si>
    <t>Guardian NPC Before Door</t>
  </si>
  <si>
    <t>Door, Secret, Part of Bas Relief</t>
  </si>
  <si>
    <t>Guardian NPC Behind Door</t>
  </si>
  <si>
    <t>Door, Secret, Part of Fresco</t>
  </si>
  <si>
    <t>Door, Small (goblin-sized)</t>
  </si>
  <si>
    <t>Ice (magical?)</t>
  </si>
  <si>
    <t>Gust of Wind / Pressure Change</t>
  </si>
  <si>
    <t>Door, Spring (stuck, slams shut unless spiked)</t>
  </si>
  <si>
    <t>Hacked and Chopped, Hole Reveals Room Interior</t>
  </si>
  <si>
    <t>Lock Removed</t>
  </si>
  <si>
    <t>Door, Tiny (Alice in Wonderland door)</t>
  </si>
  <si>
    <t>Hagoday Knocker</t>
  </si>
  <si>
    <t>Heavily Scorched / Blasted</t>
  </si>
  <si>
    <t>Doors, Double</t>
  </si>
  <si>
    <t>Holding Back Mudslide (trap)</t>
  </si>
  <si>
    <t>Doors, Double, Broken / Sundered</t>
  </si>
  <si>
    <t>Iron / Metal (GM’s choice)</t>
  </si>
  <si>
    <t>Holding Back Sand Avalanche (trap)</t>
  </si>
  <si>
    <t>Doors, Double, Huge</t>
  </si>
  <si>
    <t>Holding Back Trash Avalanche (trap)</t>
  </si>
  <si>
    <t>Doors, Double, Magical (trick)</t>
  </si>
  <si>
    <t>Holding Back Tumbling Rubble (trap)</t>
  </si>
  <si>
    <t>Ironbound Maple (wood)</t>
  </si>
  <si>
    <t>Doors, Double, Trapped</t>
  </si>
  <si>
    <t>Hot Surface</t>
  </si>
  <si>
    <t>No Lock / Unlocked</t>
  </si>
  <si>
    <t>Icicles</t>
  </si>
  <si>
    <t>Fireplace, Pivoting</t>
  </si>
  <si>
    <t>Ironbound Oak (wood)</t>
  </si>
  <si>
    <t>Inscription, Clue</t>
  </si>
  <si>
    <t>Fountain, Sliding</t>
  </si>
  <si>
    <t>Inscription, Mockery</t>
  </si>
  <si>
    <t>Fungal Valve (monstrous)</t>
  </si>
  <si>
    <t>Gates, Iron, Locked</t>
  </si>
  <si>
    <t>Inscription, Riddle</t>
  </si>
  <si>
    <t>Ironbound Pine (wood)</t>
  </si>
  <si>
    <t>Gates, Iron, Open</t>
  </si>
  <si>
    <t>Inscription, Unintelligible</t>
  </si>
  <si>
    <t>Gates, Iron, Rusted Open</t>
  </si>
  <si>
    <t>Gates, Iron, Rusted Shut</t>
  </si>
  <si>
    <t>Inscription, Warning</t>
  </si>
  <si>
    <t>Gates, Magical (trick)</t>
  </si>
  <si>
    <t>Grate, Floor</t>
  </si>
  <si>
    <t>Ironbound Poplar (wood)</t>
  </si>
  <si>
    <t>Insects / Vermin</t>
  </si>
  <si>
    <t>Grate, Wall</t>
  </si>
  <si>
    <t>Inset with Skulls</t>
  </si>
  <si>
    <t>Grotto Entrance</t>
  </si>
  <si>
    <t>Hatchway / Valve</t>
  </si>
  <si>
    <t>Inside Furniture (wardrobe, armoire etc.)</t>
  </si>
  <si>
    <t>Hatchway / Valve, Clockwork / Magical</t>
  </si>
  <si>
    <t>Ironbound Redwood (wood)</t>
  </si>
  <si>
    <t>Hatchway / Valve, Steam-Powered</t>
  </si>
  <si>
    <t>Intelligent, Asks Riddle</t>
  </si>
  <si>
    <t>Hatchway / Valve, Trapped</t>
  </si>
  <si>
    <t>Intelligent, Casts Spells (trick)</t>
  </si>
  <si>
    <t>Intelligent, Curious / Jesting</t>
  </si>
  <si>
    <t>Intelligent, Demands Password</t>
  </si>
  <si>
    <t>Ironbound Wood (GM’s choice, or unidentifiable)</t>
  </si>
  <si>
    <t>Intelligent, Demands Tribute</t>
  </si>
  <si>
    <t>Hole in Water</t>
  </si>
  <si>
    <t>Intelligent, Hostile</t>
  </si>
  <si>
    <t>Hollow Colossus</t>
  </si>
  <si>
    <t>Ivory-Inlaid (treasure)</t>
  </si>
  <si>
    <t>Hollow Pillar</t>
  </si>
  <si>
    <t>Jammed / Swollen Wood</t>
  </si>
  <si>
    <t>Lychgate, Cursed</t>
  </si>
  <si>
    <t>Lychgate, Magical (trick)</t>
  </si>
  <si>
    <t>Knocker</t>
  </si>
  <si>
    <t>Lychgate, Summoning (undead)</t>
  </si>
  <si>
    <t>Lever</t>
  </si>
  <si>
    <t>Membrane, Crystalline, Self-Repairing</t>
  </si>
  <si>
    <t>Leather Stretched Over Wooden Frame</t>
  </si>
  <si>
    <t>Membrane, Flesh, Regenerating</t>
  </si>
  <si>
    <t>Magnetized (partly magical)</t>
  </si>
  <si>
    <t>Membrane, Fungal, Tentacled</t>
  </si>
  <si>
    <t>Mirror, Enchanted Looking Glass</t>
  </si>
  <si>
    <t>Manacles / Shackles on Door</t>
  </si>
  <si>
    <t>Mouth of Hell</t>
  </si>
  <si>
    <t>Maple (wood)</t>
  </si>
  <si>
    <t>Message Box</t>
  </si>
  <si>
    <t>Opening / Hollow, Hewn from Stone</t>
  </si>
  <si>
    <t>Mold-Covered (monster?)</t>
  </si>
  <si>
    <t>Murder Holes Above</t>
  </si>
  <si>
    <t>Opening, Bricked Up</t>
  </si>
  <si>
    <t>Open (ajar)</t>
  </si>
  <si>
    <t>Opening, Cave</t>
  </si>
  <si>
    <t>Open Wide</t>
  </si>
  <si>
    <t>Opening, Cave, Blocked by Boulder</t>
  </si>
  <si>
    <t>Monstrous Flesh (brollachan, monster)</t>
  </si>
  <si>
    <t>Painted</t>
  </si>
  <si>
    <t>Opening, Cave, Blocked by Rubble</t>
  </si>
  <si>
    <t>Partially Battered Down</t>
  </si>
  <si>
    <t>Opening, Collapsed Wall</t>
  </si>
  <si>
    <t>Pawprints End Here</t>
  </si>
  <si>
    <t>Opening, Door off Hinges, Lying on Ground</t>
  </si>
  <si>
    <t>Peephole</t>
  </si>
  <si>
    <t>Opening, Hidden / Shadowed</t>
  </si>
  <si>
    <t>Pick / Tool Stuck in Lock</t>
  </si>
  <si>
    <t>Opening, Hide-Covered</t>
  </si>
  <si>
    <t>Oak (wood)</t>
  </si>
  <si>
    <t>Pinned Corpse, Door Stuck</t>
  </si>
  <si>
    <t>Pinned Skeleton, Door Stuck</t>
  </si>
  <si>
    <t>Opening, Partially Bricked Up</t>
  </si>
  <si>
    <t>Pressure Plate (trap?)</t>
  </si>
  <si>
    <t>Opening, Tapestried</t>
  </si>
  <si>
    <t>Pull Chain</t>
  </si>
  <si>
    <t>Pull Ring</t>
  </si>
  <si>
    <t>Reinforced, Lead Seal in Seams</t>
  </si>
  <si>
    <t>Reinforced, Silver Seal in Seams</t>
  </si>
  <si>
    <t>Painted Image of a Door (magic?)</t>
  </si>
  <si>
    <t>Runes</t>
  </si>
  <si>
    <t>Panel, Sliding</t>
  </si>
  <si>
    <t>Panel, Sliding, Trapped</t>
  </si>
  <si>
    <t>Scorch Mark</t>
  </si>
  <si>
    <t>Shield Mounted on Door</t>
  </si>
  <si>
    <t>Pipe Mouth, Water Flowing</t>
  </si>
  <si>
    <t>Sign</t>
  </si>
  <si>
    <t>Portcullis with Chain Pulley on Adventurers’ Side</t>
  </si>
  <si>
    <t>Portcullis with Chain Pulley on Far Side</t>
  </si>
  <si>
    <t>Skin Nailed to Door</t>
  </si>
  <si>
    <t>Portcullis with Lever on Adventurers’ Side</t>
  </si>
  <si>
    <t>Portcullis with Lever on Far Side</t>
  </si>
  <si>
    <t>Skulls in Niches</t>
  </si>
  <si>
    <t>Portcullis with Rope Pulley on Adventurers’ Side</t>
  </si>
  <si>
    <t>Portcullis with Rope Pulley on Far Side</t>
  </si>
  <si>
    <t>Smoke Pluming Underneath</t>
  </si>
  <si>
    <t>Portcullis with Winch Wheel on Adventurers’ Side</t>
  </si>
  <si>
    <t>Poplar (wood)</t>
  </si>
  <si>
    <t>Portcullis with Winch Wheel on Far Side</t>
  </si>
  <si>
    <t>Portcullis, Bone</t>
  </si>
  <si>
    <t>Portcullis, Carved Stone</t>
  </si>
  <si>
    <t>Spiderwebs</t>
  </si>
  <si>
    <t>Portcullis, Crystal (magical)</t>
  </si>
  <si>
    <t>Redwood (wood)</t>
  </si>
  <si>
    <t>Spiked Open</t>
  </si>
  <si>
    <t>Portcullis, Magical (trick)</t>
  </si>
  <si>
    <t>Portcullis, Obsidian (magical)</t>
  </si>
  <si>
    <t>Spiked Shut</t>
  </si>
  <si>
    <t>Portcullis, Open / Raised</t>
  </si>
  <si>
    <t>Portcullis, Partially Raised</t>
  </si>
  <si>
    <t>Spy Hole (small peephole)</t>
  </si>
  <si>
    <t>Rotting / Crumbling Wood</t>
  </si>
  <si>
    <t>Portcullis, Rusted Partially Open</t>
  </si>
  <si>
    <t>Steps Down to Door</t>
  </si>
  <si>
    <t>Portcullis, Trapped</t>
  </si>
  <si>
    <t>Steps Up to Door</t>
  </si>
  <si>
    <t>Rolling Barrier, Heap of Bound Shields</t>
  </si>
  <si>
    <t>Rolling Barrier, Stone</t>
  </si>
  <si>
    <t>Rusted Iron</t>
  </si>
  <si>
    <t>Rolling Barrier, Wood</t>
  </si>
  <si>
    <t>Rolling Barrier, Wood, Spiked</t>
  </si>
  <si>
    <t>Sliding Block of Crystal</t>
  </si>
  <si>
    <t>Slime Membrane (monstrous)</t>
  </si>
  <si>
    <t>Stuck</t>
  </si>
  <si>
    <t>Statue, Pivoting</t>
  </si>
  <si>
    <t>Statue, Sliding</t>
  </si>
  <si>
    <t>Stuck Open</t>
  </si>
  <si>
    <t>Stone Slab, Pressure-Activated</t>
  </si>
  <si>
    <t>Stuck, Hinge Failing</t>
  </si>
  <si>
    <t>Throne, Sliding</t>
  </si>
  <si>
    <t>Trapdoor, Concealed, in Ceiling</t>
  </si>
  <si>
    <t>Slimy Membrane (monster)</t>
  </si>
  <si>
    <t>Reinforced Iron Warded Lock (-37% to open)</t>
  </si>
  <si>
    <t>Sundered and Repaired</t>
  </si>
  <si>
    <t>Trapdoor, Concealed, in Floor</t>
  </si>
  <si>
    <t>Trapdoor, in Ceiling</t>
  </si>
  <si>
    <t>Tapestry Covering</t>
  </si>
  <si>
    <t>Trapdoor, in Floor</t>
  </si>
  <si>
    <t>Reinforced Steel Warded Lock (-40% to open)</t>
  </si>
  <si>
    <t>Trapdoor, Magical (trick), in Ceiling</t>
  </si>
  <si>
    <t>Trapdoor, Magical (trick), in Floor</t>
  </si>
  <si>
    <t>Spider’s Web</t>
  </si>
  <si>
    <t>Trapdoor, Secret, in Ceiling</t>
  </si>
  <si>
    <t>Rusted Iron Warded Lock (-23% to open)</t>
  </si>
  <si>
    <t>Trapdoor, Secret, in Floor</t>
  </si>
  <si>
    <t>Turnstile, Revolving</t>
  </si>
  <si>
    <t>Tripwire (trap?)</t>
  </si>
  <si>
    <t>Turnstile, Revolving, One-Way (access from other side only)</t>
  </si>
  <si>
    <t>Simple Bronze Fetterlock (+19% to open)</t>
  </si>
  <si>
    <t>Turnstile, Revolving, One-Way (forward only)</t>
  </si>
  <si>
    <t>Turnstile, Rusted Shut</t>
  </si>
  <si>
    <t>Turnstile, Trapped</t>
  </si>
  <si>
    <t>Simple Bronze Padlock (+12% to open)</t>
  </si>
  <si>
    <t>Voodoo Doll Nailed to Door</t>
  </si>
  <si>
    <t>Wall Coffin, Opening</t>
  </si>
  <si>
    <t>Wall Coffin, Pivoting</t>
  </si>
  <si>
    <t>Warped Wood</t>
  </si>
  <si>
    <t>Wall of Fire (magical)</t>
  </si>
  <si>
    <t>Stone (GM’s choice)</t>
  </si>
  <si>
    <t>Simple Wooden Pin Lock (+27% to open)</t>
  </si>
  <si>
    <t>Wall of Force (magical)</t>
  </si>
  <si>
    <t>Wall of Ice (magical)</t>
  </si>
  <si>
    <t>Wall of Wind (magical)</t>
  </si>
  <si>
    <t>Steed Padlock (-10% to open)</t>
  </si>
  <si>
    <t>Wall Sarcophagus, Opening</t>
  </si>
  <si>
    <t>Wedged by Dead Body</t>
  </si>
  <si>
    <t>Wall Sarcophagus, Pivoting</t>
  </si>
  <si>
    <t>Unknown Exotic Wood</t>
  </si>
  <si>
    <t>Wall, Illusory (magical)</t>
  </si>
  <si>
    <t>Window</t>
  </si>
  <si>
    <t>Wall, Lowering</t>
  </si>
  <si>
    <t>Steed Warded Lock (-21% to open)</t>
  </si>
  <si>
    <t>Wall, Pivoting</t>
  </si>
  <si>
    <t>Steel Fetterlock (-7% to open)</t>
  </si>
  <si>
    <t>Window Covered by Leather / Canvas on Adventurers’ Side</t>
  </si>
  <si>
    <t>Wall, Pivoting, One-Way (swings shut)</t>
  </si>
  <si>
    <t>Unknown Stone</t>
  </si>
  <si>
    <t>Wall, Pivoting, Trapped</t>
  </si>
  <si>
    <t>Window Covered by Leather / Canvas on Far Side</t>
  </si>
  <si>
    <t>Wall, Rising</t>
  </si>
  <si>
    <t>Wooden Pin Lock (+24% to open)</t>
  </si>
  <si>
    <t>Wall, Sliding</t>
  </si>
  <si>
    <t>Wizard Locked</t>
  </si>
  <si>
    <t>Wall, Sliding, Trapped</t>
  </si>
  <si>
    <t>Acid Etching on the Ceiling</t>
  </si>
  <si>
    <t>Acid Etching on the Door</t>
  </si>
  <si>
    <t>Acid Etching on the Floor</t>
  </si>
  <si>
    <t>Acid Etching on the Wall</t>
  </si>
  <si>
    <t>Air Vent</t>
  </si>
  <si>
    <t>Alchemical Chart</t>
  </si>
  <si>
    <t>Alchemical Font</t>
  </si>
  <si>
    <t>Almanac</t>
  </si>
  <si>
    <t>Animal Skin</t>
  </si>
  <si>
    <t>Animal Skull</t>
  </si>
  <si>
    <t>Ankle Sheath</t>
  </si>
  <si>
    <t>Antler</t>
  </si>
  <si>
    <t>Apron</t>
  </si>
  <si>
    <t>Arch</t>
  </si>
  <si>
    <t>Armillary Sphere</t>
  </si>
  <si>
    <t>Armor Rack</t>
  </si>
  <si>
    <t>Arrow</t>
  </si>
  <si>
    <t>Astrolabe</t>
  </si>
  <si>
    <t>Astrological Chart</t>
  </si>
  <si>
    <t>Aura</t>
  </si>
  <si>
    <t>Automaton</t>
  </si>
  <si>
    <t>Axe</t>
  </si>
  <si>
    <t>Axe Head</t>
  </si>
  <si>
    <t>Balance</t>
  </si>
  <si>
    <t>Balance Weight</t>
  </si>
  <si>
    <t>Balcony</t>
  </si>
  <si>
    <t>Ball</t>
  </si>
  <si>
    <t>Ball and Chain</t>
  </si>
  <si>
    <t>Ball of Twine</t>
  </si>
  <si>
    <t>Bandage</t>
  </si>
  <si>
    <t>Bas Relief</t>
  </si>
  <si>
    <t>Bas-Relief on the Ceiling</t>
  </si>
  <si>
    <t>Bas-Relief on the Wall</t>
  </si>
  <si>
    <t>Bastinado</t>
  </si>
  <si>
    <t>Beast Hide</t>
  </si>
  <si>
    <t>Beast Horn</t>
  </si>
  <si>
    <t>Beast Pelt</t>
  </si>
  <si>
    <t>Bed</t>
  </si>
  <si>
    <t>Bedroll</t>
  </si>
  <si>
    <t>Beheaded Statue</t>
  </si>
  <si>
    <t>Belt</t>
  </si>
  <si>
    <t>Bench</t>
  </si>
  <si>
    <t>Bladed Chair</t>
  </si>
  <si>
    <t>Bladed Pole</t>
  </si>
  <si>
    <t>Blanket</t>
  </si>
  <si>
    <t>Block and Tackle</t>
  </si>
  <si>
    <t>Boiling Vat</t>
  </si>
  <si>
    <t>Bolt</t>
  </si>
  <si>
    <t>Book</t>
  </si>
  <si>
    <t>Bookshelf</t>
  </si>
  <si>
    <t>Boot</t>
  </si>
  <si>
    <t>Branding Iron</t>
  </si>
  <si>
    <t>Brank</t>
  </si>
  <si>
    <t>Brazen Bull</t>
  </si>
  <si>
    <t>Brazier</t>
  </si>
  <si>
    <t>Breaking Wheel</t>
  </si>
  <si>
    <t>Brick</t>
  </si>
  <si>
    <t>Bridle</t>
  </si>
  <si>
    <t>Broken Blade</t>
  </si>
  <si>
    <t>Broken Glass Shards</t>
  </si>
  <si>
    <t>Broken Weapon</t>
  </si>
  <si>
    <t>Broom</t>
  </si>
  <si>
    <t>Bulging Area in the Wall</t>
  </si>
  <si>
    <t>Bunk</t>
  </si>
  <si>
    <t>Burlap Sheet</t>
  </si>
  <si>
    <t>Bust</t>
  </si>
  <si>
    <t>Butcher's Block</t>
  </si>
  <si>
    <t>Button</t>
  </si>
  <si>
    <t>Caged Helm</t>
  </si>
  <si>
    <t>Campfire</t>
  </si>
  <si>
    <t>Candelabra</t>
  </si>
  <si>
    <t>Candle</t>
  </si>
  <si>
    <t>Candle Holder</t>
  </si>
  <si>
    <t>Candle Snuffer</t>
  </si>
  <si>
    <t>Candlestick</t>
  </si>
  <si>
    <t>Cane</t>
  </si>
  <si>
    <t>Canvas Sheet</t>
  </si>
  <si>
    <t>Cape</t>
  </si>
  <si>
    <t>Carpet</t>
  </si>
  <si>
    <t>Catapelta</t>
  </si>
  <si>
    <t>Cat-o’-Nine-Tails</t>
  </si>
  <si>
    <t>Cavaletto Squarciapalle</t>
  </si>
  <si>
    <t>Ceiling</t>
  </si>
  <si>
    <t>Ceiling Crack</t>
  </si>
  <si>
    <t>Ceiling Glyph</t>
  </si>
  <si>
    <t>Ceiling Hollow</t>
  </si>
  <si>
    <t>Ceiling Inlay</t>
  </si>
  <si>
    <t>Ceiling Mural</t>
  </si>
  <si>
    <t>Ceiling Ornament</t>
  </si>
  <si>
    <t>Ceiling Painting</t>
  </si>
  <si>
    <t>Ceiling Pipe</t>
  </si>
  <si>
    <t>Ceiling Relief</t>
  </si>
  <si>
    <t>Ceiling Scratchings</t>
  </si>
  <si>
    <t>Ceiling Stone</t>
  </si>
  <si>
    <t>Ceiling-Mounted Manacles</t>
  </si>
  <si>
    <t>Ceiling-Mounted Pull Chain</t>
  </si>
  <si>
    <t>Censer</t>
  </si>
  <si>
    <t>Centipede Cage</t>
  </si>
  <si>
    <t>Cesspit</t>
  </si>
  <si>
    <t>Cesspool</t>
  </si>
  <si>
    <t>Chain</t>
  </si>
  <si>
    <t>Chain Socket</t>
  </si>
  <si>
    <t>Chair</t>
  </si>
  <si>
    <t>Chandelier</t>
  </si>
  <si>
    <t>Charcoal Stick</t>
  </si>
  <si>
    <t>Chart</t>
  </si>
  <si>
    <t>Chest of Drawers</t>
  </si>
  <si>
    <t>Chime</t>
  </si>
  <si>
    <t>Chirurgeon’s Saw</t>
  </si>
  <si>
    <t>Chirurgeon’s Table</t>
  </si>
  <si>
    <t>Chisel</t>
  </si>
  <si>
    <t>Clamp</t>
  </si>
  <si>
    <t>Claw</t>
  </si>
  <si>
    <t>Cleaver</t>
  </si>
  <si>
    <t>Clepsydra</t>
  </si>
  <si>
    <t>Climbing Claws</t>
  </si>
  <si>
    <t>Climbing Harness</t>
  </si>
  <si>
    <t>Cloak Rack</t>
  </si>
  <si>
    <t>Clockwork / Machine</t>
  </si>
  <si>
    <t>Club</t>
  </si>
  <si>
    <t>Clump of Ashes</t>
  </si>
  <si>
    <t>Clump of Fur</t>
  </si>
  <si>
    <t>Clump of Ice</t>
  </si>
  <si>
    <t>Clump of Moss</t>
  </si>
  <si>
    <t>Clump of Rust</t>
  </si>
  <si>
    <t>Clump of Vegetation</t>
  </si>
  <si>
    <t>Clump of Yarn</t>
  </si>
  <si>
    <t>Coal Shovel</t>
  </si>
  <si>
    <t>Coat</t>
  </si>
  <si>
    <t>Cobwebs</t>
  </si>
  <si>
    <t>Cocoon</t>
  </si>
  <si>
    <t>Codex</t>
  </si>
  <si>
    <t>Coffin Cage</t>
  </si>
  <si>
    <t>Coif</t>
  </si>
  <si>
    <t>Coin</t>
  </si>
  <si>
    <t>Collapsed Ceiling</t>
  </si>
  <si>
    <t>Collapsed Wall</t>
  </si>
  <si>
    <t>Collapsing Area in the Ceiling</t>
  </si>
  <si>
    <t>Column</t>
  </si>
  <si>
    <t>Concealed Door</t>
  </si>
  <si>
    <t>Condensation</t>
  </si>
  <si>
    <t>Contraption</t>
  </si>
  <si>
    <t>Cord</t>
  </si>
  <si>
    <t>Cot</t>
  </si>
  <si>
    <t>Couch</t>
  </si>
  <si>
    <t>Crampons</t>
  </si>
  <si>
    <t>Cranny</t>
  </si>
  <si>
    <t>Crater</t>
  </si>
  <si>
    <t>Cresset</t>
  </si>
  <si>
    <t>Crocodile Shears</t>
  </si>
  <si>
    <t>Crossbow Bolt</t>
  </si>
  <si>
    <t>Crowbar</t>
  </si>
  <si>
    <t>Crucible</t>
  </si>
  <si>
    <t>Crystal Ball</t>
  </si>
  <si>
    <t>Crystalline Outcropping</t>
  </si>
  <si>
    <t>Cup</t>
  </si>
  <si>
    <t>Curtain</t>
  </si>
  <si>
    <t>Cushion</t>
  </si>
  <si>
    <t>Dagger</t>
  </si>
  <si>
    <t>Dagger Sheath</t>
  </si>
  <si>
    <t>Damaged Ceiling</t>
  </si>
  <si>
    <t>Damaged Door</t>
  </si>
  <si>
    <t>Damaged Floor</t>
  </si>
  <si>
    <t>Damaged Wall</t>
  </si>
  <si>
    <t>Dart</t>
  </si>
  <si>
    <t>Demi-Human Skull</t>
  </si>
  <si>
    <t>Deposit of Alum Crystals</t>
  </si>
  <si>
    <t>Deposit of Salt Crystals</t>
  </si>
  <si>
    <t>Deposit of Sulfur Crystals</t>
  </si>
  <si>
    <t>Desk</t>
  </si>
  <si>
    <t>Dirt Floor</t>
  </si>
  <si>
    <t>Disguise Kit</t>
  </si>
  <si>
    <t>Divan</t>
  </si>
  <si>
    <t>Divining Rod</t>
  </si>
  <si>
    <t>Door</t>
  </si>
  <si>
    <t>Door Glyph</t>
  </si>
  <si>
    <t>Door Handle</t>
  </si>
  <si>
    <t>Door Inlay</t>
  </si>
  <si>
    <t>Door Ornament</t>
  </si>
  <si>
    <t>Door Scratchings</t>
  </si>
  <si>
    <t>Doublet</t>
  </si>
  <si>
    <t>Dowsing Rod</t>
  </si>
  <si>
    <t>Drawing</t>
  </si>
  <si>
    <t>Dried Flower</t>
  </si>
  <si>
    <t>Dried Fruit</t>
  </si>
  <si>
    <t>Dried Plant</t>
  </si>
  <si>
    <t>Dried Vegetable</t>
  </si>
  <si>
    <t>Dung Heap</t>
  </si>
  <si>
    <t>Dunking Barrel</t>
  </si>
  <si>
    <t>Dunking Cradle</t>
  </si>
  <si>
    <t>Dust Clumps</t>
  </si>
  <si>
    <t>Dust Heap</t>
  </si>
  <si>
    <t>Eggshell</t>
  </si>
  <si>
    <t>Entrails</t>
  </si>
  <si>
    <t>Eruption of Tree Roots in the Ceiling</t>
  </si>
  <si>
    <t>Eruption of Tree Roots in the Floor</t>
  </si>
  <si>
    <t>Eruption of Tree Roots in the Wall</t>
  </si>
  <si>
    <t>Fallen Rafter</t>
  </si>
  <si>
    <t>Fang</t>
  </si>
  <si>
    <t>Feather</t>
  </si>
  <si>
    <t>Fetters</t>
  </si>
  <si>
    <t>Figurine</t>
  </si>
  <si>
    <t>Files</t>
  </si>
  <si>
    <t>Firepit</t>
  </si>
  <si>
    <t>Firewood Rack</t>
  </si>
  <si>
    <t>Fishhook</t>
  </si>
  <si>
    <t>Fishing Pole</t>
  </si>
  <si>
    <t>Flag</t>
  </si>
  <si>
    <t>Flagstone</t>
  </si>
  <si>
    <t>Flayed Skin</t>
  </si>
  <si>
    <t>Floor</t>
  </si>
  <si>
    <t>Floor Crack</t>
  </si>
  <si>
    <t>Floor Drain</t>
  </si>
  <si>
    <t>Floor Glyph</t>
  </si>
  <si>
    <t>Floor Inlay</t>
  </si>
  <si>
    <t>Floor Mat</t>
  </si>
  <si>
    <t>Floor Painting</t>
  </si>
  <si>
    <t>Floor Pipe</t>
  </si>
  <si>
    <t>Floor Scratchings</t>
  </si>
  <si>
    <t>Floor Stone</t>
  </si>
  <si>
    <t>Floor-Mounted Pull Chain</t>
  </si>
  <si>
    <t>Floor-Mounted Shackles</t>
  </si>
  <si>
    <t>Folding Screen</t>
  </si>
  <si>
    <t>Folio</t>
  </si>
  <si>
    <t>Font</t>
  </si>
  <si>
    <t>Food Scraps</t>
  </si>
  <si>
    <t>Footprints / Boot Tracks</t>
  </si>
  <si>
    <t>Footstool</t>
  </si>
  <si>
    <t>Forge</t>
  </si>
  <si>
    <t>Forged Letter</t>
  </si>
  <si>
    <t>Forgery Kit</t>
  </si>
  <si>
    <t>Fork</t>
  </si>
  <si>
    <t>Fossil</t>
  </si>
  <si>
    <t>Fungal Bloom</t>
  </si>
  <si>
    <t>Fungal Growth on Ceiling</t>
  </si>
  <si>
    <t>Fungal Growth on Door</t>
  </si>
  <si>
    <t>Fungal Growth on Floor</t>
  </si>
  <si>
    <t>Fungal Growth on Wall</t>
  </si>
  <si>
    <t>Funnel</t>
  </si>
  <si>
    <t>Fur</t>
  </si>
  <si>
    <t>Gap in the Ceiling Blocks</t>
  </si>
  <si>
    <t>Gap in the Floor Stones</t>
  </si>
  <si>
    <t>Gap in the Wall Blocks</t>
  </si>
  <si>
    <t>Garrote</t>
  </si>
  <si>
    <t>Gas Cloud</t>
  </si>
  <si>
    <t>Gate</t>
  </si>
  <si>
    <t>Gateway</t>
  </si>
  <si>
    <t>Giant Spider Web</t>
  </si>
  <si>
    <t>Gibbet</t>
  </si>
  <si>
    <t>Girdle</t>
  </si>
  <si>
    <t>Glass “Gem”</t>
  </si>
  <si>
    <t>Glass Cutter</t>
  </si>
  <si>
    <t>Glass Eye</t>
  </si>
  <si>
    <t>Globe</t>
  </si>
  <si>
    <t>Glove</t>
  </si>
  <si>
    <t>Gorget</t>
  </si>
  <si>
    <t>Gown</t>
  </si>
  <si>
    <t>Graffiti</t>
  </si>
  <si>
    <t>Grappling Hook</t>
  </si>
  <si>
    <t>Grave Bundle</t>
  </si>
  <si>
    <t>Guard Post</t>
  </si>
  <si>
    <t>Gutter Fishing Pole</t>
  </si>
  <si>
    <t>Hacksaw</t>
  </si>
  <si>
    <t>Hammer</t>
  </si>
  <si>
    <t>Hammer Head</t>
  </si>
  <si>
    <t>Hammock</t>
  </si>
  <si>
    <t>Hand Crossbow and Bolts</t>
  </si>
  <si>
    <t>Hand Mirror</t>
  </si>
  <si>
    <t>Handprints</t>
  </si>
  <si>
    <t>Hanging Chain</t>
  </si>
  <si>
    <t>Hanging Lamp</t>
  </si>
  <si>
    <t>Hanging Lantern</t>
  </si>
  <si>
    <t>Hangman’s Noose</t>
  </si>
  <si>
    <t>Hassock</t>
  </si>
  <si>
    <t>Hatch</t>
  </si>
  <si>
    <t>Hatchet</t>
  </si>
  <si>
    <t>Haunch of Meat</t>
  </si>
  <si>
    <t>Head Crusher</t>
  </si>
  <si>
    <t>Headdress</t>
  </si>
  <si>
    <t>Heap of Burlap Tarps</t>
  </si>
  <si>
    <t>Heap of Canvas Tarps</t>
  </si>
  <si>
    <t>Heap of Pebbles</t>
  </si>
  <si>
    <t>Heap of Pottery Shards</t>
  </si>
  <si>
    <t>Heap of Powder</t>
  </si>
  <si>
    <t>Heap of Straw Bedding</t>
  </si>
  <si>
    <t>Heap of Tailings</t>
  </si>
  <si>
    <t>Helmet</t>
  </si>
  <si>
    <t>Herb Satchel</t>
  </si>
  <si>
    <t>Heretic’s Fork</t>
  </si>
  <si>
    <t>Hiding Place</t>
  </si>
  <si>
    <t>Hieroglyphs</t>
  </si>
  <si>
    <t>Hilt</t>
  </si>
  <si>
    <t>Hinge</t>
  </si>
  <si>
    <t>Hoe</t>
  </si>
  <si>
    <t>Hoist</t>
  </si>
  <si>
    <t>Hollow Reed / Breathing Tube</t>
  </si>
  <si>
    <t>Hood</t>
  </si>
  <si>
    <t>Hoof</t>
  </si>
  <si>
    <t>Hoofprints</t>
  </si>
  <si>
    <t>Hook</t>
  </si>
  <si>
    <t>Hooked Pole</t>
  </si>
  <si>
    <t>Hooks and Cords</t>
  </si>
  <si>
    <t>Horn</t>
  </si>
  <si>
    <t>Human Skull</t>
  </si>
  <si>
    <t>Humanoid Skull</t>
  </si>
  <si>
    <t>Husk</t>
  </si>
  <si>
    <t>Implement of Torture</t>
  </si>
  <si>
    <t>Improvised Lockpick</t>
  </si>
  <si>
    <t>Incense Burner</t>
  </si>
  <si>
    <t>Inglenook</t>
  </si>
  <si>
    <t>Ink Bottle</t>
  </si>
  <si>
    <t>Inscription on the Ceiling</t>
  </si>
  <si>
    <t>Inscription on the Door</t>
  </si>
  <si>
    <t>Inscription on the Floor</t>
  </si>
  <si>
    <t>Inscription on the Wall</t>
  </si>
  <si>
    <t>Insect Exoskeleton</t>
  </si>
  <si>
    <t>Insect Nest</t>
  </si>
  <si>
    <t>Iron Boot</t>
  </si>
  <si>
    <t>Iron Chair</t>
  </si>
  <si>
    <t>Iron Chest</t>
  </si>
  <si>
    <t>Iron File</t>
  </si>
  <si>
    <t>Iron Mask</t>
  </si>
  <si>
    <t>Iron Spike</t>
  </si>
  <si>
    <t>Jawbone</t>
  </si>
  <si>
    <t>Jerkin</t>
  </si>
  <si>
    <t>Journal</t>
  </si>
  <si>
    <t>Judas Cradle</t>
  </si>
  <si>
    <t>Keymaking Set</t>
  </si>
  <si>
    <t>Kiln</t>
  </si>
  <si>
    <t>Knucklebone (gaming die)</t>
  </si>
  <si>
    <t>Ladle</t>
  </si>
  <si>
    <t>Lampblack</t>
  </si>
  <si>
    <t>Leather Scrap</t>
  </si>
  <si>
    <t>Lectern</t>
  </si>
  <si>
    <t>Length of Wire</t>
  </si>
  <si>
    <t>Lock Pick</t>
  </si>
  <si>
    <t>Lock Plate</t>
  </si>
  <si>
    <t>Loincloth</t>
  </si>
  <si>
    <t>Lump of Coal</t>
  </si>
  <si>
    <t>Lump of Fat</t>
  </si>
  <si>
    <t>Lump of Grease</t>
  </si>
  <si>
    <t>Lump of Resin</t>
  </si>
  <si>
    <t>Lumps of Coal</t>
  </si>
  <si>
    <t>Lute</t>
  </si>
  <si>
    <t>Lyre</t>
  </si>
  <si>
    <t>Magic Circle</t>
  </si>
  <si>
    <t>Magical Light</t>
  </si>
  <si>
    <t>Magical Mist</t>
  </si>
  <si>
    <t>Magnifying Crystal</t>
  </si>
  <si>
    <t>Magnifying Glass</t>
  </si>
  <si>
    <t>Mallet</t>
  </si>
  <si>
    <t>Mantle</t>
  </si>
  <si>
    <t>Manuscript</t>
  </si>
  <si>
    <t>Marbles</t>
  </si>
  <si>
    <t>Marked Cards</t>
  </si>
  <si>
    <t>Marked Target Dummy</t>
  </si>
  <si>
    <t>Mass of Vegetation on the Ceiling</t>
  </si>
  <si>
    <t>Mass of Vegetation on the Floor</t>
  </si>
  <si>
    <t>Mass of Vegetation on the Wall</t>
  </si>
  <si>
    <t>Mechanical Contraption</t>
  </si>
  <si>
    <t>Mirror in Glove</t>
  </si>
  <si>
    <t>Monster Egg</t>
  </si>
  <si>
    <t>Monster Skull</t>
  </si>
  <si>
    <t>Mortar</t>
  </si>
  <si>
    <t>Mosaic</t>
  </si>
  <si>
    <t>Mound of Clay</t>
  </si>
  <si>
    <t>Mound of Dirt</t>
  </si>
  <si>
    <t>Mud Pool</t>
  </si>
  <si>
    <t>Mummy</t>
  </si>
  <si>
    <t>Mushroom Patch</t>
  </si>
  <si>
    <t>Nail</t>
  </si>
  <si>
    <t>Needle</t>
  </si>
  <si>
    <t>Newts</t>
  </si>
  <si>
    <t>Niter Deposit</t>
  </si>
  <si>
    <t>Noose</t>
  </si>
  <si>
    <t>Obstruction</t>
  </si>
  <si>
    <t>Opening</t>
  </si>
  <si>
    <t>Ore Heap</t>
  </si>
  <si>
    <t>Ornament</t>
  </si>
  <si>
    <t>Ornamental Carving</t>
  </si>
  <si>
    <t>Orrery</t>
  </si>
  <si>
    <t>Paintbrush</t>
  </si>
  <si>
    <t>Painting</t>
  </si>
  <si>
    <t>Pallet</t>
  </si>
  <si>
    <t>Pan</t>
  </si>
  <si>
    <t>Pauldron</t>
  </si>
  <si>
    <t>Paw Prints</t>
  </si>
  <si>
    <t>Pedestal</t>
  </si>
  <si>
    <t>Pentacle</t>
  </si>
  <si>
    <t>Pentagram</t>
  </si>
  <si>
    <t>Pestle</t>
  </si>
  <si>
    <t>Pictogram on the Ceiling</t>
  </si>
  <si>
    <t>Pictogram on the Door</t>
  </si>
  <si>
    <t>Pictogram on the Floor</t>
  </si>
  <si>
    <t>Pictogram on the Wall</t>
  </si>
  <si>
    <t>Piece of Armor</t>
  </si>
  <si>
    <t>Piece of Chalk</t>
  </si>
  <si>
    <t>Piece of Charcoal</t>
  </si>
  <si>
    <t>Piece of Clay</t>
  </si>
  <si>
    <t>Piece of Driftwood</t>
  </si>
  <si>
    <t>Piece of Flint</t>
  </si>
  <si>
    <t>Piece of Paper</t>
  </si>
  <si>
    <t>Piece of Rotting Wood</t>
  </si>
  <si>
    <t>Piece of Rubble</t>
  </si>
  <si>
    <t>Piece of Scrimshaw</t>
  </si>
  <si>
    <t>Piece of Soap</t>
  </si>
  <si>
    <t>Piece of Tree Bark</t>
  </si>
  <si>
    <t>Piece of Wood</t>
  </si>
  <si>
    <t>Pile of Arrowheads</t>
  </si>
  <si>
    <t>Pile of Bedding</t>
  </si>
  <si>
    <t>Pile of Bone Dust</t>
  </si>
  <si>
    <t>Pile of Bones</t>
  </si>
  <si>
    <t>Pile of Bricks</t>
  </si>
  <si>
    <t>Pile of Dead Leaves</t>
  </si>
  <si>
    <t>Pile of Debris</t>
  </si>
  <si>
    <t>Pile of Dirt</t>
  </si>
  <si>
    <t>Pile of Gravel</t>
  </si>
  <si>
    <t>Pile of Insect Husks</t>
  </si>
  <si>
    <t>Pile of Leaves</t>
  </si>
  <si>
    <t>Pile of Lumber</t>
  </si>
  <si>
    <t>Pile of Manure</t>
  </si>
  <si>
    <t>Pile of Rotted Wood</t>
  </si>
  <si>
    <t>Pile of Rubble</t>
  </si>
  <si>
    <t>Pile of Sand</t>
  </si>
  <si>
    <t>Pile of Sawdust</t>
  </si>
  <si>
    <t>Pile of Scrap Iron</t>
  </si>
  <si>
    <t>Pile of Sleeping Furs</t>
  </si>
  <si>
    <t>Pile of Stone Blocks</t>
  </si>
  <si>
    <t>Pile of Stones</t>
  </si>
  <si>
    <t>Pile of Twigs</t>
  </si>
  <si>
    <t>Pillar</t>
  </si>
  <si>
    <t>Pillory</t>
  </si>
  <si>
    <t>Pillow</t>
  </si>
  <si>
    <t>Pin</t>
  </si>
  <si>
    <t>Pincer</t>
  </si>
  <si>
    <t>Pinecone</t>
  </si>
  <si>
    <t>Plant</t>
  </si>
  <si>
    <t>Plaque / Playing Card</t>
  </si>
  <si>
    <t>Plate</t>
  </si>
  <si>
    <t>Platter</t>
  </si>
  <si>
    <t>Poison Ring</t>
  </si>
  <si>
    <t>Poison Vial(s)</t>
  </si>
  <si>
    <t>Pole Arm</t>
  </si>
  <si>
    <t>Pool of Blood</t>
  </si>
  <si>
    <t>Pool of Filth</t>
  </si>
  <si>
    <t>Pool of Urine</t>
  </si>
  <si>
    <t>Portcullis</t>
  </si>
  <si>
    <t>Potter's Wheel</t>
  </si>
  <si>
    <t>Powdered Glass</t>
  </si>
  <si>
    <t>Practice Lock</t>
  </si>
  <si>
    <t>Prayer Wheel</t>
  </si>
  <si>
    <t>Preserved Eyeball</t>
  </si>
  <si>
    <t>Protrusion</t>
  </si>
  <si>
    <t>Puddle of Fluid</t>
  </si>
  <si>
    <t>Puddle of Ichor</t>
  </si>
  <si>
    <t>Puddle of Slime</t>
  </si>
  <si>
    <t>Puddle of Water</t>
  </si>
  <si>
    <t>Puffball Patch</t>
  </si>
  <si>
    <t>Pulley</t>
  </si>
  <si>
    <t>Pulpit</t>
  </si>
  <si>
    <t>Quill</t>
  </si>
  <si>
    <t>Quiver</t>
  </si>
  <si>
    <t>Rack / Stretching Table</t>
  </si>
  <si>
    <t>Rafter</t>
  </si>
  <si>
    <t>Rag</t>
  </si>
  <si>
    <t>Railing</t>
  </si>
  <si>
    <t>Raised Platform</t>
  </si>
  <si>
    <t>Rat Cage</t>
  </si>
  <si>
    <t>Rat King</t>
  </si>
  <si>
    <t>Rat Trap</t>
  </si>
  <si>
    <t>Rat’s Nest</t>
  </si>
  <si>
    <t>Ration Pack</t>
  </si>
  <si>
    <t>Razor</t>
  </si>
  <si>
    <t>Ribbon</t>
  </si>
  <si>
    <t>Ribcage</t>
  </si>
  <si>
    <t>Ring of Keys</t>
  </si>
  <si>
    <t>Rivulet</t>
  </si>
  <si>
    <t>Roasting Spit</t>
  </si>
  <si>
    <t>Rock</t>
  </si>
  <si>
    <t>Roll of Cloth</t>
  </si>
  <si>
    <t>Root</t>
  </si>
  <si>
    <t>Rope and Grappling Hook</t>
  </si>
  <si>
    <t>Row of Wall Pegs</t>
  </si>
  <si>
    <t>Rubble Heap</t>
  </si>
  <si>
    <t>Rug</t>
  </si>
  <si>
    <t>Rune Stick</t>
  </si>
  <si>
    <t>Rune Stone</t>
  </si>
  <si>
    <t>Rush Light</t>
  </si>
  <si>
    <t>Rusted Weapon</t>
  </si>
  <si>
    <t>Sabaton</t>
  </si>
  <si>
    <t>Salt Deposit</t>
  </si>
  <si>
    <t>Sandal</t>
  </si>
  <si>
    <t>Saw</t>
  </si>
  <si>
    <t>Scale</t>
  </si>
  <si>
    <t>Scarabs</t>
  </si>
  <si>
    <t>Scattering of Ashes</t>
  </si>
  <si>
    <t>Scattering of Bones</t>
  </si>
  <si>
    <t>Scattering of Refuse</t>
  </si>
  <si>
    <t>Scattering of Stones</t>
  </si>
  <si>
    <t>Scattering of Straw</t>
  </si>
  <si>
    <t>Scavenger’s Daughter</t>
  </si>
  <si>
    <t>Scold’s Bridle</t>
  </si>
  <si>
    <t>Scoop</t>
  </si>
  <si>
    <t>Scorch Mark on the Ceiling</t>
  </si>
  <si>
    <t>Scorch Mark on the Door</t>
  </si>
  <si>
    <t>Scorch Mark on the Floor</t>
  </si>
  <si>
    <t>Scorch Mark on the Wall</t>
  </si>
  <si>
    <t>Scorpion Cage</t>
  </si>
  <si>
    <t>Scrap of Flesh</t>
  </si>
  <si>
    <t>Scrap of Leather</t>
  </si>
  <si>
    <t>Scrap Wood Pile</t>
  </si>
  <si>
    <t>Scrapheap</t>
  </si>
  <si>
    <t>Scrawling on Ceiling</t>
  </si>
  <si>
    <t>Scrawling on Door</t>
  </si>
  <si>
    <t>Scrawling on Floor</t>
  </si>
  <si>
    <t>Scrawling on Wall</t>
  </si>
  <si>
    <t>Scroll</t>
  </si>
  <si>
    <t>Scroll Case</t>
  </si>
  <si>
    <t>Scroll Tube</t>
  </si>
  <si>
    <t>Sculpture</t>
  </si>
  <si>
    <t>Secret Door</t>
  </si>
  <si>
    <t>Set of Knives</t>
  </si>
  <si>
    <t>Set of Scalpels</t>
  </si>
  <si>
    <t>Set of Thumbscrews</t>
  </si>
  <si>
    <t>Settee</t>
  </si>
  <si>
    <t>Severed Arm</t>
  </si>
  <si>
    <t>Severed Foot</t>
  </si>
  <si>
    <t>Severed Hand</t>
  </si>
  <si>
    <t>Severed Leg</t>
  </si>
  <si>
    <t>Severed Limb</t>
  </si>
  <si>
    <t>Severed Paw</t>
  </si>
  <si>
    <t>Severed Tentacle</t>
  </si>
  <si>
    <t>Shackles</t>
  </si>
  <si>
    <t>Shard of Crystal</t>
  </si>
  <si>
    <t>Shard of Glass</t>
  </si>
  <si>
    <t>Shard of Obsidian</t>
  </si>
  <si>
    <t>Sharpened Spike</t>
  </si>
  <si>
    <t>Sharpened Stick</t>
  </si>
  <si>
    <t>Sheaf of Arrows</t>
  </si>
  <si>
    <t>Sheaf of Crossbow Bolts</t>
  </si>
  <si>
    <t>Shed Skin</t>
  </si>
  <si>
    <t>Shelves</t>
  </si>
  <si>
    <t>Shield</t>
  </si>
  <si>
    <t>Shire Smoking Pipe</t>
  </si>
  <si>
    <t>Shirt</t>
  </si>
  <si>
    <t>Shovel</t>
  </si>
  <si>
    <t>Shrunken Head</t>
  </si>
  <si>
    <t>Shuttered / Bullseye Lantern</t>
  </si>
  <si>
    <t>Sideboard</t>
  </si>
  <si>
    <t>Signaling Whistle</t>
  </si>
  <si>
    <t>Silted Pool</t>
  </si>
  <si>
    <t>Silver Blade</t>
  </si>
  <si>
    <t>Silver Dagger</t>
  </si>
  <si>
    <t>Silver Knife</t>
  </si>
  <si>
    <t>Skeleton Key</t>
  </si>
  <si>
    <t>Sketch</t>
  </si>
  <si>
    <t>Skewer</t>
  </si>
  <si>
    <t>Sledge Hammer</t>
  </si>
  <si>
    <t>Slide</t>
  </si>
  <si>
    <t>Slimy Ceiling Coating</t>
  </si>
  <si>
    <t>Slimy Door Coating</t>
  </si>
  <si>
    <t>Slimy Floor Coating</t>
  </si>
  <si>
    <t>Slimy Wall Coating</t>
  </si>
  <si>
    <t>Sling Bullet</t>
  </si>
  <si>
    <t>Sling Stone</t>
  </si>
  <si>
    <t>Slipper</t>
  </si>
  <si>
    <t>Sludge Pool</t>
  </si>
  <si>
    <t>Small Toolkit</t>
  </si>
  <si>
    <t>Snail Shell</t>
  </si>
  <si>
    <t>Spear Head</t>
  </si>
  <si>
    <t>Spell Reagent Case</t>
  </si>
  <si>
    <t>Spider Cage</t>
  </si>
  <si>
    <t>Spirit</t>
  </si>
  <si>
    <t>Sponge</t>
  </si>
  <si>
    <t>Spool of Thread</t>
  </si>
  <si>
    <t>Spool of Twine</t>
  </si>
  <si>
    <t>Spool of Wire</t>
  </si>
  <si>
    <t>Stack of Bones</t>
  </si>
  <si>
    <t>Stack of Bricks</t>
  </si>
  <si>
    <t>Stack of Firewood</t>
  </si>
  <si>
    <t>Stack of Stone Blocks</t>
  </si>
  <si>
    <t>Staff</t>
  </si>
  <si>
    <t>Stairway</t>
  </si>
  <si>
    <t>Steam Cloud</t>
  </si>
  <si>
    <t>Stick</t>
  </si>
  <si>
    <t>Stick of Incense</t>
  </si>
  <si>
    <t>Stick of Sealing Wax</t>
  </si>
  <si>
    <t>Stilts</t>
  </si>
  <si>
    <t>Stinger</t>
  </si>
  <si>
    <t>Stirring Stick</t>
  </si>
  <si>
    <t>Stocks</t>
  </si>
  <si>
    <t>Stone Block</t>
  </si>
  <si>
    <t>Stone Calendar</t>
  </si>
  <si>
    <t>Stone Disc</t>
  </si>
  <si>
    <t>Stone Slab</t>
  </si>
  <si>
    <t>Stool</t>
  </si>
  <si>
    <t>Strainer</t>
  </si>
  <si>
    <t>Strangle Wire / Garrote</t>
  </si>
  <si>
    <t>Strappado Rack</t>
  </si>
  <si>
    <t>Straw Mattress</t>
  </si>
  <si>
    <t>Stream of Dripping Fluid</t>
  </si>
  <si>
    <t>Stream of Dripping Water</t>
  </si>
  <si>
    <t>Sundered Shield</t>
  </si>
  <si>
    <t>Sundial</t>
  </si>
  <si>
    <t>Sunken Area in the Floor</t>
  </si>
  <si>
    <t>Surcoat</t>
  </si>
  <si>
    <t>Switch</t>
  </si>
  <si>
    <t>Sword Cane</t>
  </si>
  <si>
    <t>Sword Scabbard</t>
  </si>
  <si>
    <t>Table</t>
  </si>
  <si>
    <t>Tablilla Setup</t>
  </si>
  <si>
    <t>Tangle of Roots</t>
  </si>
  <si>
    <t>Tangle of String</t>
  </si>
  <si>
    <t>Tangle of Vines</t>
  </si>
  <si>
    <t>Tangle of Withered Things</t>
  </si>
  <si>
    <t>Tapestry</t>
  </si>
  <si>
    <t>Target</t>
  </si>
  <si>
    <t>Target Dummy</t>
  </si>
  <si>
    <t>Tarp</t>
  </si>
  <si>
    <t>Teeth</t>
  </si>
  <si>
    <t>Textile Scrap</t>
  </si>
  <si>
    <t>Thief’s Tools</t>
  </si>
  <si>
    <t>Throwing Knives</t>
  </si>
  <si>
    <t>Thumbscrews</t>
  </si>
  <si>
    <t>Thurible</t>
  </si>
  <si>
    <t>Tile</t>
  </si>
  <si>
    <t>Timber</t>
  </si>
  <si>
    <t>Tiny Hourglass</t>
  </si>
  <si>
    <t>Toadstool</t>
  </si>
  <si>
    <t>Toadstool Patch</t>
  </si>
  <si>
    <t>Tongs</t>
  </si>
  <si>
    <t>Tongue Tearer</t>
  </si>
  <si>
    <t>Tool</t>
  </si>
  <si>
    <t>Tool Handle</t>
  </si>
  <si>
    <t>Tool Rack</t>
  </si>
  <si>
    <t>Torture Rack</t>
  </si>
  <si>
    <t>Trail of Blood</t>
  </si>
  <si>
    <t>Trail of Breadcrumbs</t>
  </si>
  <si>
    <t>Trail of Ichor</t>
  </si>
  <si>
    <t>Trail of Mud</t>
  </si>
  <si>
    <t>Trail of Pretty Stones</t>
  </si>
  <si>
    <t>Trail of Sand</t>
  </si>
  <si>
    <t>Trail of Slime</t>
  </si>
  <si>
    <t>Training Dummy</t>
  </si>
  <si>
    <t>Trapdoor</t>
  </si>
  <si>
    <t>Trash Pile</t>
  </si>
  <si>
    <t>Tray</t>
  </si>
  <si>
    <t>Tribal Standard</t>
  </si>
  <si>
    <t>Trickle of Fluid</t>
  </si>
  <si>
    <t>Trickle of Sand from the Ceiling</t>
  </si>
  <si>
    <t>Trickle of Sand from the Wall</t>
  </si>
  <si>
    <t>Trickle of Water from the Ceiling</t>
  </si>
  <si>
    <t>Trickle of Water from the Wall</t>
  </si>
  <si>
    <t>Tripod</t>
  </si>
  <si>
    <t>Trophy Head</t>
  </si>
  <si>
    <t>Trophy Hide</t>
  </si>
  <si>
    <t>Trophy Paw</t>
  </si>
  <si>
    <t>Trophy Skull</t>
  </si>
  <si>
    <t>Trough</t>
  </si>
  <si>
    <t>Tuft of Hair</t>
  </si>
  <si>
    <t>Turnstile</t>
  </si>
  <si>
    <t>Turtle Shell</t>
  </si>
  <si>
    <t>Tusk</t>
  </si>
  <si>
    <t>Unidentifiable Rusted Implement</t>
  </si>
  <si>
    <t>Unseen Servant</t>
  </si>
  <si>
    <t>Utility Belt / Bandolier</t>
  </si>
  <si>
    <t>Vapor</t>
  </si>
  <si>
    <t>Vegetation</t>
  </si>
  <si>
    <t>Veil</t>
  </si>
  <si>
    <t>Verdigris</t>
  </si>
  <si>
    <t>Verdigris-Covered Object</t>
  </si>
  <si>
    <t>Vise</t>
  </si>
  <si>
    <t>Walking Staff</t>
  </si>
  <si>
    <t>Wall</t>
  </si>
  <si>
    <t>Wall Covering</t>
  </si>
  <si>
    <t>Wall Glyph</t>
  </si>
  <si>
    <t>Wall Inlay</t>
  </si>
  <si>
    <t>Wall Mirror</t>
  </si>
  <si>
    <t>Wall Mural</t>
  </si>
  <si>
    <t>Wall Ornament</t>
  </si>
  <si>
    <t>Wall Painting</t>
  </si>
  <si>
    <t>Wall Pipe</t>
  </si>
  <si>
    <t>Wall Plaque</t>
  </si>
  <si>
    <t>Wall Rack</t>
  </si>
  <si>
    <t>Wall Relief</t>
  </si>
  <si>
    <t>Wall Sconce</t>
  </si>
  <si>
    <t>Wall Scratchings</t>
  </si>
  <si>
    <t>Wall Stone</t>
  </si>
  <si>
    <t>Wall-Mounted Manacles</t>
  </si>
  <si>
    <t>Wall-Mounted Pull Chain</t>
  </si>
  <si>
    <t>Washtub</t>
  </si>
  <si>
    <t>Water Clock</t>
  </si>
  <si>
    <t>Wax Blob</t>
  </si>
  <si>
    <t>Wax Pad and Stylus</t>
  </si>
  <si>
    <t>Weapon Handle</t>
  </si>
  <si>
    <t>Weapons Rack</t>
  </si>
  <si>
    <t>Whip</t>
  </si>
  <si>
    <t>Wig</t>
  </si>
  <si>
    <t>Wire Cutters</t>
  </si>
  <si>
    <t>Wooden Beam</t>
  </si>
  <si>
    <t>Wooden Container</t>
  </si>
  <si>
    <t>Wooden Plank</t>
  </si>
  <si>
    <t>Wooden Pole</t>
  </si>
  <si>
    <t>Workbench</t>
  </si>
  <si>
    <t>Dungeon Dressing</t>
  </si>
  <si>
    <t>Archaic</t>
  </si>
  <si>
    <t>New-Looking</t>
  </si>
  <si>
    <t>Old</t>
  </si>
  <si>
    <t>Recently-Crafted</t>
  </si>
  <si>
    <t>Angled</t>
  </si>
  <si>
    <t>Balanced</t>
  </si>
  <si>
    <t>Coiled</t>
  </si>
  <si>
    <t>Precisely-Positioned</t>
  </si>
  <si>
    <t>Stacked</t>
  </si>
  <si>
    <t>Hovering</t>
  </si>
  <si>
    <t>Ash-Covered</t>
  </si>
  <si>
    <t>Blackened</t>
  </si>
  <si>
    <t>Melted</t>
  </si>
  <si>
    <t>Ash-Wood</t>
  </si>
  <si>
    <t>Oakwood</t>
  </si>
  <si>
    <t>Pinewood</t>
  </si>
  <si>
    <t>Poplar-Wood</t>
  </si>
  <si>
    <t>Walnut</t>
  </si>
  <si>
    <t>Atlantean</t>
  </si>
  <si>
    <t>Hyborian</t>
  </si>
  <si>
    <t>Thulean</t>
  </si>
  <si>
    <t>Babbling</t>
  </si>
  <si>
    <t>Diorite</t>
  </si>
  <si>
    <t>Slate</t>
  </si>
  <si>
    <t>Lizard Man-Crafted</t>
  </si>
  <si>
    <t>Fine</t>
  </si>
  <si>
    <t>Well-Made</t>
  </si>
  <si>
    <t>Bent</t>
  </si>
  <si>
    <t>Broken</t>
  </si>
  <si>
    <t>Cracked</t>
  </si>
  <si>
    <t>Rusted</t>
  </si>
  <si>
    <t>Brown</t>
  </si>
  <si>
    <t>White</t>
  </si>
  <si>
    <t>Blossoming</t>
  </si>
  <si>
    <t>Draining</t>
  </si>
  <si>
    <t>Bloody</t>
  </si>
  <si>
    <t>Dung-Caked</t>
  </si>
  <si>
    <t>Gore-Caked</t>
  </si>
  <si>
    <t>Slaver-Covered</t>
  </si>
  <si>
    <t>Blue</t>
  </si>
  <si>
    <t>Orange</t>
  </si>
  <si>
    <t>Red</t>
  </si>
  <si>
    <t>Boxed</t>
  </si>
  <si>
    <t>Caged</t>
  </si>
  <si>
    <t>Enmeshed</t>
  </si>
  <si>
    <t>Netted</t>
  </si>
  <si>
    <t>Packed</t>
  </si>
  <si>
    <t>Tin</t>
  </si>
  <si>
    <t>Brownie-Crafted</t>
  </si>
  <si>
    <t>Dark Elf-Crafted</t>
  </si>
  <si>
    <t>Camouflaged</t>
  </si>
  <si>
    <t>Stashed</t>
  </si>
  <si>
    <t>Tarnished</t>
  </si>
  <si>
    <t>Calcite-Covered</t>
  </si>
  <si>
    <t>Corrosion-Layered</t>
  </si>
  <si>
    <t>Niter-Covered</t>
  </si>
  <si>
    <t>Rust-Covered</t>
  </si>
  <si>
    <t>Centipede-Infested</t>
  </si>
  <si>
    <t>Lice-Ridden</t>
  </si>
  <si>
    <t>Spider-Infested</t>
  </si>
  <si>
    <t>Worm-Ridden</t>
  </si>
  <si>
    <t>Chained</t>
  </si>
  <si>
    <t>Dangling</t>
  </si>
  <si>
    <t>Hanging</t>
  </si>
  <si>
    <t>Suspended</t>
  </si>
  <si>
    <t>Swaying</t>
  </si>
  <si>
    <t>Changeling-Crafted</t>
  </si>
  <si>
    <t>Chewed</t>
  </si>
  <si>
    <t>Clawed</t>
  </si>
  <si>
    <t>Gnawed</t>
  </si>
  <si>
    <t>Scratched</t>
  </si>
  <si>
    <t>Stomped</t>
  </si>
  <si>
    <t>Cinnamon-Scented</t>
  </si>
  <si>
    <t>Musk-Scented</t>
  </si>
  <si>
    <t>Spice-Tinged</t>
  </si>
  <si>
    <t>Sweet-Smelling</t>
  </si>
  <si>
    <t>Vanilla-Scented</t>
  </si>
  <si>
    <t>Cleaned</t>
  </si>
  <si>
    <t>Oiled</t>
  </si>
  <si>
    <t>Polished</t>
  </si>
  <si>
    <t>Sharpened</t>
  </si>
  <si>
    <t>Repaired</t>
  </si>
  <si>
    <t>Holographic</t>
  </si>
  <si>
    <t>Steam-Powered</t>
  </si>
  <si>
    <t>Cold</t>
  </si>
  <si>
    <t>Cooling</t>
  </si>
  <si>
    <t>Hot</t>
  </si>
  <si>
    <t>Warm</t>
  </si>
  <si>
    <t>Fallen</t>
  </si>
  <si>
    <t>Scattered</t>
  </si>
  <si>
    <t>Toppled</t>
  </si>
  <si>
    <t>Unraveled</t>
  </si>
  <si>
    <t>Huge</t>
  </si>
  <si>
    <t>Large</t>
  </si>
  <si>
    <t>Small</t>
  </si>
  <si>
    <t>Tiny</t>
  </si>
  <si>
    <t>Conspicuous</t>
  </si>
  <si>
    <t>Door-Mounted</t>
  </si>
  <si>
    <t>Nail-Suspended</t>
  </si>
  <si>
    <t>Wall-Mounted</t>
  </si>
  <si>
    <t>Corded</t>
  </si>
  <si>
    <t>Entangled</t>
  </si>
  <si>
    <t>Entwined</t>
  </si>
  <si>
    <t>Roped</t>
  </si>
  <si>
    <t>Strung</t>
  </si>
  <si>
    <t>Crawling</t>
  </si>
  <si>
    <t>Creeping</t>
  </si>
  <si>
    <t>Twitching</t>
  </si>
  <si>
    <t>Improvised</t>
  </si>
  <si>
    <t>Makeshift</t>
  </si>
  <si>
    <t>Primitive</t>
  </si>
  <si>
    <t>Unadorned</t>
  </si>
  <si>
    <t>Leathery</t>
  </si>
  <si>
    <t>Sackloth</t>
  </si>
  <si>
    <t>Primordial</t>
  </si>
  <si>
    <t>Damp</t>
  </si>
  <si>
    <t>Moist</t>
  </si>
  <si>
    <t>Oil-Soaked</t>
  </si>
  <si>
    <t>Wet</t>
  </si>
  <si>
    <t>Decomposing</t>
  </si>
  <si>
    <t>Putrefied</t>
  </si>
  <si>
    <t>Rotted</t>
  </si>
  <si>
    <t>Spoiled</t>
  </si>
  <si>
    <t>Decorated</t>
  </si>
  <si>
    <t>Engraved</t>
  </si>
  <si>
    <t>Filigreed</t>
  </si>
  <si>
    <t>Etched</t>
  </si>
  <si>
    <t>Metamorphosing</t>
  </si>
  <si>
    <t>Transmogrified</t>
  </si>
  <si>
    <t>Desiccated</t>
  </si>
  <si>
    <t>Dried</t>
  </si>
  <si>
    <t>Preserved</t>
  </si>
  <si>
    <t>Splintered</t>
  </si>
  <si>
    <t>Wrecked</t>
  </si>
  <si>
    <t>Diminutive</t>
  </si>
  <si>
    <t>Lightweight</t>
  </si>
  <si>
    <t>Miniature</t>
  </si>
  <si>
    <t>Dirt-Piled</t>
  </si>
  <si>
    <t>Dung-Piled</t>
  </si>
  <si>
    <t>Junk-Covered</t>
  </si>
  <si>
    <t>Rubble-Covered</t>
  </si>
  <si>
    <t>Trash-Covered</t>
  </si>
  <si>
    <t>Dirty</t>
  </si>
  <si>
    <t>Stained</t>
  </si>
  <si>
    <t>Dis-Assembled</t>
  </si>
  <si>
    <t>Depleted</t>
  </si>
  <si>
    <t>Empty</t>
  </si>
  <si>
    <t>Half-Consumed</t>
  </si>
  <si>
    <t>Disturbing</t>
  </si>
  <si>
    <t>Dropped</t>
  </si>
  <si>
    <t>Sought-After</t>
  </si>
  <si>
    <t>Spilled</t>
  </si>
  <si>
    <t>Unsheathed</t>
  </si>
  <si>
    <t>Psychic</t>
  </si>
  <si>
    <t>Unsettling</t>
  </si>
  <si>
    <t>Fragrant</t>
  </si>
  <si>
    <t>Smelly</t>
  </si>
  <si>
    <t>Smoke-Scented</t>
  </si>
  <si>
    <t>Fungus-Covered</t>
  </si>
  <si>
    <t>Mold-Covered</t>
  </si>
  <si>
    <t>Moss-Covered</t>
  </si>
  <si>
    <t>Puffball-Covered</t>
  </si>
  <si>
    <t>Mist-Veiled</t>
  </si>
  <si>
    <t>Glue-Covered</t>
  </si>
  <si>
    <t>Grease-Covered</t>
  </si>
  <si>
    <t>Sludge-Covered</t>
  </si>
  <si>
    <t>Glued</t>
  </si>
  <si>
    <t>Immovable</t>
  </si>
  <si>
    <t>Lodged</t>
  </si>
  <si>
    <t>Wedged</t>
  </si>
  <si>
    <t>Heaped</t>
  </si>
  <si>
    <t>Mounded</t>
  </si>
  <si>
    <t>Ritually-Arranged</t>
  </si>
  <si>
    <t>Heavy</t>
  </si>
  <si>
    <t>Intact</t>
  </si>
  <si>
    <t>Salvageable</t>
  </si>
  <si>
    <t>Slightly Damaged</t>
  </si>
  <si>
    <t>Unbroken</t>
  </si>
  <si>
    <t>Undamaged</t>
  </si>
  <si>
    <t>Effect</t>
  </si>
  <si>
    <t>Denizen</t>
  </si>
  <si>
    <t>Alcohol</t>
  </si>
  <si>
    <t>Acidic / Corrosive</t>
  </si>
  <si>
    <t>Angel (summoned)</t>
  </si>
  <si>
    <t>(Scene, roll three times)</t>
  </si>
  <si>
    <t>Astral / Starry</t>
  </si>
  <si>
    <t>Alchemical (partial random potion effects)</t>
  </si>
  <si>
    <t>Anglerfish</t>
  </si>
  <si>
    <t>(Scene, roll twice)</t>
  </si>
  <si>
    <t>Bitter</t>
  </si>
  <si>
    <t>Alcohol / Intoxicating</t>
  </si>
  <si>
    <t>Aquatic Dracunculus</t>
  </si>
  <si>
    <t>Angel Statue</t>
  </si>
  <si>
    <t>Aquatic Elf</t>
  </si>
  <si>
    <t>Animating Statue, Beautiful</t>
  </si>
  <si>
    <t>Blood(y)</t>
  </si>
  <si>
    <t>Bestows Dark Sight</t>
  </si>
  <si>
    <t>Aquatic Gargoyle</t>
  </si>
  <si>
    <t>Bestows Night Vision</t>
  </si>
  <si>
    <t>Aquatic Ghul</t>
  </si>
  <si>
    <t>Animating Statue, Dangerous</t>
  </si>
  <si>
    <t>Blessing</t>
  </si>
  <si>
    <t>Aquatic Hobgoblin</t>
  </si>
  <si>
    <t>Brackish / Salty</t>
  </si>
  <si>
    <t>Calcification (Petrification)</t>
  </si>
  <si>
    <t>Aquatic Troll</t>
  </si>
  <si>
    <t>Animating Statue, Intelligent</t>
  </si>
  <si>
    <t>Causes Blindness</t>
  </si>
  <si>
    <t>Brine Hag</t>
  </si>
  <si>
    <t>Causes Disease</t>
  </si>
  <si>
    <t>Buckets Nearby</t>
  </si>
  <si>
    <t>Beast Statue</t>
  </si>
  <si>
    <t>Cascading</t>
  </si>
  <si>
    <t>Causes Parasitic Infection</t>
  </si>
  <si>
    <t>Cage / Eel Trap in Water</t>
  </si>
  <si>
    <t>Clairaudience</t>
  </si>
  <si>
    <t>Carnivorous Plant</t>
  </si>
  <si>
    <t>Beasts Present, Drinking</t>
  </si>
  <si>
    <t>Cloudy</t>
  </si>
  <si>
    <t>Clairvoyance</t>
  </si>
  <si>
    <t>Coins Underwater</t>
  </si>
  <si>
    <t>Confusion</t>
  </si>
  <si>
    <t>Crafted from Beautiful Rock Crystal</t>
  </si>
  <si>
    <t>Brine Hag Statue</t>
  </si>
  <si>
    <t>Cool</t>
  </si>
  <si>
    <t>Cures Disease</t>
  </si>
  <si>
    <t>Covered by Algae</t>
  </si>
  <si>
    <t>Cures Parasitic Infection</t>
  </si>
  <si>
    <t>Crystal Formations</t>
  </si>
  <si>
    <t>Centaur Statue</t>
  </si>
  <si>
    <t>Covered by Lily Pads</t>
  </si>
  <si>
    <t>Cures Petrification</t>
  </si>
  <si>
    <t>Dead Body in Water or Nearby</t>
  </si>
  <si>
    <t>Cures Poison</t>
  </si>
  <si>
    <t>Dead Rats</t>
  </si>
  <si>
    <t>Clams</t>
  </si>
  <si>
    <t>Curse / Ill Omen</t>
  </si>
  <si>
    <t>Drying Up / Silted</t>
  </si>
  <si>
    <t>Decreases Charisma</t>
  </si>
  <si>
    <t>Demon (summoned)</t>
  </si>
  <si>
    <t>Crabs</t>
  </si>
  <si>
    <t>Effervescent</t>
  </si>
  <si>
    <t>Decreases Constitution</t>
  </si>
  <si>
    <t>Devil (summoned)</t>
  </si>
  <si>
    <t>Ethereal / Intangible</t>
  </si>
  <si>
    <t>Decreases Dexterity</t>
  </si>
  <si>
    <t>Drowned One (zombie)</t>
  </si>
  <si>
    <t>Crystal Coffin Underwater</t>
  </si>
  <si>
    <t>Fizzy / Mineralized</t>
  </si>
  <si>
    <t>Decreases Intelligence</t>
  </si>
  <si>
    <t>Eel (monstrous?)</t>
  </si>
  <si>
    <t>Flammable Oil on Surface (trap)</t>
  </si>
  <si>
    <t>Decreases Strength</t>
  </si>
  <si>
    <t>Eggs Underwater</t>
  </si>
  <si>
    <t>Dead Body Underwater</t>
  </si>
  <si>
    <t>Foaming</t>
  </si>
  <si>
    <t>Decreases Wisdom</t>
  </si>
  <si>
    <t>Electric Eel</t>
  </si>
  <si>
    <t>Frozen / Icy</t>
  </si>
  <si>
    <t>Drains Magic Items</t>
  </si>
  <si>
    <t>Emerald Hag</t>
  </si>
  <si>
    <t>Dead Fish</t>
  </si>
  <si>
    <t>Fuming (poisonous?)</t>
  </si>
  <si>
    <t>Drains Spells</t>
  </si>
  <si>
    <t>Fanged Fish</t>
  </si>
  <si>
    <t>Glowing / Phosphorescent</t>
  </si>
  <si>
    <t>Enflaming (begins to boil when touched)</t>
  </si>
  <si>
    <t>Floating Candles (magical?)</t>
  </si>
  <si>
    <t>Demi-Human Statue (GM’s choice)</t>
  </si>
  <si>
    <t>Enhances Value of Gemstones</t>
  </si>
  <si>
    <t>Demon Statue</t>
  </si>
  <si>
    <t>Gold-Flecked</t>
  </si>
  <si>
    <t>Fear</t>
  </si>
  <si>
    <t>Geas / Quest</t>
  </si>
  <si>
    <t>Giant Crab</t>
  </si>
  <si>
    <t>Devil Statue</t>
  </si>
  <si>
    <t>Greasy</t>
  </si>
  <si>
    <t>Grants Limited Wish</t>
  </si>
  <si>
    <t>Giant Crayfish</t>
  </si>
  <si>
    <t>Grants Wish</t>
  </si>
  <si>
    <t>Giant Crocodile</t>
  </si>
  <si>
    <t>Dragon’s Head Statue</t>
  </si>
  <si>
    <t>Gushing</t>
  </si>
  <si>
    <t>Hallucinations / Illusion Summoning</t>
  </si>
  <si>
    <t>Giant Frog</t>
  </si>
  <si>
    <t>Herbal / Spiced</t>
  </si>
  <si>
    <t>Haste</t>
  </si>
  <si>
    <t>Giant Water Beetle</t>
  </si>
  <si>
    <t>Eels</t>
  </si>
  <si>
    <t>Honeyed</t>
  </si>
  <si>
    <t>Giant Water Spider</t>
  </si>
  <si>
    <t>Holy Water</t>
  </si>
  <si>
    <t>Giant Water Worm</t>
  </si>
  <si>
    <t>Filled with Bones</t>
  </si>
  <si>
    <t>Iced Over / Icy</t>
  </si>
  <si>
    <t>Identifies Magic Items</t>
  </si>
  <si>
    <t>Glass-Covered</t>
  </si>
  <si>
    <t>Increases Charisma</t>
  </si>
  <si>
    <t>Grating Underwater</t>
  </si>
  <si>
    <t>Filled with Rubble</t>
  </si>
  <si>
    <t>Ink(y)</t>
  </si>
  <si>
    <t>Increases Constitution</t>
  </si>
  <si>
    <t>Guardian Beast (summoned)</t>
  </si>
  <si>
    <t>Increases Dexterity</t>
  </si>
  <si>
    <t>Guardian Monster (summoned)</t>
  </si>
  <si>
    <t>Layered / Silted</t>
  </si>
  <si>
    <t>Increases Intelligence</t>
  </si>
  <si>
    <t>Hippocampus</t>
  </si>
  <si>
    <t>Fish Statue</t>
  </si>
  <si>
    <t>Layered Liquids (e.g., oil and water)</t>
  </si>
  <si>
    <t>Increases Strength</t>
  </si>
  <si>
    <t>Frogs</t>
  </si>
  <si>
    <t>Leaking</t>
  </si>
  <si>
    <t>Increases Wisdom</t>
  </si>
  <si>
    <t>Inscription Describes Water Effects (false or misleading)</t>
  </si>
  <si>
    <t>Gargoyle Statue</t>
  </si>
  <si>
    <t>Metallic / Liquid Metal</t>
  </si>
  <si>
    <t>Intelligent / Psionic, Chaotic Evil</t>
  </si>
  <si>
    <t>Inscription Describes Water Effects (true)</t>
  </si>
  <si>
    <t>Misty / Vaporous</t>
  </si>
  <si>
    <t>Invisible Monster</t>
  </si>
  <si>
    <t>Gargoyle Wall Spouts Cascade Water into Fountain</t>
  </si>
  <si>
    <t>Intelligent / Psionic, Chaotic Good</t>
  </si>
  <si>
    <t>Kelpie</t>
  </si>
  <si>
    <t>Killer / Carnivorous Frog</t>
  </si>
  <si>
    <t>Gemstone(s) in Water</t>
  </si>
  <si>
    <t>Intelligent / Psionic, Chaotic Neutral</t>
  </si>
  <si>
    <t>Giant’s Head Statue</t>
  </si>
  <si>
    <t>Oily</t>
  </si>
  <si>
    <t>God of Water Statue</t>
  </si>
  <si>
    <t>Intelligent / Psionic, Lawful Evil</t>
  </si>
  <si>
    <t>Living Shadow</t>
  </si>
  <si>
    <t>Goddess of Water Statue</t>
  </si>
  <si>
    <t>Orange / Rusty</t>
  </si>
  <si>
    <t>Grotesque Statue (wingless gargoyle)</t>
  </si>
  <si>
    <t>Overflowing</t>
  </si>
  <si>
    <t>Intelligent / Psionic, Lawful Good</t>
  </si>
  <si>
    <t>Loose Grating Underwater</t>
  </si>
  <si>
    <t>Grotto Underneath</t>
  </si>
  <si>
    <t>Melusine</t>
  </si>
  <si>
    <t>Hero Statue</t>
  </si>
  <si>
    <t>Intelligent / Psionic, Lawful Neutral</t>
  </si>
  <si>
    <t>Mermaid or Nereid</t>
  </si>
  <si>
    <t>Hippocampus Statue</t>
  </si>
  <si>
    <t>Horse Statue</t>
  </si>
  <si>
    <t>Intelligent / Psionic, Neutral Evil</t>
  </si>
  <si>
    <t>Human Statue (GM’s choice of figure type)</t>
  </si>
  <si>
    <t>Mosaic Underwater</t>
  </si>
  <si>
    <t>Humanoid Statue (GM’s choice)</t>
  </si>
  <si>
    <t>Intelligent / Psionic, Neutral Good</t>
  </si>
  <si>
    <t>Nixie</t>
  </si>
  <si>
    <t>Humanoids Present, Drinking</t>
  </si>
  <si>
    <t>Nymph</t>
  </si>
  <si>
    <t>Hydra Statue</t>
  </si>
  <si>
    <t>Rainbowed / Layered Colors</t>
  </si>
  <si>
    <t>Intelligent / Psionic, True Neutral</t>
  </si>
  <si>
    <t>Inscription</t>
  </si>
  <si>
    <t>Poisonous (Water) Snake</t>
  </si>
  <si>
    <t>Leeches</t>
  </si>
  <si>
    <t>Rainbowed / Multi-Colored Mineral Deposits</t>
  </si>
  <si>
    <t>Journey to the Dreamlands</t>
  </si>
  <si>
    <t>Poisonous Frog</t>
  </si>
  <si>
    <t>Lion Statue</t>
  </si>
  <si>
    <t>Rare Aquatic Monster (GM’s choice)</t>
  </si>
  <si>
    <t>Madman Defends Pool with His Life</t>
  </si>
  <si>
    <t>Madness</t>
  </si>
  <si>
    <t>Ringed with dried healing herbs</t>
  </si>
  <si>
    <t>Magical Gate Underwater</t>
  </si>
  <si>
    <t>Reflecting Pool (crystal ball properties)</t>
  </si>
  <si>
    <t>Meditation / Communication with Deity or Power</t>
  </si>
  <si>
    <t>Rusalka</t>
  </si>
  <si>
    <t>Mermaid Statue</t>
  </si>
  <si>
    <t>Oracular / Reflecting Pool</t>
  </si>
  <si>
    <t>Rusted Tool(s) Underwater</t>
  </si>
  <si>
    <t>Minotaur Statue</t>
  </si>
  <si>
    <t>Reflectionless (magical)</t>
  </si>
  <si>
    <t>Paralysis</t>
  </si>
  <si>
    <t>Scrawled Warning Nearby</t>
  </si>
  <si>
    <t>Monster Statue (GM’s choice)</t>
  </si>
  <si>
    <t>Planar Summoning</t>
  </si>
  <si>
    <t>Monsters Present, Drinking</t>
  </si>
  <si>
    <t>Planar Travel</t>
  </si>
  <si>
    <t>Sea Monster or Serpent (random, small)</t>
  </si>
  <si>
    <t>Naga Statue</t>
  </si>
  <si>
    <t>Poison</t>
  </si>
  <si>
    <t>Seiren or Undine</t>
  </si>
  <si>
    <t>NPCs Present, Drinking</t>
  </si>
  <si>
    <t>Pool is an Imprisoned Liquid Monster (elemental?)</t>
  </si>
  <si>
    <t>Selkie</t>
  </si>
  <si>
    <t>Nymph / Nereid Statue</t>
  </si>
  <si>
    <t>Serpentine Water Elemental</t>
  </si>
  <si>
    <t>Octopus Statue</t>
  </si>
  <si>
    <t>Shadow-Filled</t>
  </si>
  <si>
    <t>Petrified Victim “Statue”</t>
  </si>
  <si>
    <t>Recharges Magic Items</t>
  </si>
  <si>
    <t>Reflection of Opposition</t>
  </si>
  <si>
    <t>Skeleton in Water or Nearby (lifeless)</t>
  </si>
  <si>
    <t>Saint Statue</t>
  </si>
  <si>
    <t>Refreshing</t>
  </si>
  <si>
    <t>Slime (GM’s choice)</t>
  </si>
  <si>
    <t>Sea Monster Statue</t>
  </si>
  <si>
    <t>Silvery</t>
  </si>
  <si>
    <t>Restores Spells</t>
  </si>
  <si>
    <t>Speaking (programmed, unintelligent)</t>
  </si>
  <si>
    <t>Seiren Statue</t>
  </si>
  <si>
    <t>Sleep</t>
  </si>
  <si>
    <t>Serpentine Statue(s)</t>
  </si>
  <si>
    <t>Slowing</t>
  </si>
  <si>
    <t>Sleeping / Imprisoned Vampire Floats on Surface</t>
  </si>
  <si>
    <t>Summons Allies</t>
  </si>
  <si>
    <t>Squid</t>
  </si>
  <si>
    <t>Sleeping Adventurers Encamped Here</t>
  </si>
  <si>
    <t>Sweet / Sugary</t>
  </si>
  <si>
    <t>Summons Beasts</t>
  </si>
  <si>
    <t>Stingray</t>
  </si>
  <si>
    <t>Summons Monsters</t>
  </si>
  <si>
    <t>Strangling Seaweed</t>
  </si>
  <si>
    <t>Stairs Underwater</t>
  </si>
  <si>
    <t>Swirling</t>
  </si>
  <si>
    <t>Teleportation</t>
  </si>
  <si>
    <t>Stream Flows from Pool</t>
  </si>
  <si>
    <t>Surrounded by Edible Mushrooms</t>
  </si>
  <si>
    <t>Transmutes Base Metals to Precious Metals</t>
  </si>
  <si>
    <t>Surrounded by Poisonous Mushrooms</t>
  </si>
  <si>
    <t>Syrupy</t>
  </si>
  <si>
    <t>Transmutes Gold to Lead</t>
  </si>
  <si>
    <t>Triton</t>
  </si>
  <si>
    <t>Surrounded by Skeletons</t>
  </si>
  <si>
    <t>Transmutes Gold to Platinum</t>
  </si>
  <si>
    <t>Turtle</t>
  </si>
  <si>
    <t>Surrounded by Wall of Crystal</t>
  </si>
  <si>
    <t>Thick</t>
  </si>
  <si>
    <t>Transmutes Lead to Gold</t>
  </si>
  <si>
    <t>Surrounded by Wall of Force</t>
  </si>
  <si>
    <t>Translucent</t>
  </si>
  <si>
    <t>Transmutes Precious Metals to Base Metals</t>
  </si>
  <si>
    <t>Transparent Crystals in Water (cannot be seen, can be found)</t>
  </si>
  <si>
    <t>Unholy Water</t>
  </si>
  <si>
    <t>Vampiric Dragonfish</t>
  </si>
  <si>
    <t>Treasure Chest Underwater</t>
  </si>
  <si>
    <t>Vision, Ancestral</t>
  </si>
  <si>
    <t>Vodyanoy</t>
  </si>
  <si>
    <t>Tree Growing in Water (magical)</t>
  </si>
  <si>
    <t>Viscous</t>
  </si>
  <si>
    <t>Vision, Clairvoyant</t>
  </si>
  <si>
    <t>Triton Statue</t>
  </si>
  <si>
    <t>Vision, Clue</t>
  </si>
  <si>
    <t>Water Elemental</t>
  </si>
  <si>
    <t>Very Deep</t>
  </si>
  <si>
    <t>Vision, Nightmarish</t>
  </si>
  <si>
    <t>Water Naga</t>
  </si>
  <si>
    <t>Very Deep, Underground River Below</t>
  </si>
  <si>
    <t>Wine</t>
  </si>
  <si>
    <t>Vision, Past</t>
  </si>
  <si>
    <t>Water Pixie</t>
  </si>
  <si>
    <t>Very Deep, Underwater Cavern Below</t>
  </si>
  <si>
    <t>Vision, Prophetic / Future</t>
  </si>
  <si>
    <t>Water Sprite</t>
  </si>
  <si>
    <t>Waterfall Cascades into Fountain</t>
  </si>
  <si>
    <t>Vision, Riddling / Mysterious</t>
  </si>
  <si>
    <t>Worms</t>
  </si>
  <si>
    <t>Vomiting</t>
  </si>
  <si>
    <t>Wraith of the Deep</t>
  </si>
  <si>
    <t>Abomination</t>
  </si>
  <si>
    <t>Appearance</t>
  </si>
  <si>
    <t>Power</t>
  </si>
  <si>
    <t>Vulnerability</t>
  </si>
  <si>
    <t>“Humanoid”</t>
  </si>
  <si>
    <t>“Fingers”</t>
  </si>
  <si>
    <t>Acidic / Corrosive (on contact)</t>
  </si>
  <si>
    <t>“Mind” Control</t>
  </si>
  <si>
    <t>Abyssal / Demoniac Ichor</t>
  </si>
  <si>
    <t>“Winged” / Flying</t>
  </si>
  <si>
    <t>Acidic / Corrosive Spores</t>
  </si>
  <si>
    <t>Abjuration Magic</t>
  </si>
  <si>
    <t>Accursed / Boneless Human</t>
  </si>
  <si>
    <t>Appears to be Stalactites / Icicles</t>
  </si>
  <si>
    <t>Always Wins Initiative in Combat</t>
  </si>
  <si>
    <t>Accursed / Boneless Monster</t>
  </si>
  <si>
    <t>Attacks are Anesthetic / Painless</t>
  </si>
  <si>
    <t>Awe-Inducing / Charismatic</t>
  </si>
  <si>
    <t>Air Magic</t>
  </si>
  <si>
    <t>Algae / Aquatic</t>
  </si>
  <si>
    <t>Beguiling Spores / Charm Person</t>
  </si>
  <si>
    <t>All Magic</t>
  </si>
  <si>
    <t>Amorphous Kelp / Seaweed</t>
  </si>
  <si>
    <t>Bones Inside / Encrusted</t>
  </si>
  <si>
    <t>Blinking / Displacement</t>
  </si>
  <si>
    <t>Cannot Leave Darkness</t>
  </si>
  <si>
    <t>Animated and Sentient Crystalline Material</t>
  </si>
  <si>
    <t>Bubbles Out of a Cauldron</t>
  </si>
  <si>
    <t>Blood Draining / Unremovable</t>
  </si>
  <si>
    <t>Cannot Leave Temple / Unholy Shrine</t>
  </si>
  <si>
    <t>Animated and Sentient Energy</t>
  </si>
  <si>
    <t>Bubbles Out of the Earth</t>
  </si>
  <si>
    <t>Branching Pseudopods / Attack Multiple Opponents</t>
  </si>
  <si>
    <t>Cannot Leave Water</t>
  </si>
  <si>
    <t>Animated and Sentient Ice</t>
  </si>
  <si>
    <t>Burrowing</t>
  </si>
  <si>
    <t>Chemicals / Solvents</t>
  </si>
  <si>
    <t>Animated and Sentient Magma</t>
  </si>
  <si>
    <t>Cause Confusion</t>
  </si>
  <si>
    <t>Cold / Ice</t>
  </si>
  <si>
    <t>Animated and Sentient Mist</t>
  </si>
  <si>
    <t>Causes Auditory Hallucinations</t>
  </si>
  <si>
    <t>Cause Fear</t>
  </si>
  <si>
    <t>Crushing Weapons / Bludgeons</t>
  </si>
  <si>
    <t>Animated and Sentient Sand</t>
  </si>
  <si>
    <t>Ceiling-Crawling</t>
  </si>
  <si>
    <t>Animated and Sentient Water</t>
  </si>
  <si>
    <t>Controls Insect Swarm</t>
  </si>
  <si>
    <t>Causes Madness (when seen)</t>
  </si>
  <si>
    <t>Artificial Plasm / Liquid Automaton</t>
  </si>
  <si>
    <t>Controls Pack of Rats</t>
  </si>
  <si>
    <t>Causes Pacification / Unwillingness to Attack</t>
  </si>
  <si>
    <t>Bread Mold</t>
  </si>
  <si>
    <t>Covered with Eyes</t>
  </si>
  <si>
    <t>Curing / Purification</t>
  </si>
  <si>
    <t>Centipede-Like “Creature”</t>
  </si>
  <si>
    <t>Covered with Mouths</t>
  </si>
  <si>
    <t>Causes Vertigo / Stumbling (on contact)</t>
  </si>
  <si>
    <t>Cursed / Destined to be Slain by Dwarves</t>
  </si>
  <si>
    <t>Colour Out of Space / Energy Plasm</t>
  </si>
  <si>
    <t>Crying / Moaning</t>
  </si>
  <si>
    <t>Creates Illusions / Shadow Monsters</t>
  </si>
  <si>
    <t>Cursed / Destined to be Slain by Elves</t>
  </si>
  <si>
    <t>Coruscating Spheres</t>
  </si>
  <si>
    <t>Disenchants Magic Items</t>
  </si>
  <si>
    <t>Cursed / Destined to be Slain by Gnomes</t>
  </si>
  <si>
    <t>Crab-Like “Creature”</t>
  </si>
  <si>
    <t>Delicious, Prized (truffle-like)</t>
  </si>
  <si>
    <t>Cursed / Destined to be Slain by Halflings</t>
  </si>
  <si>
    <t>Crystalline Plasm</t>
  </si>
  <si>
    <t>Enormous</t>
  </si>
  <si>
    <t>Energy Drain</t>
  </si>
  <si>
    <t>Cursed / Destined to be Slain by Humans</t>
  </si>
  <si>
    <t>Decapitated Head with “Legs”</t>
  </si>
  <si>
    <t>Erupts with Vermin</t>
  </si>
  <si>
    <t>Earth Magic</t>
  </si>
  <si>
    <t>Elder Thing Experiment</t>
  </si>
  <si>
    <t>Erupts from a Magical Gate</t>
  </si>
  <si>
    <t>Filled with Blood Maggots</t>
  </si>
  <si>
    <t>Empathic / Former Human, Chaotic Good</t>
  </si>
  <si>
    <t>Gelatinous, Cubical</t>
  </si>
  <si>
    <t>Erupts from Behind a Secret Door</t>
  </si>
  <si>
    <t>Foetor / Overwhelming Stench</t>
  </si>
  <si>
    <t>Empathic / Former Human, Chaotic Neutral</t>
  </si>
  <si>
    <t>Gelatinous, Spherical</t>
  </si>
  <si>
    <t>Frost (on contact)</t>
  </si>
  <si>
    <t>Empathic / Former Human, Lawful Evil</t>
  </si>
  <si>
    <t>Giant Amoeba</t>
  </si>
  <si>
    <t>Extra-Dimensional / Ever-Shifting</t>
  </si>
  <si>
    <t>Frost / Freezing Spores</t>
  </si>
  <si>
    <t>Empathic / Former Human, Lawful Good</t>
  </si>
  <si>
    <t>Gill Fungi</t>
  </si>
  <si>
    <t>Falls Apart as it Moves</t>
  </si>
  <si>
    <t>Fungal Parasitism / “Possession”</t>
  </si>
  <si>
    <t>Empathic / Former Human, Lawful Neutral</t>
  </si>
  <si>
    <t>Hydra-Like “Many-Headed” Monster</t>
  </si>
  <si>
    <t>Glue / Sticky Pseudopods</t>
  </si>
  <si>
    <t>Empathic / Former Human, Neutral Evil</t>
  </si>
  <si>
    <t>Infernal / Diabolical Ichor</t>
  </si>
  <si>
    <t>Filled with Eggs</t>
  </si>
  <si>
    <t>Grows Wildly from Cold</t>
  </si>
  <si>
    <t>Empathic / Former Human, Neutral Good</t>
  </si>
  <si>
    <t>Infested Beast</t>
  </si>
  <si>
    <t>Filled with Faces</t>
  </si>
  <si>
    <t>Grows Wildly from Heat</t>
  </si>
  <si>
    <t>Empathic / Former Human, True Neutral</t>
  </si>
  <si>
    <t>Infested Demi-Human</t>
  </si>
  <si>
    <t>Flickers with Strange Colors</t>
  </si>
  <si>
    <t>Hallucinatory Spores</t>
  </si>
  <si>
    <t>Empathic, Chaotic Evil</t>
  </si>
  <si>
    <t>Infested Doll / Puppet</t>
  </si>
  <si>
    <t>Floods Out of the Ceiling</t>
  </si>
  <si>
    <t>Heat Sensing / Detect Invisibility</t>
  </si>
  <si>
    <t>Fear / Self-Preservation</t>
  </si>
  <si>
    <t>Infested Giant / Titan</t>
  </si>
  <si>
    <t>Flowering / Blossoming</t>
  </si>
  <si>
    <t>Hurl Spiny Quills (manticore-like)</t>
  </si>
  <si>
    <t>Infested Gremlin</t>
  </si>
  <si>
    <t>Infested Human</t>
  </si>
  <si>
    <t>Goaded / Followed by Humanoids</t>
  </si>
  <si>
    <t>Magic Resistance</t>
  </si>
  <si>
    <t>Infested Humanoid</t>
  </si>
  <si>
    <t>Growing / Expanding</t>
  </si>
  <si>
    <t>Mind Control</t>
  </si>
  <si>
    <t>Infested Imp</t>
  </si>
  <si>
    <t>Hive Mind</t>
  </si>
  <si>
    <t>Motion Sensing / Detect Invisibility</t>
  </si>
  <si>
    <t>Food / Starving (requires dead flesh)</t>
  </si>
  <si>
    <t>Infested Monster</t>
  </si>
  <si>
    <t>Never Misses in Combat</t>
  </si>
  <si>
    <t>Food / Starving (requires flesh)</t>
  </si>
  <si>
    <t>Interconnected Mushrooms</t>
  </si>
  <si>
    <t>Hooting</t>
  </si>
  <si>
    <t>Food / Starving (requires gemstones)</t>
  </si>
  <si>
    <t>Interconnected Stinkhorns</t>
  </si>
  <si>
    <t>Food / Starving (requires magic / magic items)</t>
  </si>
  <si>
    <t>Interconnected Toadstools</t>
  </si>
  <si>
    <t>Hopping / Lurching</t>
  </si>
  <si>
    <t>Non-Euclidean / Teleports Victims</t>
  </si>
  <si>
    <t>Food / Starving (requires normal fungus)</t>
  </si>
  <si>
    <t>Jelly / Leathery Slime</t>
  </si>
  <si>
    <t>Hovering / Floating</t>
  </si>
  <si>
    <t>Paralyzing</t>
  </si>
  <si>
    <t>Food / Starving (requires plants)</t>
  </si>
  <si>
    <t>Hypnotic / Alluring</t>
  </si>
  <si>
    <t>Paralyzing Spores</t>
  </si>
  <si>
    <t>Food / Starving (requires precious metals)</t>
  </si>
  <si>
    <t>Mi-Go Experiment</t>
  </si>
  <si>
    <t>Indescribable / Alien Color</t>
  </si>
  <si>
    <t>Petrification (on contact)</t>
  </si>
  <si>
    <t>Greed / Treasure</t>
  </si>
  <si>
    <t>Lairs in a Cesspool</t>
  </si>
  <si>
    <t>Petrifying Spores</t>
  </si>
  <si>
    <t>Healing Magic (inflicts damage)</t>
  </si>
  <si>
    <t>Moving Hive / Vermin</t>
  </si>
  <si>
    <t>Lairs in a Container</t>
  </si>
  <si>
    <t>Poison Immunity</t>
  </si>
  <si>
    <t>Holy Magic / Symbols</t>
  </si>
  <si>
    <t>Mushroom Cluster</t>
  </si>
  <si>
    <t>Octopus-Like “Creature”</t>
  </si>
  <si>
    <t>Lairs in a Pit</t>
  </si>
  <si>
    <t>Poisonous (on contact)</t>
  </si>
  <si>
    <t>Illusions (susceptible, cannot disbelieve)</t>
  </si>
  <si>
    <t>Ooze / Crawling Slime</t>
  </si>
  <si>
    <t>Overgrown Golem</t>
  </si>
  <si>
    <t>Lairs in a Pool</t>
  </si>
  <si>
    <t>Poisonous Spores</t>
  </si>
  <si>
    <t>Incessant Thirst (requires blood)</t>
  </si>
  <si>
    <t>Overgrown Juggernaut</t>
  </si>
  <si>
    <t>Leeches Color Out of Everything</t>
  </si>
  <si>
    <t>Pillarine / Flying Polyp</t>
  </si>
  <si>
    <t>Magical Gateway Inside / Encrusted</t>
  </si>
  <si>
    <t>Pseudopodal “Weapons”</t>
  </si>
  <si>
    <t>Incessant Thirst (requires water)</t>
  </si>
  <si>
    <t>Pseudo-Brollachan / Shape Shifter</t>
  </si>
  <si>
    <t>Medicinal / Healing</t>
  </si>
  <si>
    <t>Pudding / Heap</t>
  </si>
  <si>
    <t>Mimicking Human Voices / Cries</t>
  </si>
  <si>
    <t>Pseudopods / Multiple Attacks</t>
  </si>
  <si>
    <t>Iron Weapons</t>
  </si>
  <si>
    <t>Mind Altering / Bestows Language</t>
  </si>
  <si>
    <t>Paralyzed Victim Inside / Encrusted</t>
  </si>
  <si>
    <t>Psionic</t>
  </si>
  <si>
    <t>Peaceful and Empathic</t>
  </si>
  <si>
    <t>Primordial / From the Time Before</t>
  </si>
  <si>
    <t>Regenerating</t>
  </si>
  <si>
    <t>Pseudopods</t>
  </si>
  <si>
    <t>Resistant to Crushing Weapons</t>
  </si>
  <si>
    <t>Quadrupedal Fungal “Brain”</t>
  </si>
  <si>
    <t>Resistant to Piercing Weapons</t>
  </si>
  <si>
    <t>Loud Noises</t>
  </si>
  <si>
    <t>Rolling</t>
  </si>
  <si>
    <t>Resistant to Slashing Weapons</t>
  </si>
  <si>
    <t>Rotting / Withering Limbs</t>
  </si>
  <si>
    <t>Magic Weapons (immune to non-magic weapons)</t>
  </si>
  <si>
    <t>Root Structures (rhizomorphs)</t>
  </si>
  <si>
    <t>Rusts Armor and Weapons</t>
  </si>
  <si>
    <t>Sand Plasm</t>
  </si>
  <si>
    <t>Shape Shifting</t>
  </si>
  <si>
    <t>Runs on “Legs”</t>
  </si>
  <si>
    <t>Skeleton Minions / Animates Dead Victims</t>
  </si>
  <si>
    <t>Shambler (bipedal, plant)</t>
  </si>
  <si>
    <t>Mindless / Unthinking</t>
  </si>
  <si>
    <t>Shambler (bidedal, plant)</t>
  </si>
  <si>
    <t>Seeps Out of a Wall</t>
  </si>
  <si>
    <t>Sleep Spores</t>
  </si>
  <si>
    <t>Shelf Fungus</t>
  </si>
  <si>
    <t>Necromantic Magic</t>
  </si>
  <si>
    <t>Shadow / Two-Dimensional</t>
  </si>
  <si>
    <t>Slime Minions / Animates Dead Victims</t>
  </si>
  <si>
    <t>Shoggoth Spawn</t>
  </si>
  <si>
    <t>Piercing / Impaling Weapons</t>
  </si>
  <si>
    <t>Slime / Dripping</t>
  </si>
  <si>
    <t>Skulls Inside / Encrusted</t>
  </si>
  <si>
    <t>Smothering / Strangling</t>
  </si>
  <si>
    <t>Speaks</t>
  </si>
  <si>
    <t>Spell Casting</t>
  </si>
  <si>
    <t>Splitting / Separating</t>
  </si>
  <si>
    <t>Spell Immunity</t>
  </si>
  <si>
    <t>Psionics</t>
  </si>
  <si>
    <t>Slime Mold (myxommycetes)</t>
  </si>
  <si>
    <t>Telepathic</t>
  </si>
  <si>
    <t>Spider Climbing / Web Crawling</t>
  </si>
  <si>
    <t>Slug-Like “Creature”</t>
  </si>
  <si>
    <t>Tendrils</t>
  </si>
  <si>
    <t>Spits Acid</t>
  </si>
  <si>
    <t>Smut / Rust</t>
  </si>
  <si>
    <t>Tentacles</t>
  </si>
  <si>
    <t>Spits Paralyzing Fluid</t>
  </si>
  <si>
    <t>Silver Weapons</t>
  </si>
  <si>
    <t>Snail-Like “Creature” (with shell / exoskeleton)</t>
  </si>
  <si>
    <t>Spits Poison</t>
  </si>
  <si>
    <t>Slashing / Cutting Weapons</t>
  </si>
  <si>
    <t>Spider-Like “Creature”</t>
  </si>
  <si>
    <t>Trapped in Egg / Geode / Magical Prison</t>
  </si>
  <si>
    <t>Spits Weakening Fluid</t>
  </si>
  <si>
    <t>Stinkhorn</t>
  </si>
  <si>
    <t>Trapped in Suspended Animation / Hibernating</t>
  </si>
  <si>
    <t>Sprays “Spider Webs”</t>
  </si>
  <si>
    <t>Tenebrous / Living Shadow</t>
  </si>
  <si>
    <t>Treasure Chest Inside / Encrusted</t>
  </si>
  <si>
    <t>Stingers / Impaling Tentacles</t>
  </si>
  <si>
    <t>Tentacled, Hovering Fungal “Brain”</t>
  </si>
  <si>
    <t>Treasure Inside / Encrusted</t>
  </si>
  <si>
    <t>Swallows Victims Whole</t>
  </si>
  <si>
    <t>Thing (alien)</t>
  </si>
  <si>
    <t>Very Strange Odor</t>
  </si>
  <si>
    <t>Telekinesis</t>
  </si>
  <si>
    <t>The Elder Sign</t>
  </si>
  <si>
    <t>Wall-Crawling</t>
  </si>
  <si>
    <t>Trash Heap Plasm</t>
  </si>
  <si>
    <t>Undying / Immortal</t>
  </si>
  <si>
    <t>Unholy Energy</t>
  </si>
  <si>
    <t>Worshipped / Protected by Cultists</t>
  </si>
  <si>
    <t>Unerring Tracking / Tireless Pursuit</t>
  </si>
  <si>
    <t>Unholy Liquid</t>
  </si>
  <si>
    <t>Worshipped / Protected by Deep Ones</t>
  </si>
  <si>
    <t>Unnatural Speed</t>
  </si>
  <si>
    <t>Transmutation Magic</t>
  </si>
  <si>
    <t>Unholy Vapor / Mephitic</t>
  </si>
  <si>
    <t>Worshipped / Protected by Di Lemures</t>
  </si>
  <si>
    <t>Weakness (on contact)</t>
  </si>
  <si>
    <t>Unholy Magic</t>
  </si>
  <si>
    <t>Water Mold (oomycetes)</t>
  </si>
  <si>
    <t>Worshipped / Protected by Di Manes</t>
  </si>
  <si>
    <t>Weakness Spores</t>
  </si>
  <si>
    <t>Very Poor Armor Class</t>
  </si>
  <si>
    <t>Web-Work / Crawling “Spider Web”</t>
  </si>
  <si>
    <t>Worshipped / Protected by Humanoids</t>
  </si>
  <si>
    <t>Whip-Like Tendrils / Ensnaring</t>
  </si>
  <si>
    <t>Very Slow</t>
  </si>
  <si>
    <t>Worm-Like “Creature”</t>
  </si>
  <si>
    <t>Worshipped / Protected by Monsters</t>
  </si>
  <si>
    <t>Zombie Minions / Animates Dead Victims</t>
  </si>
  <si>
    <t>Yeast</t>
  </si>
  <si>
    <t>Worshipped / Protected by Undead</t>
  </si>
  <si>
    <t>Skullduggery</t>
  </si>
  <si>
    <t>10’ Pole (collapsible)</t>
  </si>
  <si>
    <t>5’ Pole (hinged)</t>
  </si>
  <si>
    <t>Air Bladder / Water Breathing Skin</t>
  </si>
  <si>
    <t>Alarum (mechanical, in room)</t>
  </si>
  <si>
    <t>Back / Shoulder Blade Sheath</t>
  </si>
  <si>
    <t>Blackened Leather Armor</t>
  </si>
  <si>
    <t>Blackjack / Cudgel</t>
  </si>
  <si>
    <t>Blowgun and Needles</t>
  </si>
  <si>
    <t>3’ Pole (flexible)</t>
  </si>
  <si>
    <t>Acid Vial(s)</t>
  </si>
  <si>
    <t>Alarum (magical, in room)</t>
  </si>
  <si>
    <t>Black Clothing</t>
  </si>
  <si>
    <t>Blackened Padded Armor</t>
  </si>
  <si>
    <t>Blackmail Material (written)</t>
  </si>
  <si>
    <t>Blinding Powder</t>
  </si>
  <si>
    <t>Boot Blade</t>
  </si>
  <si>
    <t>Camouflaged Robe / Mantle</t>
  </si>
  <si>
    <t>Clockwork / Machine (in room)</t>
  </si>
  <si>
    <t>Concealed Door (in room)</t>
  </si>
  <si>
    <t>Counterfeiter’s Equipment</t>
  </si>
  <si>
    <t>Crowbar / Prybar</t>
  </si>
  <si>
    <t>Disguised Dagger (belt buckle, spring-loaded, etc.)</t>
  </si>
  <si>
    <t>Drugged Piece of Meat</t>
  </si>
  <si>
    <t>Escape Tunnel (in room)</t>
  </si>
  <si>
    <t>Felt-Bottomed Shoes</t>
  </si>
  <si>
    <t>Flask of Sneezing Powder</t>
  </si>
  <si>
    <t>Improvised Safety Goggles (lamp glass, glue, and leather)</t>
  </si>
  <si>
    <t>Loaded Knucklebones (dice)</t>
  </si>
  <si>
    <t>Lodestone / Magnet</t>
  </si>
  <si>
    <t>Camouflaged Cloak</t>
  </si>
  <si>
    <t>Chisels</t>
  </si>
  <si>
    <t>Code Book</t>
  </si>
  <si>
    <t>Counterfeit Coin</t>
  </si>
  <si>
    <t>Crampons / Climbing Boots</t>
  </si>
  <si>
    <t>Disguised Knife (belt buckle, spring-loaded, etc.)</t>
  </si>
  <si>
    <t>Ear Trumpet / Listening Cone</t>
  </si>
  <si>
    <t>Felt-Bottomed Boots</t>
  </si>
  <si>
    <t>Files and Saws (small)</t>
  </si>
  <si>
    <t>Forged Document / Credentials</t>
  </si>
  <si>
    <t>Guardian Beast / Familiar (in room)</t>
  </si>
  <si>
    <t>Iron Spikes</t>
  </si>
  <si>
    <t>Lampblack / Soot</t>
  </si>
  <si>
    <t>Lockpicks</t>
  </si>
  <si>
    <t>Map / Nautical Chart</t>
  </si>
  <si>
    <t>Masks</t>
  </si>
  <si>
    <t>Pepper Grenade</t>
  </si>
  <si>
    <t>Poison Pill (experimental, dangerous)</t>
  </si>
  <si>
    <t>Razor in Glove</t>
  </si>
  <si>
    <t>Secret Door (in room)</t>
  </si>
  <si>
    <t>Sling and Stones</t>
  </si>
  <si>
    <t>Smelling Salts</t>
  </si>
  <si>
    <t>Trap (in room, deactivated)</t>
  </si>
  <si>
    <t>Trap (practice, on work table)</t>
  </si>
  <si>
    <t>Peephole (in door)</t>
  </si>
  <si>
    <t>Plumbatas / Throwing Darts</t>
  </si>
  <si>
    <t>Portcullis in Narrow Room Section (triggered by pressure plate)</t>
  </si>
  <si>
    <t>Scroll (magical, with decryption notes)</t>
  </si>
  <si>
    <t>Smoke Grenade</t>
  </si>
  <si>
    <t>Staff Sling (collapsible)</t>
  </si>
  <si>
    <t>Strange Acoustics / Listening Angles (in room)</t>
  </si>
  <si>
    <t>Trap (in room, set)</t>
  </si>
  <si>
    <t>Trap Door (in room’s ceiling)</t>
  </si>
  <si>
    <t>Trap Door (in room’s floor)</t>
  </si>
  <si>
    <t>Treasure Coffer (small, with secret compartment)</t>
  </si>
  <si>
    <t>Vial of Glue</t>
  </si>
  <si>
    <t>Vial of Solvent</t>
  </si>
  <si>
    <t>Treasure Coffer (small)</t>
  </si>
  <si>
    <t>Vial of Golden Mold Spores</t>
  </si>
  <si>
    <t>Water-Walking Baskets</t>
  </si>
  <si>
    <t>Wrist Sheath</t>
  </si>
  <si>
    <t>Alarum (magical?)</t>
  </si>
  <si>
    <t>Alchemist (NPC, ally?)</t>
  </si>
  <si>
    <t>Alchemical Chart(s) (with coded potion recipe?)</t>
  </si>
  <si>
    <t>Alcove(s) (with animated guardian statue or gargoyle?)</t>
  </si>
  <si>
    <t>Alembic (a distillation vessel, with bubbling potion?)</t>
  </si>
  <si>
    <t>Apprentice (NPC, ally?)</t>
  </si>
  <si>
    <t>Aqua Regia (nitric and hydrochloric acid vials, weapons?)</t>
  </si>
  <si>
    <t>Armillary Sphere(s) (model of the celestial planes, magically animated?)</t>
  </si>
  <si>
    <t>Astrolabe (treasure)</t>
  </si>
  <si>
    <t>Astronomy Chart(s) (for Dreamlands journeys?)</t>
  </si>
  <si>
    <t>Balance and Set of Weights (perhaps crystalline, and/or with pan of potion ingredients?)</t>
  </si>
  <si>
    <t>Bellows (animated, attached to fireplace?)</t>
  </si>
  <si>
    <t>Bestiary (a book of beasts, monsters, and perhaps the use of monster parts)</t>
  </si>
  <si>
    <t>Book Involving Embalming and Mummification (for undead creation?)</t>
  </si>
  <si>
    <t>Anti-Magic Zone (magical, sentient?)</t>
  </si>
  <si>
    <t>Aqua Fortis (nitric acid vials, weapons?)</t>
  </si>
  <si>
    <t>Aquarium (with small aquatic monsters?)</t>
  </si>
  <si>
    <t>Aspergillum (a water sprinkler or dripper, with potion?)</t>
  </si>
  <si>
    <t>Astrological Chart(s) (with prophetic divination?)</t>
  </si>
  <si>
    <t>Athanor (an alchemist’s furnace, with venomous smoke?)</t>
  </si>
  <si>
    <t>Beakers (with bubbling magic potion?)</t>
  </si>
  <si>
    <t>Bellows (with imprisoned minor air elemental?)</t>
  </si>
  <si>
    <t>Book Involving Death and the Afterlife (for lichdom or undead creation?)</t>
  </si>
  <si>
    <t>Book of Alchemical Lore (with coded potion recipes?)</t>
  </si>
  <si>
    <t>Book of Ancient Lore (treasure, clues to new adventures?)</t>
  </si>
  <si>
    <t>Book of Arcane Lore (partial ancient spell mantras?)</t>
  </si>
  <si>
    <t>Bottle of Powder (blinding powder, laughing powder, sneezing powder, etc.)</t>
  </si>
  <si>
    <t>Brazier (of vision-inducing enchanted smoke?)</t>
  </si>
  <si>
    <t>Broom (magical, attacking?)</t>
  </si>
  <si>
    <t>Bubbles (floating, magical?)</t>
  </si>
  <si>
    <t>Bust (magical, talking?)</t>
  </si>
  <si>
    <t>Cage (perhaps with monster)</t>
  </si>
  <si>
    <t>Carpet (flying, or smothering?)</t>
  </si>
  <si>
    <t>Cauldron (with bubbling potion batch, or partially-animated cauldron born zombie?)</t>
  </si>
  <si>
    <t>Cell(s) (occupied by experimental subjects?)</t>
  </si>
  <si>
    <t>Centrifuge (clockwork, valuable, controlling crucial experiment?)</t>
  </si>
  <si>
    <t>Clone (magical, in suspended animation)</t>
  </si>
  <si>
    <t>Book of Ancient Maps (to hidden treasure(s)?)</t>
  </si>
  <si>
    <t>Book of Astrological Lore (with apocalyptic prophecies?)</t>
  </si>
  <si>
    <t>Brazen Head (cursed magical treasure, sentient, riddling?)</t>
  </si>
  <si>
    <t>Brimstone (hopefully in a container, poison?)</t>
  </si>
  <si>
    <t>Broom (magical, flying?)</t>
  </si>
  <si>
    <t>Burn / Scorch Marks (recent?)</t>
  </si>
  <si>
    <t>Cabinet with 1,001 Tiny Drawers (with various trinkets, see Container Table)</t>
  </si>
  <si>
    <t>Candles (burning, magical?)</t>
  </si>
  <si>
    <t>Carpet (hiding trapdoor, or vertical magical gateway?)</t>
  </si>
  <si>
    <t>Ceiling Painting (sun, moon, zodiacal constellations, etc.; magically animated?)</t>
  </si>
  <si>
    <t>Censer (with incense, magical?)</t>
  </si>
  <si>
    <t>Clepsydra (water clock, being used to time crucial experiment?)</t>
  </si>
  <si>
    <t>Cobwebs (with young dimensional spider?)</t>
  </si>
  <si>
    <t>Conjuration Trap (summons monster)</t>
  </si>
  <si>
    <t>Crystal Lens (to draw in sunlight, or to attenuate beams or rays?)</t>
  </si>
  <si>
    <t>Devil (bound / imprisoned, random)</t>
  </si>
  <si>
    <t>Dowsing Rod (to detect water, or identify potion types?)</t>
  </si>
  <si>
    <t>Esoteric Texts (with Lovecraftian notes / tales?)</t>
  </si>
  <si>
    <t>Ever-Blooming Flower under Glass (treasure, or indication of alternate world?)</t>
  </si>
  <si>
    <t>Failed Experiment(s) (remains of a creature, slime, or animated item?)</t>
  </si>
  <si>
    <t>Fire Poker (with wand hidden in handle?)</t>
  </si>
  <si>
    <t>Flasks and Vials (with various potions and/or ingredients?)</t>
  </si>
  <si>
    <t>Crucible (small, with cooling magical metal?)</t>
  </si>
  <si>
    <t>Crystal(s) (magical spell components, or observation lenses?)</t>
  </si>
  <si>
    <t>Demon (bound / imprisoned)</t>
  </si>
  <si>
    <t>Diary / Journal (with secrets of experimentation?</t>
  </si>
  <si>
    <t>Dissection Tools (with partially dissected monster corpse?)</t>
  </si>
  <si>
    <t>Dumbwaiter (to upper or lower level?)</t>
  </si>
  <si>
    <t>Escape Chute (to a lower dungeon level?)</t>
  </si>
  <si>
    <t>Essential Salts (slain wizard awaiting reanimation?)</t>
  </si>
  <si>
    <t>Eye of Newt (or similar monstrous reagent, perhaps moving?)</t>
  </si>
  <si>
    <t>Familiar (creature / monster)</t>
  </si>
  <si>
    <t>Fireplace (magical, never goes out; with fire elemental spark?)</t>
  </si>
  <si>
    <t>Fungus in Vial (monstrous?)</t>
  </si>
  <si>
    <t>Funnels (perhaps crystalline, or made of rare metal?)</t>
  </si>
  <si>
    <t>Glass Tubing (filled with poisonous gas or liquid?)</t>
  </si>
  <si>
    <t>Globe (another world / planet?)</t>
  </si>
  <si>
    <t>Golem (partially constructed, head with moving eyes?)</t>
  </si>
  <si>
    <t>Geode(s) (with minor gem elementals inside?)</t>
  </si>
  <si>
    <t>Glittering / Shimmering Air (magical, or monstrous?)</t>
  </si>
  <si>
    <t>Globe (this world, or the netherworld, magically animated?)</t>
  </si>
  <si>
    <t>Gremlin (familiar, ally, thief, or spy?)</t>
  </si>
  <si>
    <t>Grimoire (a book on magic, but not necessarily with complete spells inscribed)</t>
  </si>
  <si>
    <t>Hand of Glory (cursed magical item)</t>
  </si>
  <si>
    <t>Herbal (book of healing herbs or spell component lore)</t>
  </si>
  <si>
    <t>Hourglass (with magical sand, or timing an event in the dungeon?)</t>
  </si>
  <si>
    <t>Illusion (of beast, person, or monster?)</t>
  </si>
  <si>
    <t>Improvised Quicksilver Thermometer (measuring a crucial magic item creation phase?)</t>
  </si>
  <si>
    <t>Leather Apron (with interesting spell components or keys in pockets?)</t>
  </si>
  <si>
    <t>Leather or Silk Gloves (magical?)</t>
  </si>
  <si>
    <t>Lodestone-and-String Contraption, Moving (treasure or monster detection?)</t>
  </si>
  <si>
    <t>Guard Dog (invisible)</t>
  </si>
  <si>
    <t>Haunt / Poltergeist (familiar, apprentice, or remains of a fatal experiment?)</t>
  </si>
  <si>
    <t>Homunculus (monster familiar)</t>
  </si>
  <si>
    <t>Illusion (of art / feature / trap?)</t>
  </si>
  <si>
    <t>Imp (monster familiar)</t>
  </si>
  <si>
    <t>Incense / Incense Burner (with magical smoke?)</t>
  </si>
  <si>
    <t>Large and Fragile Glass Sphere (prison or light source?)</t>
  </si>
  <si>
    <t>Leather Mask (protective, resistance to poison?)</t>
  </si>
  <si>
    <t>Living Shadow (monster, somehow imprisoned against wall)</t>
  </si>
  <si>
    <t>Magic Item (in preparation, random)</t>
  </si>
  <si>
    <t>Magic Mouth (gives warning, asks questions?)</t>
  </si>
  <si>
    <t>Mandrake Root (poisonous and/or animated?)</t>
  </si>
  <si>
    <t>Metal Tubing (with poisonous vapor?)</t>
  </si>
  <si>
    <t>Minute Glass (timing imminent event, or trap trigger?)</t>
  </si>
  <si>
    <t>Mold in Vial (monstrous?)</t>
  </si>
  <si>
    <t>Monster (in stasis, random)</t>
  </si>
  <si>
    <t>Monster Repellent (very specific; Perfluor’s Instant Slug-Repelling Powder etc.)</t>
  </si>
  <si>
    <t>Mortar and Pestle (with spell component powder)</t>
  </si>
  <si>
    <t>Mounted Skeleton (monstrous or animating?)</t>
  </si>
  <si>
    <t>Mushroom Garden (mushrooms are swaying / unfolding)</t>
  </si>
  <si>
    <t>Occult Scrolls (non-magical, but disturbing and filled with drawings, Lovecraftian?)</t>
  </si>
  <si>
    <t>Magical Circle (for summoning, or opening a magical gateway?)</t>
  </si>
  <si>
    <t>Magnifying Crystal (to detect invisibility, traps, or ethereal locations?)</t>
  </si>
  <si>
    <t>Measuring Spoons (with powdered spell components?)</t>
  </si>
  <si>
    <t>Minion (NPC, hunchback, mad, turncoat, ally or enemy?)</t>
  </si>
  <si>
    <t>Mirror (with trapped soul, or reflection of wizard, or prophetic?)</t>
  </si>
  <si>
    <t>Monocle and Chain (magical lens?)</t>
  </si>
  <si>
    <t>Monster Hair / Fur / Pelt (spell reagent, type?)</t>
  </si>
  <si>
    <t>Mortar and Pestle (with rare herbs?)</t>
  </si>
  <si>
    <t>Mounted Human Skeleton with Experimental Treasures</t>
  </si>
  <si>
    <t>Mummified Body Part (animated, or part of a lich?)</t>
  </si>
  <si>
    <t>Observation Nook (manned by wizard or an apprentice?)</t>
  </si>
  <si>
    <t>Oil Lamp (magical, ever-burning)</t>
  </si>
  <si>
    <t>Oil Lanthorn (with magical oil potion?)</t>
  </si>
  <si>
    <t>Painting (moving / magical, gateways to other dungeon locales?)</t>
  </si>
  <si>
    <t>Parchment Sheaf (with spell)</t>
  </si>
  <si>
    <t>Plague Doctor Mask (protective, magical?)</t>
  </si>
  <si>
    <t>Poisonous / Carnivorous Plant under Glass (hungry or mobile?)</t>
  </si>
  <si>
    <t>Poisonous Plants (carnivorous?)</t>
  </si>
  <si>
    <t>Potion Bottles (1D6 random potions)</t>
  </si>
  <si>
    <t>Prism (rainbowed or chromatic magic item?)</t>
  </si>
  <si>
    <t>Reflecting Basin (scrying pool, crystal ball effects?)</t>
  </si>
  <si>
    <t>Rolling Clay Balls Run Down Wall Tracks (timer for imminent event?)</t>
  </si>
  <si>
    <t>Scroll (in preparation, random spell)</t>
  </si>
  <si>
    <t>Secret Door (to secret treasure room?)</t>
  </si>
  <si>
    <t>Orrery (model of the celestial spheres, planar or summoning?)</t>
  </si>
  <si>
    <t>Papyrus Sheaf (with prepared spell or code?)</t>
  </si>
  <si>
    <t>Partially-Crafted Homunculus in Crystal Vial (monster)</t>
  </si>
  <si>
    <t>Pocket Dimension (dangerous, roll on Magical Gateway table)</t>
  </si>
  <si>
    <t>Poisonous Herb Garden under Glass (sentient specimens, or cultivated from Wonderland?)</t>
  </si>
  <si>
    <t>Potion Mixture (two potions in experimental preparation, random wild magic effect)</t>
  </si>
  <si>
    <t>Powder Shaker (with magical dust?)</t>
  </si>
  <si>
    <t>Quill(s) (exotic, cockatrice, peryton, etc., for writing spells?)</t>
  </si>
  <si>
    <t>Robe (magical?)</t>
  </si>
  <si>
    <t>Sage (NPC, friend, foe or prisoner?)</t>
  </si>
  <si>
    <t>Scrying Crystal (showing an interesting location?)</t>
  </si>
  <si>
    <t>Shelf of Reagents (magical spell components, hiding secret door?)</t>
  </si>
  <si>
    <t>Silver Dagger or Athame (magical ceremonial weapon, intelligent?)</t>
  </si>
  <si>
    <t>Slime in Vial (monstrous?)</t>
  </si>
  <si>
    <t>Smoke (floating / omnipresent, sleep-inducing or hypnotizing?)</t>
  </si>
  <si>
    <t>Specimen Jar with Alien Substance (animal, monster, or slime?)</t>
  </si>
  <si>
    <t>Spell Component Pantry (filled with dangerous goodies and volatile combinations)</t>
  </si>
  <si>
    <t>Spyglass (viewing of another world?)</t>
  </si>
  <si>
    <t>Statue (animating or monstrous?)</t>
  </si>
  <si>
    <t>Stirring Rod (in jar of magical potion?)</t>
  </si>
  <si>
    <t>Silence Zone (magical, defensive measure vs. enemy spell casters?)</t>
  </si>
  <si>
    <t>Sketchbook (magically animated?)</t>
  </si>
  <si>
    <t>Slumbering Mandrake Root in Crystal Vial (monster, potential familiar or clone?)</t>
  </si>
  <si>
    <t>Smoking Pipe (pipeweed pouch is empty, or magical?)</t>
  </si>
  <si>
    <t>Spectacles (magical, planar sight or dark vision?)</t>
  </si>
  <si>
    <t>Spider in Web (encouraged, silk is cultivated, monstrous?)</t>
  </si>
  <si>
    <t>Staff (magical?)</t>
  </si>
  <si>
    <t>Statuette / Idol (of a demigod, god, devil, indication of wizard alignment?)</t>
  </si>
  <si>
    <t>Stirring Spoons (in jars with dangerous ingredients?)</t>
  </si>
  <si>
    <t>Stuffed Beast (random animal or mount, animating?)</t>
  </si>
  <si>
    <t>Stuffed Monster (random, animating?)</t>
  </si>
  <si>
    <t>Summoning Circle (with summoned and imprisoned monster?)</t>
  </si>
  <si>
    <t>Tentacle Specimen under Glass (moving, type?)</t>
  </si>
  <si>
    <t>Test Tubes (with nearly-finished potions?)</t>
  </si>
  <si>
    <t>Torches (ever-burning, magical?)</t>
  </si>
  <si>
    <t>Treasure Chest (with random trapped treasure)</t>
  </si>
  <si>
    <t>Tuning Fork (planar travel, or sound magic?)</t>
  </si>
  <si>
    <t>Unseen Servant (magical)</t>
  </si>
  <si>
    <t>Vial of Antidote (to a poison in the room?)</t>
  </si>
  <si>
    <t>Vial of Dragon’s Blood (from a still-living dragon, reagent for weapon?)</t>
  </si>
  <si>
    <t>Wind Chime (to detect air currents / approaching intruders)</t>
  </si>
  <si>
    <t>Witch / Warlock (NPC, apprentice, friend or foe?)</t>
  </si>
  <si>
    <t>Wizard’s Hat (magical, speaking, induces invisibility?)</t>
  </si>
  <si>
    <t>Terrarium (with tiny monsters or miniature city?)</t>
  </si>
  <si>
    <t>Toad in Cage (polymorph victim?)</t>
  </si>
  <si>
    <t>Trap (magical, attuned to not affect the wizard or henchmen)</t>
  </si>
  <si>
    <t>Trick (random)</t>
  </si>
  <si>
    <t>Tweezers (with collection of powdered gemstones?)</t>
  </si>
  <si>
    <t>Vellum Sheaf (with random spell)</t>
  </si>
  <si>
    <t>Vial of Demon Ichor (identification of demon truename?)</t>
  </si>
  <si>
    <t>Wand, Map, or Scroll Case (empty, or with secret compartment?)</t>
  </si>
  <si>
    <t>Wing of Bat (or similar flying monster part, animated?)</t>
  </si>
  <si>
    <t>Wizard (NPC, intruder or denizen?)</t>
  </si>
  <si>
    <t>Work of the Mythos, Fragmentary (Necronomicon, Unaussprechlichen Kulten, etc.)</t>
  </si>
  <si>
    <t>Work Table (animated object, guardian?)</t>
  </si>
  <si>
    <t>Workbook (with coded spells or animated maps?)</t>
  </si>
  <si>
    <t>Workbench (animated object?)</t>
  </si>
  <si>
    <t>Zodiacal Chart (showing prophecy, celestial location, or spell mantras?)</t>
  </si>
  <si>
    <t>Control</t>
  </si>
  <si>
    <t>Destination A</t>
  </si>
  <si>
    <t>Destination B</t>
  </si>
  <si>
    <t>1,000’ into the Sky (with feather fall)</t>
  </si>
  <si>
    <t>Agartha (Alexandre Saint-Yves d’Alveydre)</t>
  </si>
  <si>
    <t>Alcove, Painted</t>
  </si>
  <si>
    <t>100’ into the Sky (with feather fall)</t>
  </si>
  <si>
    <t>Albur (Anonymous, Voyage au Centre de la Terre, 1821)</t>
  </si>
  <si>
    <t>Altar, Holy</t>
  </si>
  <si>
    <t>20’ into the Sky (plummeting)</t>
  </si>
  <si>
    <t>Alfheim (Norse mythology)</t>
  </si>
  <si>
    <t>Altar, Unholy</t>
  </si>
  <si>
    <t>50’ into the Sky (plummeting)</t>
  </si>
  <si>
    <t>Amazonia and Themiscyra (Greek mythology)</t>
  </si>
  <si>
    <t>Archway, Infernal</t>
  </si>
  <si>
    <t>Archmage’s Tower (abandoned or taken over)</t>
  </si>
  <si>
    <t>Bone-Framed Portal</t>
  </si>
  <si>
    <t>Archmage’s Tower (evil)</t>
  </si>
  <si>
    <t>Animal Republic (Jean Jacobe de Fremont d’Ablancourt, 1654)</t>
  </si>
  <si>
    <t>Bone-Framed Portal (animated, twitching skeletons)</t>
  </si>
  <si>
    <t>Archmage’s Tower (good)</t>
  </si>
  <si>
    <t>Annwn (Welsh mythology)</t>
  </si>
  <si>
    <t>Archmage’s Tower (neutral)</t>
  </si>
  <si>
    <t>Book, Animated</t>
  </si>
  <si>
    <t>Ages Journeyers During Passage</t>
  </si>
  <si>
    <t>Arctic Land (in campaign world, GM’s choice)</t>
  </si>
  <si>
    <t>Arcadia (Greek mythology)</t>
  </si>
  <si>
    <t>Book, Animated, Evil</t>
  </si>
  <si>
    <t>City of the Elder Things (Antarctica)</t>
  </si>
  <si>
    <t>Book, Evil</t>
  </si>
  <si>
    <t>Cloud Palace (of evil giant / monsters)</t>
  </si>
  <si>
    <t>Asphodel Meadows (Greek mythology)</t>
  </si>
  <si>
    <t>Assassins Only</t>
  </si>
  <si>
    <t>Cloud Palace (of good giant / magi)</t>
  </si>
  <si>
    <t>Cage, Submerged</t>
  </si>
  <si>
    <t>Cloud Palace (of neutral giant / guardian beasts)</t>
  </si>
  <si>
    <t>Atlante’s Castle (Ludovico Ariosto, Orlando Furioso, 1516)</t>
  </si>
  <si>
    <t>Demon Lair</t>
  </si>
  <si>
    <t>Atlantis (Plato etc.)</t>
  </si>
  <si>
    <t>Chasm, Bottomless</t>
  </si>
  <si>
    <t>Barbarians Only</t>
  </si>
  <si>
    <t>Devil Lair</t>
  </si>
  <si>
    <t>Domain of a Lich (active and angry)</t>
  </si>
  <si>
    <t>Atvatabar and Calnogor (William R. Bradshaw)</t>
  </si>
  <si>
    <t>Coffin, Glass / Crystal</t>
  </si>
  <si>
    <t>Domain of a Lich (in temporal stasis)</t>
  </si>
  <si>
    <t>Bards Only</t>
  </si>
  <si>
    <t>Domain of a Lich (slain, domain abandoned or taken over)</t>
  </si>
  <si>
    <t>Avalon (Arthurian)</t>
  </si>
  <si>
    <t>Crude Chalk Outline of a Door</t>
  </si>
  <si>
    <t>Dragon Lair (abandoned or taken over)</t>
  </si>
  <si>
    <t>Crystal Sphere</t>
  </si>
  <si>
    <t>Dragon Lair (evil)</t>
  </si>
  <si>
    <t>Averoigne (Clark Ashton Smith)</t>
  </si>
  <si>
    <t>Crystal Sphere, Revolving</t>
  </si>
  <si>
    <t>Can Only be Used Three Times per Journeyer</t>
  </si>
  <si>
    <t>Dragon Lair (good)</t>
  </si>
  <si>
    <t>Crystal-Framed Portal</t>
  </si>
  <si>
    <t>Dragon Lair (neutral)</t>
  </si>
  <si>
    <t>Aztlan (Aztec mythology)</t>
  </si>
  <si>
    <t>Crystal-Framed Portal, Chiming</t>
  </si>
  <si>
    <t>Dungeon Level 1</t>
  </si>
  <si>
    <t>Damaged Machine</t>
  </si>
  <si>
    <t>Can Only be Used Twice per Journeyer</t>
  </si>
  <si>
    <t>Dungeon Level 10 (if not yet designed, end session)</t>
  </si>
  <si>
    <t>Barsoom (Edgar Rice Burroughs)</t>
  </si>
  <si>
    <t>Damaged Machine, Steamwork</t>
  </si>
  <si>
    <t>Dungeon Level 11 (if not yet designed, end session)</t>
  </si>
  <si>
    <t>Dead End</t>
  </si>
  <si>
    <t>Dungeon Level 12 (if not yet designed, end session)</t>
  </si>
  <si>
    <t>Black Forest (Brothers Grimm)</t>
  </si>
  <si>
    <t>Dead End, Repeating Hallway</t>
  </si>
  <si>
    <t>Causes Confusion</t>
  </si>
  <si>
    <t>Dungeon Level 13 (if not yet designed, end session)</t>
  </si>
  <si>
    <t>Dungeon Level 2 (if not yet designed, end session)</t>
  </si>
  <si>
    <t>Bluebeard’s Castle (Charles Perrault)</t>
  </si>
  <si>
    <t>Door, in Ceiling</t>
  </si>
  <si>
    <t>Dungeon Level 3 (if not yet designed, end session)</t>
  </si>
  <si>
    <t>Double Doors</t>
  </si>
  <si>
    <t>Dungeon Level 4 (if not yet designed, end session)</t>
  </si>
  <si>
    <t>Brisevent, the Marvellous Islands (Charles Sorel, La Maison des Jeux, 1657)</t>
  </si>
  <si>
    <t>Double Doors, in Floor</t>
  </si>
  <si>
    <t>Dungeon Level 5 (if not yet designed, end session)</t>
  </si>
  <si>
    <t>Brobdingnag (Jonathan Swift)</t>
  </si>
  <si>
    <t>Energy Portal</t>
  </si>
  <si>
    <t>Dungeon Level 6 (if not yet designed, end session)</t>
  </si>
  <si>
    <t>Energy Portal, Moving</t>
  </si>
  <si>
    <t>Causes Fear</t>
  </si>
  <si>
    <t>Dungeon Level 7 (if not yet designed, end session)</t>
  </si>
  <si>
    <t>Broceliande (Lord Alfred Tennyson)</t>
  </si>
  <si>
    <t>Ever-Burning Bonfire</t>
  </si>
  <si>
    <t>Dungeon Level 8 (if not yet designed, end session)</t>
  </si>
  <si>
    <t>Ever-Burning Bonfire, Unusual Hue</t>
  </si>
  <si>
    <t>Dungeon Level 9 (if not yet designed, end session)</t>
  </si>
  <si>
    <t>Camelot (Arthurian)</t>
  </si>
  <si>
    <t>Faerie Ring (of Toadstools)</t>
  </si>
  <si>
    <t>Causes Haste, Ages</t>
  </si>
  <si>
    <t>Dwarf King’s Stronghold (in campaign world, GM’s choice)</t>
  </si>
  <si>
    <t>Elemental’s Lair (air)</t>
  </si>
  <si>
    <t>Carcosa (Robert W. Chambers)</t>
  </si>
  <si>
    <t>Firepit, Flames of Unusual Hue</t>
  </si>
  <si>
    <t>Elemental’s Lair (dust)</t>
  </si>
  <si>
    <t>Causes Paradoxes / Déjà Vu</t>
  </si>
  <si>
    <t>Elemental’s Lair (earth)</t>
  </si>
  <si>
    <t>Caspak and Oo-Oh (Edgar Rice Burroughs)</t>
  </si>
  <si>
    <t>Fireplace, Ever-Burning</t>
  </si>
  <si>
    <t>Elemental’s Lair (fire)</t>
  </si>
  <si>
    <t>Frail Wicker Construct</t>
  </si>
  <si>
    <t>Elemental’s Lair (ice)</t>
  </si>
  <si>
    <t>Castle Carabas (Charles Perrault)</t>
  </si>
  <si>
    <t>Free-Standing Door in the Middle of a Room</t>
  </si>
  <si>
    <t>Elemental’s Lair (magma)</t>
  </si>
  <si>
    <t>Elemental’s Lair (mud)</t>
  </si>
  <si>
    <t>Castle Dracula (Transylvanian folklore, Bram Stoker)</t>
  </si>
  <si>
    <t>Fresco, Animated</t>
  </si>
  <si>
    <t>Elemental’s Lair (steam)</t>
  </si>
  <si>
    <t>Fresco, Animated, Three-Dimensional</t>
  </si>
  <si>
    <t>Causes Slowness / Loss of Agility</t>
  </si>
  <si>
    <t>Elemental’s Lair (water)</t>
  </si>
  <si>
    <t>Cibola, City of Gold (Spanish folklore)</t>
  </si>
  <si>
    <t>Fresco, Three-Dimensional</t>
  </si>
  <si>
    <t>Elven Queen’s Enclave (in campaign world, GM’s choice)</t>
  </si>
  <si>
    <t>Grotto</t>
  </si>
  <si>
    <t>Evil Eye Lair</t>
  </si>
  <si>
    <t>City of Brass (Arabian Nights)</t>
  </si>
  <si>
    <t>Grotto, Ice</t>
  </si>
  <si>
    <t>Causes Temporary Amnesia</t>
  </si>
  <si>
    <t>Far-Away City (in campaign world, GM’s choice)</t>
  </si>
  <si>
    <t>Hole in the Floor / Ground</t>
  </si>
  <si>
    <t>Far-Away Coastline (in campaign world, GM’s choice)</t>
  </si>
  <si>
    <t>Cloudcuckooland (Aristophanes)</t>
  </si>
  <si>
    <t>Far-Away Dungeon (in campaign world, GM’s choice)</t>
  </si>
  <si>
    <t>Causes Temporary Blindness</t>
  </si>
  <si>
    <t>Far-Away Forest (in campaign world, GM’s choice)</t>
  </si>
  <si>
    <t>Cockaigne (medieval folklore)</t>
  </si>
  <si>
    <t>Hollow Obelisk, with Crystals</t>
  </si>
  <si>
    <t>Far-Away Hills (in campaign world, GM’s choice)</t>
  </si>
  <si>
    <t>Hollow Stump</t>
  </si>
  <si>
    <t>Far-Away Island (in campaign world, GM’s choice)</t>
  </si>
  <si>
    <t>Country of the Blind (H. G. Wells)</t>
  </si>
  <si>
    <t>Hollow Stump, Enshrouded</t>
  </si>
  <si>
    <t>Causes Temporary Deafness</t>
  </si>
  <si>
    <t>Far-Away Mountains (in campaign world, GM’s choice)</t>
  </si>
  <si>
    <t>Hollow Tree, Evil</t>
  </si>
  <si>
    <t>Far-Away Plains (in campaign world, GM’s choice)</t>
  </si>
  <si>
    <t>Demonland (Eric Rucker Eddison)</t>
  </si>
  <si>
    <t>Hollow Tree, Sacred</t>
  </si>
  <si>
    <t>Far-Away Ruins (in campaign world, GM’s choice)</t>
  </si>
  <si>
    <t>Hovering Black Hole (“Neutron Star”)</t>
  </si>
  <si>
    <t>Causes Temporary Insanity</t>
  </si>
  <si>
    <t>Far-Away Swamp (in campaign world, GM’s choice)</t>
  </si>
  <si>
    <t>Distant Past</t>
  </si>
  <si>
    <t>Hovering Black Hole (The Void)</t>
  </si>
  <si>
    <t>Far-Away Town (in campaign world, GM’s choice)</t>
  </si>
  <si>
    <t>Hovering in Air</t>
  </si>
  <si>
    <t>Far-Away Village (in campaign world, GM’s choice)</t>
  </si>
  <si>
    <t>Doggerland (Refer to PM1, The Pegana Mythos)</t>
  </si>
  <si>
    <t>Hovering in Air, Fading</t>
  </si>
  <si>
    <t>Causes Temporary Muteness</t>
  </si>
  <si>
    <t>Far-Away Wasteland (in campaign world, GM’s choice)</t>
  </si>
  <si>
    <t>Ice Block</t>
  </si>
  <si>
    <t>Forgotten Angelic Shrine</t>
  </si>
  <si>
    <t>Dolorous Gard (Arthurian)</t>
  </si>
  <si>
    <t>Ice Block, Filled with Corpses</t>
  </si>
  <si>
    <t>Forgotten Shrine of a Fallen Angel</t>
  </si>
  <si>
    <t>Immense Crystal</t>
  </si>
  <si>
    <t>Causes Temporary Reversal of Gravity</t>
  </si>
  <si>
    <t>Genie Lair (djinni)</t>
  </si>
  <si>
    <t>Dreamlands (H. P. Lovecraft)</t>
  </si>
  <si>
    <t>Immense Crystal, Revolving</t>
  </si>
  <si>
    <t>Genie Lair (earth genie)</t>
  </si>
  <si>
    <t>Immovable Puzzle Box / Lament Configuration</t>
  </si>
  <si>
    <t>Genie Lair (ifrit)</t>
  </si>
  <si>
    <t>Dreamlands, Beyond the Fields We Know (Lord Dunsany)</t>
  </si>
  <si>
    <t>In Ceiling</t>
  </si>
  <si>
    <t>Causes Temporary Weightlessness</t>
  </si>
  <si>
    <t>Genie Lair (water genie)</t>
  </si>
  <si>
    <t>In Ceiling, Fading</t>
  </si>
  <si>
    <t>Gnome Laird’s Stronghold (in campaign world, GM’s choice)</t>
  </si>
  <si>
    <t>Dying Earth (Jack Vance)</t>
  </si>
  <si>
    <t>In Floor</t>
  </si>
  <si>
    <t>Halfling Shire Reeve’s Hall (in campaign world, GM’s choice)</t>
  </si>
  <si>
    <t>In Floor, Fading</t>
  </si>
  <si>
    <t>Causes Vertigo / Nausea</t>
  </si>
  <si>
    <t>Inner Plane (choose)</t>
  </si>
  <si>
    <t>El Dorado (Sir Walter Raleigh, Edgar Allan Poe, etc.)</t>
  </si>
  <si>
    <t>In Wall</t>
  </si>
  <si>
    <t>Ki-Rin Lair</t>
  </si>
  <si>
    <t>In Wall, Fading</t>
  </si>
  <si>
    <t>Land of the Netherworld Gnomes</t>
  </si>
  <si>
    <t>El Dorado (Spanish folklore)</t>
  </si>
  <si>
    <t>Causes Weakness</t>
  </si>
  <si>
    <t>Location on This Dungeon Level</t>
  </si>
  <si>
    <t>Invisible, Gives Off Light</t>
  </si>
  <si>
    <t>Lost City (Arctic) (in campaign world, GM’s choice)</t>
  </si>
  <si>
    <t>Elemental Plane (choose)</t>
  </si>
  <si>
    <t>Lost City (sub-Arctic) (in campaign world, GM’s choice)</t>
  </si>
  <si>
    <t>Machine, Immense</t>
  </si>
  <si>
    <t>Cavaliers Only</t>
  </si>
  <si>
    <t>Lost City (sub-tropical) (in campaign world, GM’s choice)</t>
  </si>
  <si>
    <t>Exham Priory (H. P. Lovecraft)</t>
  </si>
  <si>
    <t>Magic Circle, Arcane</t>
  </si>
  <si>
    <t>Lost City (temperate) (in campaign world, GM’s choice)</t>
  </si>
  <si>
    <t>Magic Circle, Diabolic</t>
  </si>
  <si>
    <t>Lost City (tropical) (in campaign world, GM’s choice)</t>
  </si>
  <si>
    <t>Far Future</t>
  </si>
  <si>
    <t>Map on Wall (of this world)</t>
  </si>
  <si>
    <t>Chaotic Creatures Only</t>
  </si>
  <si>
    <t>Lost World (ape kingdom) (in campaign world, GM’s choice)</t>
  </si>
  <si>
    <t>Map on Wall (of another world)</t>
  </si>
  <si>
    <t>Lost World (dinosaurs) (in campaign world, GM’s choice)</t>
  </si>
  <si>
    <t>Future of the Morlocks and Eloi (H. G. Wells)</t>
  </si>
  <si>
    <t>Map on Wall, Animated (of this world)</t>
  </si>
  <si>
    <t>Lost World (Pleistocene) (in campaign world, GM’s choice)</t>
  </si>
  <si>
    <t>Garden of Earthly Delights (Hieronymus Bosch etc.)</t>
  </si>
  <si>
    <t>Map on Wall, Animated (of another world)</t>
  </si>
  <si>
    <t>Chaotic Evil Creatures Only</t>
  </si>
  <si>
    <t>Lovecraftian Locale (GM’s choice)</t>
  </si>
  <si>
    <t>Gondwane (Lin Carter)</t>
  </si>
  <si>
    <t>Metal-Framed Portal</t>
  </si>
  <si>
    <t>Malfunctioning, Random (reroll 5 times, these images shift at random)</t>
  </si>
  <si>
    <t>Metal-Framed Portal, Heated</t>
  </si>
  <si>
    <t>Malfunctioning, Shifting / Changing (reroll 10 times, these images shift in succession)</t>
  </si>
  <si>
    <t>Gormenghast (Mervyn Peake)</t>
  </si>
  <si>
    <t>Chaotic Good Creatures Only</t>
  </si>
  <si>
    <t>Near Future</t>
  </si>
  <si>
    <t>Helheim (Norse mythology)</t>
  </si>
  <si>
    <t>Mirror (with rippling quicksilver surface)</t>
  </si>
  <si>
    <t>Nearby City (in campaign world, GM’s choice)</t>
  </si>
  <si>
    <t>Hyborian Age (Robert E. Howard)</t>
  </si>
  <si>
    <t>Mist, of Strange Hue and Fragrance</t>
  </si>
  <si>
    <t>Chaotic Neutral Creatures Only</t>
  </si>
  <si>
    <t>Nearby Coastline (in campaign world, GM’s choice)</t>
  </si>
  <si>
    <t>Mosaic of Landscape</t>
  </si>
  <si>
    <t>Hy-Brasil (Irish mythology)</t>
  </si>
  <si>
    <t>Mosaic of Worlds</t>
  </si>
  <si>
    <t>Nearby Dungeon (in campaign world, GM’s choice)</t>
  </si>
  <si>
    <t>Mosaic, Animated</t>
  </si>
  <si>
    <t>Clerics Only</t>
  </si>
  <si>
    <t>Hyperborea (Greek mythology, Clark Ashton Smith)</t>
  </si>
  <si>
    <t>Mosaic, Animated, Sinister</t>
  </si>
  <si>
    <t>Nearby Forest (in campaign world, GM’s choice)</t>
  </si>
  <si>
    <t>Irem, City of Pillars (Arabian folklore, H. P. Lovecraft)</t>
  </si>
  <si>
    <t>Mouth of a Colossus</t>
  </si>
  <si>
    <t>Cracks Gemstones During Passage</t>
  </si>
  <si>
    <t>Nearby Hills (in campaign world, GM’s choice)</t>
  </si>
  <si>
    <t>Mouth of a Colossus, Demonic</t>
  </si>
  <si>
    <t>Nearby Island (in campaign world, GM’s choice)</t>
  </si>
  <si>
    <t>Irkalla (Babylonian mythology)</t>
  </si>
  <si>
    <t>Dangerous Gust of Wind</t>
  </si>
  <si>
    <t>Nearby Mountains (in campaign world, GM’s choice)</t>
  </si>
  <si>
    <t>Painting, Animated</t>
  </si>
  <si>
    <t>Nearby Plains (in campaign world, GM’s choice)</t>
  </si>
  <si>
    <t>Ishtakar abd the Domain of Eblis (William Beckford)</t>
  </si>
  <si>
    <t>Painting, Animated, Three Dimensional</t>
  </si>
  <si>
    <t>Dark Elves Only</t>
  </si>
  <si>
    <t>Nearby Ruins (in campaign world, GM’s choice)</t>
  </si>
  <si>
    <t>Island of Dreams (Lucian of Samosata, Virgil)</t>
  </si>
  <si>
    <t>Painting, Three Dimensional</t>
  </si>
  <si>
    <t>Nearby Swamp (in campaign world, GM’s choice)</t>
  </si>
  <si>
    <t>Drains Magic Items During Passage</t>
  </si>
  <si>
    <t>Nearby Town (in campaign world, GM’s choice)</t>
  </si>
  <si>
    <t>Jabberwocky Isle (Lewis Carroll)</t>
  </si>
  <si>
    <t>Pit, Bottomless</t>
  </si>
  <si>
    <t>Nearby Village (in campaign world, GM’s choice)</t>
  </si>
  <si>
    <t>Drains Spells During Passage</t>
  </si>
  <si>
    <t>Nearby Wasteland (in campaign world, GM’s choice)</t>
  </si>
  <si>
    <t>Jotunheim (Greek mythology)</t>
  </si>
  <si>
    <t>Pool, Icy</t>
  </si>
  <si>
    <t>Necropolis (in campaign world, GM’s choice)</t>
  </si>
  <si>
    <t>Reflecting Pool</t>
  </si>
  <si>
    <t>Druids Only</t>
  </si>
  <si>
    <t>Netherworld</t>
  </si>
  <si>
    <t>Reflecting Pool, with Swirling Vapors</t>
  </si>
  <si>
    <t>Netherworld of the Dark Elves</t>
  </si>
  <si>
    <t>Laestrygonia (Greek mythology)</t>
  </si>
  <si>
    <t>Ritual Action in Specific Locale, Peaceful</t>
  </si>
  <si>
    <t>Dvergar Only</t>
  </si>
  <si>
    <t>Netherworld of the Deep Ones</t>
  </si>
  <si>
    <t>Ritual Action in Specific Locale, Violent</t>
  </si>
  <si>
    <t>Netherworld of the Dvergar</t>
  </si>
  <si>
    <t>Land of Innocent Nonsense (Mother Goose)</t>
  </si>
  <si>
    <t>Ritual Chant in Specific Locale, Holy</t>
  </si>
  <si>
    <t>Dwarves Only</t>
  </si>
  <si>
    <t>One Dungeon Level Down</t>
  </si>
  <si>
    <t>Ritual Chant in Specific Locale, Lovecraftian</t>
  </si>
  <si>
    <t>One Dungeon Level Up</t>
  </si>
  <si>
    <t>Land of the Lost (Sid and Marty Krofft)</t>
  </si>
  <si>
    <t>Ritual Dance in Specific Locale, Single Person</t>
  </si>
  <si>
    <t>Elves Only</t>
  </si>
  <si>
    <t>Ritual Dance in Specific Locale, Group Holding Hands</t>
  </si>
  <si>
    <t>Plateau of Leng</t>
  </si>
  <si>
    <t>Land of the Lotus Eaters (Greek mythology)</t>
  </si>
  <si>
    <t>Evaporates Water and Drinking Liquids During Passage</t>
  </si>
  <si>
    <t>River (flowing in reverse)</t>
  </si>
  <si>
    <t>Random Civilized Land (in campaign world, GM’s choice)</t>
  </si>
  <si>
    <t>Laputa (Jonathan Swift)</t>
  </si>
  <si>
    <t>Room (with walls hung with vines)</t>
  </si>
  <si>
    <t>Evil Creatures Only</t>
  </si>
  <si>
    <t>Lemuria (Philip Sclater etc.)</t>
  </si>
  <si>
    <t>Room (with walls hung with vines, seen only with innocence)</t>
  </si>
  <si>
    <t>Random Netherworld (in campaign world, GM’s choice)</t>
  </si>
  <si>
    <t>Lilliput (Jonathan Swift)</t>
  </si>
  <si>
    <t>Fading / Narrowing</t>
  </si>
  <si>
    <t>Looking-Glass Land (Lewis Carroll)</t>
  </si>
  <si>
    <t>Sarcophagus, Crystal</t>
  </si>
  <si>
    <t>Random Wilderness (in campaign world, GM’s choice)</t>
  </si>
  <si>
    <t>Fading and Returning, Condition-Dependent</t>
  </si>
  <si>
    <t>Lyonesse (Arthurian)</t>
  </si>
  <si>
    <t>Scroll, Animated</t>
  </si>
  <si>
    <t>Realm to the Far East (in campaign world, GM’s choice)</t>
  </si>
  <si>
    <t>Mag Mell (Irish mythology)</t>
  </si>
  <si>
    <t>Scroll, Animated, Sinister</t>
  </si>
  <si>
    <t>Fading and Returning, Day-Dependent</t>
  </si>
  <si>
    <t>Maple White Land, the Lost World (Sir Arthur Conan Doyle)</t>
  </si>
  <si>
    <t>Scroll, Sinister</t>
  </si>
  <si>
    <t>Realm to the Far North (in campaign world, GM’s choice)</t>
  </si>
  <si>
    <t>Mictlan (Aztec mythology)</t>
  </si>
  <si>
    <t>Shimmering Surface, Black / Jet</t>
  </si>
  <si>
    <t>Fading and Returning, Time-Dependent</t>
  </si>
  <si>
    <t>Shimmering Surface, Black / Jet, Murmuring</t>
  </si>
  <si>
    <t>Realm to the Far Northeast (in campaign world, GM’s choice)</t>
  </si>
  <si>
    <t>Minaria (Glen and Ken Rahman)</t>
  </si>
  <si>
    <t>Shimmering Surface, Blue / Sapphire</t>
  </si>
  <si>
    <t>Fighters Only</t>
  </si>
  <si>
    <t>Shimmering Surface, Blue / Sapphire, Chiming</t>
  </si>
  <si>
    <t>Realm to the Far Northwest (in campaign world, GM’s choice)</t>
  </si>
  <si>
    <t>Moon Orbiting the Planet</t>
  </si>
  <si>
    <t>Shimmering Surface, Brown / Earthen</t>
  </si>
  <si>
    <t>Gnomes Only</t>
  </si>
  <si>
    <t>Shimmering Surface, Brown / Earthen, Rumbling</t>
  </si>
  <si>
    <t>Realm to the Far South (in campaign world, GM’s choice)</t>
  </si>
  <si>
    <t>Mountain of Clouds (Arabian folklore)</t>
  </si>
  <si>
    <t>Shimmering Surface, Golden</t>
  </si>
  <si>
    <t>Good Creatures Only</t>
  </si>
  <si>
    <t>Shimmering Surface, Golden, Chiming</t>
  </si>
  <si>
    <t>Realm to the Far Southeast (in campaign world, GM’s choice)</t>
  </si>
  <si>
    <t>Mu (Augustus le Plongeon, James Churchward)</t>
  </si>
  <si>
    <t>Shimmering Surface, Gray / Murky</t>
  </si>
  <si>
    <t>Halflings Only</t>
  </si>
  <si>
    <t>Shimmering Surface, Gray / Murky, Whispering</t>
  </si>
  <si>
    <t>Realm to the Far Southwest (in campaign world, GM’s choice)</t>
  </si>
  <si>
    <t>Muspelheim (Norse mythology)</t>
  </si>
  <si>
    <t>Shimmering Surface, Green / Emerald</t>
  </si>
  <si>
    <t>Humans Only</t>
  </si>
  <si>
    <t>Shimmering Surface, Green / Emerald, Bubbling</t>
  </si>
  <si>
    <t>Realm to the Far West (in campaign world, GM’s choice)</t>
  </si>
  <si>
    <t>Mysterious Island (Jules Verne)</t>
  </si>
  <si>
    <t>Hunters Only</t>
  </si>
  <si>
    <t>Nehwon (Fritz Leiber)</t>
  </si>
  <si>
    <t>Shimmering Surface, Orange / Jacinth</t>
  </si>
  <si>
    <t>Realm to the Near East (in campaign world, GM’s choice)</t>
  </si>
  <si>
    <t>Shimmering Surface, Orange / Jacinth, Flickering</t>
  </si>
  <si>
    <t>Illusionists Only</t>
  </si>
  <si>
    <t>Niflheim (Norse mythology)</t>
  </si>
  <si>
    <t>Shimmering Surface, Orange / Jacinth, Fragrant</t>
  </si>
  <si>
    <t>Realm to the Near North (in campaign world, GM’s choice)</t>
  </si>
  <si>
    <t>Shimmering Surface, Orange / Jacinth, Warm</t>
  </si>
  <si>
    <t>Jesters Only</t>
  </si>
  <si>
    <t>Northwindland (George MacDonald)</t>
  </si>
  <si>
    <t>Shimmering Surface, Purple / Amethyst</t>
  </si>
  <si>
    <t>Realm to the Near South (in campaign world, GM’s choice)</t>
  </si>
  <si>
    <t>Outer Plane of Chaos (choose)</t>
  </si>
  <si>
    <t>Shimmering Surface, Purple / Amethyst, Bubbling</t>
  </si>
  <si>
    <t>Keyword Required</t>
  </si>
  <si>
    <t>Shimmering Surface, Purple / Amethyst, Seething</t>
  </si>
  <si>
    <t>Realm to the Near West (in campaign world, GM’s choice)</t>
  </si>
  <si>
    <t>Outer Plane of Evil (choose)</t>
  </si>
  <si>
    <t>Shimmering Surface, Purple / Amethyst, Whirling</t>
  </si>
  <si>
    <t>Lawful Creatures Only</t>
  </si>
  <si>
    <t>Shimmering Surface, Rainbowed / Opalescent</t>
  </si>
  <si>
    <t>Realm to the Northeast (in campaign world, GM’s choice)</t>
  </si>
  <si>
    <t>Outer Plane of Good (choose)</t>
  </si>
  <si>
    <t>Shimmering Surface, Rainbowed / Opalescent, Fragrant</t>
  </si>
  <si>
    <t>Lawful Evil Creatures Only</t>
  </si>
  <si>
    <t>Shimmering Surface, Rainbowed / Opalescent, Mesmerizing</t>
  </si>
  <si>
    <t>Realm to the Northwest (in campaign world, GM’s choice)</t>
  </si>
  <si>
    <t>Outer Plane of Law (choose)</t>
  </si>
  <si>
    <t>Shimmering Surface, Rainbowed / Opalescent, Rumbling</t>
  </si>
  <si>
    <t>Lawful Good Creatures Only</t>
  </si>
  <si>
    <t>Shimmering Surface, Red / Ruby</t>
  </si>
  <si>
    <t>Realm to the Southeast (in campaign world, GM’s choice)</t>
  </si>
  <si>
    <t>Outer Plane of Neutrality (choose)</t>
  </si>
  <si>
    <t>Shimmering Surface, Red / Ruby, Bloody</t>
  </si>
  <si>
    <t>Lawful Neutral Creatures Only</t>
  </si>
  <si>
    <t>Shimmering Surface, Red / Ruby, Crumbling</t>
  </si>
  <si>
    <t>Realm to the Southwest (in campaign world, GM’s choice)</t>
  </si>
  <si>
    <t>Oz (L. Frank Baum)</t>
  </si>
  <si>
    <t>Shimmering Surface, Red / Ruby, Foul Smelling</t>
  </si>
  <si>
    <t>Mages Only (illusionists, magic-users, savants, etc.)</t>
  </si>
  <si>
    <t>Shimmering Surface, Silvery</t>
  </si>
  <si>
    <t>Ruined City (in campaign world, GM’s choice)</t>
  </si>
  <si>
    <t>Pandaemonium (John Milton, Paradise Lost)</t>
  </si>
  <si>
    <t>Shimmering Surface, Silvery, Chiming</t>
  </si>
  <si>
    <t>Magical Keystone Required</t>
  </si>
  <si>
    <t>Shimmering Surface, Silvery, Liquid Metal</t>
  </si>
  <si>
    <t>Ruined Stronghold (in campaign world, GM’s choice)</t>
  </si>
  <si>
    <t>Past of Pegana (Lord Dunsany)</t>
  </si>
  <si>
    <t>Shimmering Surface, Silvery, Murmuring</t>
  </si>
  <si>
    <t>Magic-Users Only</t>
  </si>
  <si>
    <t>Shimmering Surface, White / Pearlescent</t>
  </si>
  <si>
    <t>Ruined Temple (in campaign world, GM’s choice)</t>
  </si>
  <si>
    <t>Pellucidar (Edgar Rice Burroughs)</t>
  </si>
  <si>
    <t>Shimmering Surface, White / Pearlescent, with Birdsong</t>
  </si>
  <si>
    <t>Map in Room Controls Destination</t>
  </si>
  <si>
    <t>Shimmering Surface, Yellow / Amber</t>
  </si>
  <si>
    <t>Ruined Town (in campaign world, GM’s choice)</t>
  </si>
  <si>
    <t>Planet in Another Solar System</t>
  </si>
  <si>
    <t>Shimmering Surface, Yellow / Amber, Honey-Like</t>
  </si>
  <si>
    <t>Monks Only</t>
  </si>
  <si>
    <t>Planet in the Same Solar System</t>
  </si>
  <si>
    <t>Shrine, Holy</t>
  </si>
  <si>
    <t>Ruined Village (in campaign world, GM’s choice)</t>
  </si>
  <si>
    <t>Post-Apocalyptic Landscape</t>
  </si>
  <si>
    <t>Shrine, Unholy</t>
  </si>
  <si>
    <t>Most Charismatic Journeyer Controls Destination</t>
  </si>
  <si>
    <t>Same Room (possibility to create a doppelganger)</t>
  </si>
  <si>
    <t>Purgatory (Dante Alighieri etc.)</t>
  </si>
  <si>
    <t>Sinkhole, Collapsing Room</t>
  </si>
  <si>
    <t>Most Intelligent Journeyer Controls Destination</t>
  </si>
  <si>
    <t>Recent Past</t>
  </si>
  <si>
    <t>Space Between Two Pillars, Iron</t>
  </si>
  <si>
    <t>Ship (in a sub-Arctic harbor)</t>
  </si>
  <si>
    <t>Space Between Two Pillars, Stone</t>
  </si>
  <si>
    <t>Most Wise Journeyer Controls Destination</t>
  </si>
  <si>
    <t>Shambhala (Tibetan mythology)</t>
  </si>
  <si>
    <t>Sphere of Whirling Shadows</t>
  </si>
  <si>
    <t>Ship (in a sub-tropical harbor)</t>
  </si>
  <si>
    <t>Spiderweb, Giant</t>
  </si>
  <si>
    <t>Mountebanks Only</t>
  </si>
  <si>
    <t>Skull Island (Edgar Wallace, Merian C. Cooper, etc.)</t>
  </si>
  <si>
    <t>Spiderweb, with Giant Leng Spider</t>
  </si>
  <si>
    <t>Ship (in a temperate harbor)</t>
  </si>
  <si>
    <t>Staircase, Ascending</t>
  </si>
  <si>
    <t>Mystics Only</t>
  </si>
  <si>
    <t>Tamoanchan (Meso-American mythology)</t>
  </si>
  <si>
    <t>Staircase, Descending</t>
  </si>
  <si>
    <t>Ship (in a tropical harbor)</t>
  </si>
  <si>
    <t>Steampunk Contraption / Time Machine</t>
  </si>
  <si>
    <t>Netherworld Gnomes Only</t>
  </si>
  <si>
    <t>Tekumel (M. A. R. Barker)</t>
  </si>
  <si>
    <t>Steampunk Contraption / Time Machine. Damaged</t>
  </si>
  <si>
    <t>Ship (in an Arctic harbor)</t>
  </si>
  <si>
    <t>Stone-Framed Portal</t>
  </si>
  <si>
    <t>Neutral Creatures Only</t>
  </si>
  <si>
    <t>The Dark Tower (Robert Browning etc.)</t>
  </si>
  <si>
    <t>Stone-Framed Portal, Cracked</t>
  </si>
  <si>
    <t>Ship (sailing on a sub-Arctic sea)</t>
  </si>
  <si>
    <t>Neutral Evil Creatures Only</t>
  </si>
  <si>
    <t>The House on the Borderland (William Hope Hodgson)</t>
  </si>
  <si>
    <t>Stream (flowing in reverse)</t>
  </si>
  <si>
    <t>Ship (sailing on a sub-tropical sea)</t>
  </si>
  <si>
    <t>Neutral Good Creatures Only</t>
  </si>
  <si>
    <t>Ship (sailing on a temperate sea)</t>
  </si>
  <si>
    <t>The Labyrinth (Jim Henson)</t>
  </si>
  <si>
    <t>Tapestry, Animated</t>
  </si>
  <si>
    <t>Ship (sailing on a tropical sea)</t>
  </si>
  <si>
    <t>Tapestry, Animated, with Stitching Needle</t>
  </si>
  <si>
    <t>Paladins Only</t>
  </si>
  <si>
    <t>Ship (sailing on an Arctic sea)</t>
  </si>
  <si>
    <t>The Nameless City (H. P. Lovecraft)</t>
  </si>
  <si>
    <t>Tapestry, with Stiching Needle</t>
  </si>
  <si>
    <t>Stronghold of Evil (in campaign world, GM’s choice)</t>
  </si>
  <si>
    <t>Trapdoor in Ceiling</t>
  </si>
  <si>
    <t>Paralyzes</t>
  </si>
  <si>
    <t>Stronghold of Good (in campaign world, GM’s choice)</t>
  </si>
  <si>
    <t>The Night Land (William Hope Hodgson)</t>
  </si>
  <si>
    <t>Trapdoor in Floor</t>
  </si>
  <si>
    <t>Stronghold of Neutrality (in campaign world, GM’s choice)</t>
  </si>
  <si>
    <t>Underground Lake</t>
  </si>
  <si>
    <t>Poisons</t>
  </si>
  <si>
    <t>Sub-Arctic Land (in campaign world, GM’s choice)</t>
  </si>
  <si>
    <t>The Scholomance (Romanian / Transylvanian folklore)</t>
  </si>
  <si>
    <t>Underground Lake, Boiling</t>
  </si>
  <si>
    <t>Sub-Tropical Land (in campaign world, GM’s choice)</t>
  </si>
  <si>
    <t>The Well at World’s End (William Morris)</t>
  </si>
  <si>
    <t>Vine-Surrounded Portal</t>
  </si>
  <si>
    <t>Priests Only (cleric, druid, monk, etc.)</t>
  </si>
  <si>
    <t>Surface Above Dungeon</t>
  </si>
  <si>
    <t>Thra (Jim Henson)</t>
  </si>
  <si>
    <t>Vine-Surrounded Portal (writhing vines)</t>
  </si>
  <si>
    <t>Temperate Land (in campaign world, GM’s choice)</t>
  </si>
  <si>
    <t>Treasure Island (Robert Louis Stevenson)</t>
  </si>
  <si>
    <t>Wall, Painted</t>
  </si>
  <si>
    <t>Rangers Only</t>
  </si>
  <si>
    <t>Temple (abandoned or taken over)</t>
  </si>
  <si>
    <t>Wall, Painted, Animated</t>
  </si>
  <si>
    <t>Temple (evil) (in campaign world, GM’s choice)</t>
  </si>
  <si>
    <t>Twilight Faerie Land (Brian Froud)</t>
  </si>
  <si>
    <t>Wall, Painted, Animated, Sinister</t>
  </si>
  <si>
    <t>Rogues Only (assassins, jesters, thieves, etc.)</t>
  </si>
  <si>
    <t>Temple (good) (in campaign world, GM’s choice)</t>
  </si>
  <si>
    <t>Underground Kingdom (Edward Packard)</t>
  </si>
  <si>
    <t>Wall, Painted, Sinister</t>
  </si>
  <si>
    <t>Temple (neutral) (in campaign world, GM’s choice)</t>
  </si>
  <si>
    <t>Rots Food During Passage</t>
  </si>
  <si>
    <t>Three Dungeon Levels Down</t>
  </si>
  <si>
    <t>Utopia (Plato, Thomas More etc.)</t>
  </si>
  <si>
    <t>Wardrobe, Endless</t>
  </si>
  <si>
    <t>Three Dungeon Levels Up</t>
  </si>
  <si>
    <t>Savants Only</t>
  </si>
  <si>
    <t>Titan’s Domain (evil)</t>
  </si>
  <si>
    <t>Valley of the Beasts (Algernon Blackwood)</t>
  </si>
  <si>
    <t>Waterfall (flowing in reverse)</t>
  </si>
  <si>
    <t>Titan’s Domain (good)</t>
  </si>
  <si>
    <t>Witchland (Eric Rucker Eddison)</t>
  </si>
  <si>
    <t>Well (with vapors)</t>
  </si>
  <si>
    <t>Thieves Only</t>
  </si>
  <si>
    <t>Titan’s Domain (neutral)</t>
  </si>
  <si>
    <t>Wonderland (Lewis Carroll)</t>
  </si>
  <si>
    <t>Well (with water)</t>
  </si>
  <si>
    <t>Tropical Land (in campaign world, GM’s choice)</t>
  </si>
  <si>
    <t>Transmutes Precious Metals During Passage</t>
  </si>
  <si>
    <t>Two Dungeon Levels Down</t>
  </si>
  <si>
    <t>Xanadu (Samuel Taylor Coleridge)</t>
  </si>
  <si>
    <t>Whirlpool (turning in slow motion)</t>
  </si>
  <si>
    <t>Two Dungeon Levels Up</t>
  </si>
  <si>
    <t>Xibalba (Mayan mythology)</t>
  </si>
  <si>
    <t>Whirlwind</t>
  </si>
  <si>
    <t>True Neutral Creatures Only</t>
  </si>
  <si>
    <t>Under a Lake (conferring water breathing)</t>
  </si>
  <si>
    <t>Whirlwind (turning in slow motion)</t>
  </si>
  <si>
    <t>Under a Sea (air-filled cavern, conferring water breathing)</t>
  </si>
  <si>
    <t>Ys (French folklore)</t>
  </si>
  <si>
    <t>Wood-Framed Portal</t>
  </si>
  <si>
    <t>Warriors Only (fighter, paladin, ranger, etc.)</t>
  </si>
  <si>
    <t>Under an Ocean (air-filled cavern, conferring water breathing)</t>
  </si>
  <si>
    <t>Zothique (Clark Ashton Smith)</t>
  </si>
  <si>
    <t>Wood-Framed Portal (with growing leaves)</t>
  </si>
  <si>
    <t>Ziggurat (in campaign world, GM’s choice)</t>
  </si>
  <si>
    <t>Prisoner</t>
  </si>
  <si>
    <t>Motivation</t>
  </si>
  <si>
    <t>Value</t>
  </si>
  <si>
    <t>“Antichrist” (Apocalyptic Figure)</t>
  </si>
  <si>
    <t>Addict in Withdrawal</t>
  </si>
  <si>
    <t>Bounty</t>
  </si>
  <si>
    <t>Alters Reality / Ultra-Powerful</t>
  </si>
  <si>
    <t>Acrobat / Escape Artist</t>
  </si>
  <si>
    <t>Amnesia</t>
  </si>
  <si>
    <t>Avoiding Duty</t>
  </si>
  <si>
    <t>Charlatan, Feigns Worth</t>
  </si>
  <si>
    <t>Attacks</t>
  </si>
  <si>
    <t>Anti-Paladin</t>
  </si>
  <si>
    <t>Berserker Rage</t>
  </si>
  <si>
    <t>Attempts to Imprison Rescuers</t>
  </si>
  <si>
    <t>Dragon (shape shifter)</t>
  </si>
  <si>
    <t>Begging / Pleading</t>
  </si>
  <si>
    <t>Artisan / Craftsman</t>
  </si>
  <si>
    <t>Catatonic, Can be Led</t>
  </si>
  <si>
    <t>Begs Forgiveness / Clings, Won’t Stand</t>
  </si>
  <si>
    <t>Bitten by Werewolf</t>
  </si>
  <si>
    <t>Chaotic and Evil</t>
  </si>
  <si>
    <t>Branded / Covered in Runes</t>
  </si>
  <si>
    <t>Bard</t>
  </si>
  <si>
    <t>Chaotic and Good</t>
  </si>
  <si>
    <t>Carrying / Hiding Improvised Weapon</t>
  </si>
  <si>
    <t>Bawd / Harlot</t>
  </si>
  <si>
    <t>Carrying / Hiding Key</t>
  </si>
  <si>
    <t>Chaotic and Neutral</t>
  </si>
  <si>
    <t>Carrying / Hiding Secret Treasure</t>
  </si>
  <si>
    <t>Brigand</t>
  </si>
  <si>
    <t>Chained to Ceiling</t>
  </si>
  <si>
    <t>Buccaneer</t>
  </si>
  <si>
    <t>Chained to Floor</t>
  </si>
  <si>
    <t>Chained to Wall</t>
  </si>
  <si>
    <t>Elf, Dark (dokkalfar)</t>
  </si>
  <si>
    <t>Desire for Another Prisoner</t>
  </si>
  <si>
    <t>Charlatan / Pretender</t>
  </si>
  <si>
    <t>Clutching Doll / Puppet, Won’t Let Go</t>
  </si>
  <si>
    <t>Desperate</t>
  </si>
  <si>
    <t>Conversing with Invisible Ally (imagined)</t>
  </si>
  <si>
    <t>Cultist</t>
  </si>
  <si>
    <t>Information, Blackmail</t>
  </si>
  <si>
    <t>Conversing with Invisible Ally (real)</t>
  </si>
  <si>
    <t>Dervish</t>
  </si>
  <si>
    <t>Devout</t>
  </si>
  <si>
    <t>Covered in Someone Else’s Blood</t>
  </si>
  <si>
    <t>Information, Clue</t>
  </si>
  <si>
    <t>Covered in Spiders</t>
  </si>
  <si>
    <t>Envy of Another Prisoner</t>
  </si>
  <si>
    <t>Curled Up, Won’t Move</t>
  </si>
  <si>
    <t>Drunkard</t>
  </si>
  <si>
    <t>Information, Deeper Dungeon Level</t>
  </si>
  <si>
    <t>Dead / Dying</t>
  </si>
  <si>
    <t>Gnome, Netherworld</t>
  </si>
  <si>
    <t>Engineer</t>
  </si>
  <si>
    <t>Information, Dungeon Stairs / Descent</t>
  </si>
  <si>
    <t>Deadly Secret</t>
  </si>
  <si>
    <t>Faith / Destiny</t>
  </si>
  <si>
    <t>Goblin, Svart</t>
  </si>
  <si>
    <t>Information, Labyrinth Path</t>
  </si>
  <si>
    <t>Deaf</t>
  </si>
  <si>
    <t>Family</t>
  </si>
  <si>
    <t>Information, Magical Gateway</t>
  </si>
  <si>
    <t>Denounces God / Goddess</t>
  </si>
  <si>
    <t>Information, Monster Lair</t>
  </si>
  <si>
    <t>Dimensional Traveler</t>
  </si>
  <si>
    <t>Gentleman / Gentlewoman</t>
  </si>
  <si>
    <t>Information, Password</t>
  </si>
  <si>
    <t>Grateful</t>
  </si>
  <si>
    <t>Gladiator</t>
  </si>
  <si>
    <t>Information, Riddle Answer</t>
  </si>
  <si>
    <t>Hated Enemy in Adjacent Cell</t>
  </si>
  <si>
    <t>Information, Secret Room</t>
  </si>
  <si>
    <t>Guildsman / Guildswoman</t>
  </si>
  <si>
    <t>Information, Trap</t>
  </si>
  <si>
    <t>Helping Another Prisoner</t>
  </si>
  <si>
    <t>Information, Treasure Location</t>
  </si>
  <si>
    <t>Helpless</t>
  </si>
  <si>
    <t>Hobgoblin, Tusked</t>
  </si>
  <si>
    <t>Hanging from Ceiling</t>
  </si>
  <si>
    <t>Human of the City</t>
  </si>
  <si>
    <t>Honor / Oath</t>
  </si>
  <si>
    <t>Noble, Count / Countess</t>
  </si>
  <si>
    <t>Immobile / Needs to be Carried</t>
  </si>
  <si>
    <t>Last of His / Her Kind / Tribe</t>
  </si>
  <si>
    <t>Noble, Duke / Duchess</t>
  </si>
  <si>
    <t>Hiding Under Bed / Pallet</t>
  </si>
  <si>
    <t>Human of the Forest</t>
  </si>
  <si>
    <t>Laborer</t>
  </si>
  <si>
    <t>Lawful and Evil</t>
  </si>
  <si>
    <t>Noble, Marquis / Marchioness</t>
  </si>
  <si>
    <t>Hiding Under Trash Heap</t>
  </si>
  <si>
    <t>Lazar / Leper</t>
  </si>
  <si>
    <t>Lawful and Good</t>
  </si>
  <si>
    <t>Noble, Prince / Princess</t>
  </si>
  <si>
    <t>Lawful and Neutral</t>
  </si>
  <si>
    <t>Noble’s Twin</t>
  </si>
  <si>
    <t>In Alcove</t>
  </si>
  <si>
    <t>Human of the Hills</t>
  </si>
  <si>
    <t>Mage</t>
  </si>
  <si>
    <t>Loved One / Family Member in Adjacent Cell</t>
  </si>
  <si>
    <t>Offers Reward from Clan</t>
  </si>
  <si>
    <t>In Cage / Pen</t>
  </si>
  <si>
    <t>Man-at-Arms</t>
  </si>
  <si>
    <t>Mi-Go in Disguise</t>
  </si>
  <si>
    <t>Offers Reward from Cult</t>
  </si>
  <si>
    <t>In Oubliette</t>
  </si>
  <si>
    <t>Mercenary Soldier</t>
  </si>
  <si>
    <t>Mind Controlled</t>
  </si>
  <si>
    <t>Human of the Mountains</t>
  </si>
  <si>
    <t>Offers Reward from Family</t>
  </si>
  <si>
    <t>In Pit</t>
  </si>
  <si>
    <t>Miner / Prospector</t>
  </si>
  <si>
    <t>Mindless</t>
  </si>
  <si>
    <t>In Torture Device</t>
  </si>
  <si>
    <t>Offers Reward from Guild</t>
  </si>
  <si>
    <t>Insists on Leading Adventurers to Crucial Location</t>
  </si>
  <si>
    <t>Offers Reward from Home</t>
  </si>
  <si>
    <t>Human of the Plains</t>
  </si>
  <si>
    <t>Neutral and Evil</t>
  </si>
  <si>
    <t>Long Beard, Covered in Hair</t>
  </si>
  <si>
    <t>Offers Reward from Liege Lord</t>
  </si>
  <si>
    <t>Man in the Iron Mask</t>
  </si>
  <si>
    <t>Neutral and Good</t>
  </si>
  <si>
    <t>Offers Service, Adventurer</t>
  </si>
  <si>
    <t>One-Armed</t>
  </si>
  <si>
    <t>Oath / Promise / Penitence</t>
  </si>
  <si>
    <t>One-Legged</t>
  </si>
  <si>
    <t>Human of the Swamp</t>
  </si>
  <si>
    <t>Nomad</t>
  </si>
  <si>
    <t>Offers Service, Bodyguard</t>
  </si>
  <si>
    <t>Paranoid Delusions</t>
  </si>
  <si>
    <t>Panicked</t>
  </si>
  <si>
    <t>Prays Endlessly</t>
  </si>
  <si>
    <t>Other (GM’s choice)</t>
  </si>
  <si>
    <t>Offers Service, Guide / Scout</t>
  </si>
  <si>
    <t>Pregnant</t>
  </si>
  <si>
    <t>Raving</t>
  </si>
  <si>
    <t>Offers Service, Negotiator / Monster Parley</t>
  </si>
  <si>
    <t>Reckless / Daredevil</t>
  </si>
  <si>
    <t>Human of the Wasteland</t>
  </si>
  <si>
    <t>Peasant</t>
  </si>
  <si>
    <t>Pride</t>
  </si>
  <si>
    <t>Relative / Heir of Dungeon Arch-Villain</t>
  </si>
  <si>
    <t>Prisoner Exchange</t>
  </si>
  <si>
    <t>Sacrificed Everything and Failed</t>
  </si>
  <si>
    <t>Promise</t>
  </si>
  <si>
    <t>Scarred Beyond Recognition</t>
  </si>
  <si>
    <t>Peregrine / Pilgrim</t>
  </si>
  <si>
    <t>Ransom, Lavish</t>
  </si>
  <si>
    <t>Schizophrenic</t>
  </si>
  <si>
    <t>Psychic Compulsion</t>
  </si>
  <si>
    <t>Ransom, Meager</t>
  </si>
  <si>
    <t>Secret Agenda / Misleading</t>
  </si>
  <si>
    <t>Quest / Geas</t>
  </si>
  <si>
    <t>Sees Invisible Monsters (imagined)</t>
  </si>
  <si>
    <t>Poison Brewer</t>
  </si>
  <si>
    <t>Ransom, Respectable</t>
  </si>
  <si>
    <t>Sees Invisible Monsters (real)</t>
  </si>
  <si>
    <t>Lizard Man, Savage</t>
  </si>
  <si>
    <t>Polymorphed Amphibian in Human(oid) Form</t>
  </si>
  <si>
    <t>Recovery of Lost Item</t>
  </si>
  <si>
    <t>Shackled to Another Prisoner</t>
  </si>
  <si>
    <t>Polymorphed Insect in Human(oid) Form</t>
  </si>
  <si>
    <t>Return to Home World / Dimension</t>
  </si>
  <si>
    <t>Reward, Lavish</t>
  </si>
  <si>
    <t>Shackled to Dead Body</t>
  </si>
  <si>
    <t>Lizard Man, Tribal</t>
  </si>
  <si>
    <t>Rake</t>
  </si>
  <si>
    <t>Solving a Mystery</t>
  </si>
  <si>
    <t>Shape Shifter</t>
  </si>
  <si>
    <t>Spy Mission / Infiltration</t>
  </si>
  <si>
    <t>Reward, Meager</t>
  </si>
  <si>
    <t>Siamese Twins / Parasitic Twin</t>
  </si>
  <si>
    <t>Ruffian</t>
  </si>
  <si>
    <t>Stockholm Syndrome</t>
  </si>
  <si>
    <t>Survival</t>
  </si>
  <si>
    <t>Reward, Respectable</t>
  </si>
  <si>
    <t>Strangely Casual / Jovial</t>
  </si>
  <si>
    <t>Morlock</t>
  </si>
  <si>
    <t>Scout</t>
  </si>
  <si>
    <t>Strangles</t>
  </si>
  <si>
    <t>Serf</t>
  </si>
  <si>
    <t>Reward, Well-Intended but Meager</t>
  </si>
  <si>
    <t>Suicidal</t>
  </si>
  <si>
    <t>Shape Shifter, Werebear</t>
  </si>
  <si>
    <t>Thirst</t>
  </si>
  <si>
    <t>Tempter, Demon in Disguise</t>
  </si>
  <si>
    <t>Translucent / Fading</t>
  </si>
  <si>
    <t>Shape Shifter, Wereboar</t>
  </si>
  <si>
    <t>Smuggler</t>
  </si>
  <si>
    <t>Triggered by Key Word / Mesmerized</t>
  </si>
  <si>
    <t>Shape Shifter, Wererat</t>
  </si>
  <si>
    <t>Time Traveller</t>
  </si>
  <si>
    <t>Tempter, Devil in Disguise</t>
  </si>
  <si>
    <t>Turning into Slime</t>
  </si>
  <si>
    <t>Shape Shifter, Weretiger</t>
  </si>
  <si>
    <t>Spy Master / Ringleader</t>
  </si>
  <si>
    <t>Under Moldy Mattress</t>
  </si>
  <si>
    <t>Shape Shifter, Werewolf</t>
  </si>
  <si>
    <t>Treasure / Wealth</t>
  </si>
  <si>
    <t>Test, God in Disguise</t>
  </si>
  <si>
    <t>Vampirism</t>
  </si>
  <si>
    <t>Tradesman</t>
  </si>
  <si>
    <t>Vanishes when Rescued</t>
  </si>
  <si>
    <t>Treasure Hunter</t>
  </si>
  <si>
    <t>True Neutral</t>
  </si>
  <si>
    <t>Test, Goddess in Disguise</t>
  </si>
  <si>
    <t>Tribesman</t>
  </si>
  <si>
    <t>Wanted for Terrible Crimes</t>
  </si>
  <si>
    <t>Woodwose / Plant Man</t>
  </si>
  <si>
    <t>Witch</t>
  </si>
  <si>
    <t>Winged / Clipped Wings</t>
  </si>
  <si>
    <t>Won’t Stop Drawing Figures on Wall</t>
  </si>
  <si>
    <t>Alignment</t>
  </si>
  <si>
    <t>Mythos</t>
  </si>
  <si>
    <t>Domain</t>
  </si>
  <si>
    <t>Symbol</t>
  </si>
  <si>
    <t>All-Embracing Chaos (CE, CG, CN)</t>
  </si>
  <si>
    <t>Adyge Habze Mythos</t>
  </si>
  <si>
    <t>Abjuration / Exorcism</t>
  </si>
  <si>
    <t>Anchor</t>
  </si>
  <si>
    <t>Acrobatics / Leaping</t>
  </si>
  <si>
    <t>African Mythos (choose)</t>
  </si>
  <si>
    <t>Agility / Haste</t>
  </si>
  <si>
    <t>Angel</t>
  </si>
  <si>
    <t>Agriculture / Farming</t>
  </si>
  <si>
    <t>Ainu Mythos</t>
  </si>
  <si>
    <t>Air / Wind</t>
  </si>
  <si>
    <t>Ankh</t>
  </si>
  <si>
    <t>Alchemy / Chemistry</t>
  </si>
  <si>
    <t>Akamba Mythos</t>
  </si>
  <si>
    <t>Alcohol / Drunkenness</t>
  </si>
  <si>
    <t>Antlers</t>
  </si>
  <si>
    <t>Ambition</t>
  </si>
  <si>
    <t>Akan Mythos</t>
  </si>
  <si>
    <t>Amphibians</t>
  </si>
  <si>
    <t>All-Embracing Evil (CE, LE, NE)</t>
  </si>
  <si>
    <t>Ancestors / Remembrance</t>
  </si>
  <si>
    <t>Alaskan Mythos</t>
  </si>
  <si>
    <t>Animals (type?)</t>
  </si>
  <si>
    <t>Apes / Primates</t>
  </si>
  <si>
    <t>Albanian Mythos</t>
  </si>
  <si>
    <t>Apotheosis</t>
  </si>
  <si>
    <t>Arcane Lore</t>
  </si>
  <si>
    <t>Algonquian Mythos</t>
  </si>
  <si>
    <t>Archery</t>
  </si>
  <si>
    <t>Arenas / Gladiators</t>
  </si>
  <si>
    <t>Alpine Mythos</t>
  </si>
  <si>
    <t>Arts / Artisans (type?)</t>
  </si>
  <si>
    <t>Astrology / The Zodiac</t>
  </si>
  <si>
    <t>All-Embracing Good (CG, LG, NG)</t>
  </si>
  <si>
    <t>Anglo-Saxon Mythos</t>
  </si>
  <si>
    <t>Authority / Rulership</t>
  </si>
  <si>
    <t>Bat</t>
  </si>
  <si>
    <t>Autumn</t>
  </si>
  <si>
    <t>Arabian Folklore</t>
  </si>
  <si>
    <t>Avians / Birds</t>
  </si>
  <si>
    <t>Bee</t>
  </si>
  <si>
    <t>Babble / Confusion</t>
  </si>
  <si>
    <t>Armenian Mythos</t>
  </si>
  <si>
    <t>Barbarians / Outlanders</t>
  </si>
  <si>
    <t>Bird (type?)</t>
  </si>
  <si>
    <t>Bats / Echolocation</t>
  </si>
  <si>
    <t>Ashanti Mythos</t>
  </si>
  <si>
    <t>Battles / Warfare</t>
  </si>
  <si>
    <t>Bleeding Eye</t>
  </si>
  <si>
    <t>Bears</t>
  </si>
  <si>
    <t>Asiatic Mythos (choose)</t>
  </si>
  <si>
    <t>Beastmen / Half-Human Monsters</t>
  </si>
  <si>
    <t>Blossom (lotus, rose, etc.)</t>
  </si>
  <si>
    <t>All-Embracing Law (LE, LG, LN)</t>
  </si>
  <si>
    <t>Beauty</t>
  </si>
  <si>
    <t>Australian (Aboriginal) Mythos</t>
  </si>
  <si>
    <t>Betrayal / Treachery</t>
  </si>
  <si>
    <t>Blacksmithing / Metalworking</t>
  </si>
  <si>
    <t>Ayyavazhi Mythos</t>
  </si>
  <si>
    <t>Blood / Blood Sacrifice</t>
  </si>
  <si>
    <t>Camouflage / Hiding</t>
  </si>
  <si>
    <t>Aztec Mythos</t>
  </si>
  <si>
    <t>Cannibalism / Flesh Powers</t>
  </si>
  <si>
    <t>Bow and Arrow</t>
  </si>
  <si>
    <t>Cats / Felines</t>
  </si>
  <si>
    <t>Babylonian Mythos</t>
  </si>
  <si>
    <t>Caves / Cave Exploration</t>
  </si>
  <si>
    <t>Branch (olive, oak, etc.)</t>
  </si>
  <si>
    <t>Chariots / Wheels</t>
  </si>
  <si>
    <t>All-Embracing Neutrality (NE, NG, TN)</t>
  </si>
  <si>
    <t>Balinese Mythos</t>
  </si>
  <si>
    <t>Charity</t>
  </si>
  <si>
    <t>Bull</t>
  </si>
  <si>
    <t>Charm / Charisma</t>
  </si>
  <si>
    <t>Balochi Mythos</t>
  </si>
  <si>
    <t>Chastity</t>
  </si>
  <si>
    <t>Bull’s Head</t>
  </si>
  <si>
    <t>Children</t>
  </si>
  <si>
    <t>Baltic Mythoi</t>
  </si>
  <si>
    <t>Chivalry / Knights</t>
  </si>
  <si>
    <t>Bull’s Skull</t>
  </si>
  <si>
    <t>Baluba</t>
  </si>
  <si>
    <t>Cities / Civilization</t>
  </si>
  <si>
    <t>Bambuti / Pygmy Mythos</t>
  </si>
  <si>
    <t>Clamor / Cacophony</t>
  </si>
  <si>
    <t>Burning Eye</t>
  </si>
  <si>
    <t>Bantu Mythos</t>
  </si>
  <si>
    <t>Command / Leadership</t>
  </si>
  <si>
    <t>Basque Mythos</t>
  </si>
  <si>
    <t>Competition / Games</t>
  </si>
  <si>
    <t>CE Ascending Toward CN</t>
  </si>
  <si>
    <t>Berber Mythos</t>
  </si>
  <si>
    <t>Conversion of the Unfaithful</t>
  </si>
  <si>
    <t>Brazilian Mythos</t>
  </si>
  <si>
    <t>Corruption / Curses</t>
  </si>
  <si>
    <t>Breton Mythos</t>
  </si>
  <si>
    <t>Craftsmanship (type?)</t>
  </si>
  <si>
    <t>Brythonic Mythos</t>
  </si>
  <si>
    <t>Creation / Genesis</t>
  </si>
  <si>
    <t>CE Shifting Toward NE</t>
  </si>
  <si>
    <t>Buddhist Mythos</t>
  </si>
  <si>
    <t>Creator / Ruler of Demons</t>
  </si>
  <si>
    <t>Burmese Mythos</t>
  </si>
  <si>
    <t>Creator / Ruler of Devils</t>
  </si>
  <si>
    <t>Chalice / Goblet</t>
  </si>
  <si>
    <t>Bushongo Mythos</t>
  </si>
  <si>
    <t>Creator / Ruler of Dragons</t>
  </si>
  <si>
    <t>Canaanite Mythos</t>
  </si>
  <si>
    <t>Creator / Ruler of Gods</t>
  </si>
  <si>
    <t>CG Descending Toward CN</t>
  </si>
  <si>
    <t>Candomble</t>
  </si>
  <si>
    <t>Curing / Healing</t>
  </si>
  <si>
    <t>Catalan Mythos</t>
  </si>
  <si>
    <t>Curiosity</t>
  </si>
  <si>
    <t>Celtic Mythos</t>
  </si>
  <si>
    <t>Dancing</t>
  </si>
  <si>
    <t>Chilota Mythos</t>
  </si>
  <si>
    <t>Cloud</t>
  </si>
  <si>
    <t>CG Shifting Toward NG</t>
  </si>
  <si>
    <t>Chinese Mythos</t>
  </si>
  <si>
    <t>Darkness / Night</t>
  </si>
  <si>
    <t>Cornish Mythos</t>
  </si>
  <si>
    <t>Dawn / Sunrise</t>
  </si>
  <si>
    <t>Coin(s)</t>
  </si>
  <si>
    <t>Cthulhu Mythos</t>
  </si>
  <si>
    <t>Czech Folklore</t>
  </si>
  <si>
    <t>Decay / Entropy</t>
  </si>
  <si>
    <t>Coyote</t>
  </si>
  <si>
    <t>Chaotic Evil (CE)</t>
  </si>
  <si>
    <t>Deceit / Trickery</t>
  </si>
  <si>
    <t>Dahomey Mythos</t>
  </si>
  <si>
    <t>Cross</t>
  </si>
  <si>
    <t>Desire / Lust</t>
  </si>
  <si>
    <t>Demonic (Demon Lord)</t>
  </si>
  <si>
    <t>Desperation / Despair</t>
  </si>
  <si>
    <t>Crossbones</t>
  </si>
  <si>
    <t>Diabolic (Arch-Devil)</t>
  </si>
  <si>
    <t>Destruction</t>
  </si>
  <si>
    <t>Crown</t>
  </si>
  <si>
    <t>Dinka Mythos</t>
  </si>
  <si>
    <t>Destruction of the Unfaithful</t>
  </si>
  <si>
    <t>Draconian (Dragon King or Queen)</t>
  </si>
  <si>
    <t>Diplomacy / Negotiations</t>
  </si>
  <si>
    <t>Dutch Folklore</t>
  </si>
  <si>
    <t>Discord / Disunity</t>
  </si>
  <si>
    <t>Deer / Stag</t>
  </si>
  <si>
    <t>Dwarven Mythos</t>
  </si>
  <si>
    <t>Disease</t>
  </si>
  <si>
    <t>Edo Mythos</t>
  </si>
  <si>
    <t>Efik Mythos</t>
  </si>
  <si>
    <t>Dogs / Wolves / Canines</t>
  </si>
  <si>
    <t>Egyptian Mythos</t>
  </si>
  <si>
    <t>Domination / Subjugation</t>
  </si>
  <si>
    <t>Dolphin</t>
  </si>
  <si>
    <t>Elamite Mythos</t>
  </si>
  <si>
    <t>Doom / The Apocalypse</t>
  </si>
  <si>
    <t>Elven Mythos</t>
  </si>
  <si>
    <t>Duels</t>
  </si>
  <si>
    <t>Double Head (Janus figure)</t>
  </si>
  <si>
    <t>English / Arthurian Folklore</t>
  </si>
  <si>
    <t>Dvergir (Dark Dwarves)</t>
  </si>
  <si>
    <t>Estonian Mythos</t>
  </si>
  <si>
    <t>Dragonfly</t>
  </si>
  <si>
    <t>Chaotic Good (CG)</t>
  </si>
  <si>
    <t>Etruscan Mythos</t>
  </si>
  <si>
    <t>Earthquakes</t>
  </si>
  <si>
    <t>European Mythos (choose)</t>
  </si>
  <si>
    <t>Empathy / Sympathy</t>
  </si>
  <si>
    <t>Eagle</t>
  </si>
  <si>
    <t>Finnic Mythos</t>
  </si>
  <si>
    <t>Endurance / Fortitude</t>
  </si>
  <si>
    <t>Finnish Mythos</t>
  </si>
  <si>
    <t>Entertainers / Jesters</t>
  </si>
  <si>
    <t>Elephant</t>
  </si>
  <si>
    <t>Frankish Mythos</t>
  </si>
  <si>
    <t>Envy</t>
  </si>
  <si>
    <t>Ermine</t>
  </si>
  <si>
    <t>French Folkolore</t>
  </si>
  <si>
    <t>Ethics / Morality</t>
  </si>
  <si>
    <t>Eye</t>
  </si>
  <si>
    <t>Georgian (Caucasian) Mythos</t>
  </si>
  <si>
    <t>Eyes</t>
  </si>
  <si>
    <t>German Folklore</t>
  </si>
  <si>
    <t>Experimentation / Inventions</t>
  </si>
  <si>
    <t>Faceted Gem / Prism</t>
  </si>
  <si>
    <t>Giant Mythos (choose)</t>
  </si>
  <si>
    <t>Falling Stars / Meteors</t>
  </si>
  <si>
    <t>Gnomish Mythos</t>
  </si>
  <si>
    <t>Family / Ancestors</t>
  </si>
  <si>
    <t>Falcon</t>
  </si>
  <si>
    <t>Goidelic / Gaelic Mythos</t>
  </si>
  <si>
    <t>Farewells / Departures</t>
  </si>
  <si>
    <t>Feathered Serpent</t>
  </si>
  <si>
    <t>Greek Mythos</t>
  </si>
  <si>
    <t>Fate / Destiny</t>
  </si>
  <si>
    <t>Guarani Mythos</t>
  </si>
  <si>
    <t>Fertility / Childbirth</t>
  </si>
  <si>
    <t>Fish (stylized) / Sea Monster</t>
  </si>
  <si>
    <t>Haitian Mythos</t>
  </si>
  <si>
    <t>Fist</t>
  </si>
  <si>
    <t>Chaotic Neutral (CN)</t>
  </si>
  <si>
    <t>Halfling Mythos</t>
  </si>
  <si>
    <t>Flame</t>
  </si>
  <si>
    <t>Hawaiian Mythos</t>
  </si>
  <si>
    <t>Foraging</t>
  </si>
  <si>
    <t>Fox</t>
  </si>
  <si>
    <t>Hebridean Folklore</t>
  </si>
  <si>
    <t>Forest (type?) / Forest Animals</t>
  </si>
  <si>
    <t>Hindu Mythos</t>
  </si>
  <si>
    <t>Forges</t>
  </si>
  <si>
    <t>Griffin</t>
  </si>
  <si>
    <t>Hittite Mythos</t>
  </si>
  <si>
    <t>Forgiveness</t>
  </si>
  <si>
    <t>Hoodoo</t>
  </si>
  <si>
    <t>Fortune / Wealth</t>
  </si>
  <si>
    <t>Humanoid Mythos (choose)</t>
  </si>
  <si>
    <t>Freedom / Liberation</t>
  </si>
  <si>
    <t>Hand</t>
  </si>
  <si>
    <t>Humanoid Shamanism (choose)</t>
  </si>
  <si>
    <t>Fury / Wrath</t>
  </si>
  <si>
    <t>Hare</t>
  </si>
  <si>
    <t>Humanoid Witch Doctors (choose)</t>
  </si>
  <si>
    <t>Gates / Portals</t>
  </si>
  <si>
    <t>Harp</t>
  </si>
  <si>
    <t>Hungarian Mythos</t>
  </si>
  <si>
    <t>Gemstones / Gem Cutting</t>
  </si>
  <si>
    <t>Hurrian Mythos</t>
  </si>
  <si>
    <t>Geysers / Geothermal Waters</t>
  </si>
  <si>
    <t>Head / Helm / Janus Head</t>
  </si>
  <si>
    <t>Igbo Mythos</t>
  </si>
  <si>
    <t>Giants (race?)</t>
  </si>
  <si>
    <t>Helm / Great Helm</t>
  </si>
  <si>
    <t>Incan Mythos</t>
  </si>
  <si>
    <t>Gluttony / Hunger</t>
  </si>
  <si>
    <t>Indian Mythos</t>
  </si>
  <si>
    <t>Greed</t>
  </si>
  <si>
    <t>Horn / Clarion</t>
  </si>
  <si>
    <t>CN Ascending Toward CG</t>
  </si>
  <si>
    <t>Indonesian Mythos</t>
  </si>
  <si>
    <t>Greetings / New Friendships</t>
  </si>
  <si>
    <t>Horse</t>
  </si>
  <si>
    <t>Inuit Mythos</t>
  </si>
  <si>
    <t>Guards / Vigilance</t>
  </si>
  <si>
    <t>CN Descending Toward CE</t>
  </si>
  <si>
    <t>Iranian Mythos</t>
  </si>
  <si>
    <t>Guilt</t>
  </si>
  <si>
    <t>Hound</t>
  </si>
  <si>
    <t>Irish Mythos</t>
  </si>
  <si>
    <t>CN Shifting Toward TN</t>
  </si>
  <si>
    <t>Islandic Folklore (choose)</t>
  </si>
  <si>
    <t>Hatred</t>
  </si>
  <si>
    <t>Isoko Mythos</t>
  </si>
  <si>
    <t>Hearth / Home</t>
  </si>
  <si>
    <t>Cosmic / Incomprehensible</t>
  </si>
  <si>
    <t>Icicle(s)</t>
  </si>
  <si>
    <t>Italian Folklore</t>
  </si>
  <si>
    <t>Hell / Eternal Torment</t>
  </si>
  <si>
    <t>Jackal</t>
  </si>
  <si>
    <t>Japanese Mythos</t>
  </si>
  <si>
    <t>Herald of the Gods</t>
  </si>
  <si>
    <t>King</t>
  </si>
  <si>
    <t>Kaluli Mythos</t>
  </si>
  <si>
    <t>Herbs / Spices</t>
  </si>
  <si>
    <t>Lantern / Lanthorn</t>
  </si>
  <si>
    <t>Khoikhoi Mythos</t>
  </si>
  <si>
    <t>Herds / Herdsmen</t>
  </si>
  <si>
    <t>Leaf (type?)</t>
  </si>
  <si>
    <t>Kintu / Ugandan Mythos</t>
  </si>
  <si>
    <t>Heroes / Heroism</t>
  </si>
  <si>
    <t>Lighthouse / Beacon</t>
  </si>
  <si>
    <t>Korean Mythos</t>
  </si>
  <si>
    <t>Hideousness / Ugliness</t>
  </si>
  <si>
    <t>Lightning Bolt / Thunderbolt</t>
  </si>
  <si>
    <t>Kumina</t>
  </si>
  <si>
    <t>Hills / Highlands</t>
  </si>
  <si>
    <t>Lawful Evil (LE)</t>
  </si>
  <si>
    <t>Kurdish Mythos</t>
  </si>
  <si>
    <t>History</t>
  </si>
  <si>
    <t>Latvian Mythos</t>
  </si>
  <si>
    <t>Home God (GM’s choice, minor domain)</t>
  </si>
  <si>
    <t>Lithuanian Mythos</t>
  </si>
  <si>
    <t>Honor / Oaths</t>
  </si>
  <si>
    <t>Lotuko Mythos</t>
  </si>
  <si>
    <t>Hope</t>
  </si>
  <si>
    <t>Lozi Mythos</t>
  </si>
  <si>
    <t>Humanoids (race?)</t>
  </si>
  <si>
    <t>Lugbara Mythos</t>
  </si>
  <si>
    <t>Humility</t>
  </si>
  <si>
    <t>Mace</t>
  </si>
  <si>
    <t>Lusitanian Mythos</t>
  </si>
  <si>
    <t>Humor / Laughter</t>
  </si>
  <si>
    <t>Malagasy Mythos</t>
  </si>
  <si>
    <t>Hunting</t>
  </si>
  <si>
    <t>Malay Mythos</t>
  </si>
  <si>
    <t>Ice / Snow</t>
  </si>
  <si>
    <t>Maltese Mythos</t>
  </si>
  <si>
    <t>Illusions / Mirages</t>
  </si>
  <si>
    <t>Man</t>
  </si>
  <si>
    <t>Mangarevan Mythos</t>
  </si>
  <si>
    <t>Innocence</t>
  </si>
  <si>
    <t>Manx Mythos</t>
  </si>
  <si>
    <t>Insects</t>
  </si>
  <si>
    <t>Mermaid / Melusine</t>
  </si>
  <si>
    <t>Maori Mythos</t>
  </si>
  <si>
    <t>Intelligence / Cunning</t>
  </si>
  <si>
    <t>Mapuchi Mythos</t>
  </si>
  <si>
    <t>Judgment / Punishment</t>
  </si>
  <si>
    <t>Mistletoe</t>
  </si>
  <si>
    <t>Lawful Good (LG)</t>
  </si>
  <si>
    <t>Masai Mythos</t>
  </si>
  <si>
    <t>Justice</t>
  </si>
  <si>
    <t>Mayan Mythos</t>
  </si>
  <si>
    <t>Knights / Cavaliers</t>
  </si>
  <si>
    <t>Moon (gibbous, crescent, etc.)</t>
  </si>
  <si>
    <t>Melanesian Mythos</t>
  </si>
  <si>
    <t>Knowledge / Learning</t>
  </si>
  <si>
    <t>Mesopotamian Mythoi (choose, or conglomerate)</t>
  </si>
  <si>
    <t>Lakes / Pools</t>
  </si>
  <si>
    <t>Laughter / Mirth</t>
  </si>
  <si>
    <t>Morning Star / Spiked Club</t>
  </si>
  <si>
    <t>Micronesian Mythos</t>
  </si>
  <si>
    <t>Lies</t>
  </si>
  <si>
    <t>Light / Day</t>
  </si>
  <si>
    <t>Mongolian Mythos</t>
  </si>
  <si>
    <t>Lightning / Thunder / Storms</t>
  </si>
  <si>
    <t>Love / Adoration</t>
  </si>
  <si>
    <t>Mother and Child</t>
  </si>
  <si>
    <t>Montenegrin Folklore</t>
  </si>
  <si>
    <t>Luck / Good Omens</t>
  </si>
  <si>
    <t>Muskogean / Iroquois Mythos</t>
  </si>
  <si>
    <t>Magic (type?)</t>
  </si>
  <si>
    <t>Magical Craftsmanship</t>
  </si>
  <si>
    <t>Mountain</t>
  </si>
  <si>
    <t>Matriarchy</t>
  </si>
  <si>
    <t>Melee Combat</t>
  </si>
  <si>
    <t>Mythos of William Blake</t>
  </si>
  <si>
    <t>Memory / Concentration</t>
  </si>
  <si>
    <t>Mercenaries / Men-at-Arms</t>
  </si>
  <si>
    <t>Musical Instrument (type?)</t>
  </si>
  <si>
    <t>Nart Saga Mythoi</t>
  </si>
  <si>
    <t>Mercy / Sufferance</t>
  </si>
  <si>
    <t>Metals / Mining</t>
  </si>
  <si>
    <t>Native American Mythos (choose)</t>
  </si>
  <si>
    <t>Mind Control / Possession</t>
  </si>
  <si>
    <t>Mischief</t>
  </si>
  <si>
    <t>Norse Mythos</t>
  </si>
  <si>
    <t>Misfortune / Ill Omen</t>
  </si>
  <si>
    <t>Mist / Fog</t>
  </si>
  <si>
    <t>Obeah</t>
  </si>
  <si>
    <t>Monks / Martial Arts</t>
  </si>
  <si>
    <t>Monsters (type?)</t>
  </si>
  <si>
    <t>Owl</t>
  </si>
  <si>
    <t>Lawful Neutral (LN)</t>
  </si>
  <si>
    <t>Olmec Mythos</t>
  </si>
  <si>
    <t>Mountains / Mountain Journeys</t>
  </si>
  <si>
    <t>Orcish Mythos</t>
  </si>
  <si>
    <t>Murder / Assassins</t>
  </si>
  <si>
    <t>Music / Bards</t>
  </si>
  <si>
    <t>Paw (clawed, taloned, etc.)</t>
  </si>
  <si>
    <t>Ossetian Mythos</t>
  </si>
  <si>
    <t>Nature / Earth Mother</t>
  </si>
  <si>
    <t>Nepenthe / Oblivion</t>
  </si>
  <si>
    <t>Peacock</t>
  </si>
  <si>
    <t>Paleo-Balkans Mythos</t>
  </si>
  <si>
    <t>Nightmares</t>
  </si>
  <si>
    <t>Palo</t>
  </si>
  <si>
    <t>Nobility / Royalty</t>
  </si>
  <si>
    <t>Nothing / Unworshipped</t>
  </si>
  <si>
    <t>Pegasus (winged horse)</t>
  </si>
  <si>
    <t>Papuan Mythos</t>
  </si>
  <si>
    <t>Ocean / Seas</t>
  </si>
  <si>
    <t>Oddities / Eccentricity</t>
  </si>
  <si>
    <t>Pentagram / Pentacle</t>
  </si>
  <si>
    <t>Pegana Mythos (refer to PM1)</t>
  </si>
  <si>
    <t>One Wind (direction / realm)</t>
  </si>
  <si>
    <t>Orators / Eloquence</t>
  </si>
  <si>
    <t>Persian Mythos</t>
  </si>
  <si>
    <t>Other Planet(s)</t>
  </si>
  <si>
    <t>Pain / Suffering</t>
  </si>
  <si>
    <t>Porcupine</t>
  </si>
  <si>
    <t>Philippine Mythos</t>
  </si>
  <si>
    <t>Paladins / Crusaders</t>
  </si>
  <si>
    <t>Panic / Hysteria</t>
  </si>
  <si>
    <t>Praying Mantis</t>
  </si>
  <si>
    <t>Polish Folklore</t>
  </si>
  <si>
    <t>Pastoral Countryside</t>
  </si>
  <si>
    <t>Pathways / Journeys</t>
  </si>
  <si>
    <t>Ram</t>
  </si>
  <si>
    <t>LE Ascending Toward LN</t>
  </si>
  <si>
    <t>Polynesian Mythos</t>
  </si>
  <si>
    <t>Patience / Vigils</t>
  </si>
  <si>
    <t>Patriarchy</t>
  </si>
  <si>
    <t>Raven</t>
  </si>
  <si>
    <t>Proto-Indo-European Mythos</t>
  </si>
  <si>
    <t>Peace</t>
  </si>
  <si>
    <t>Petty God (GM’s choice, minor domain)</t>
  </si>
  <si>
    <t>LE Shifting Toward NE</t>
  </si>
  <si>
    <t>Proto-Indo-Iranian Mythos</t>
  </si>
  <si>
    <t>Pirates</t>
  </si>
  <si>
    <t>Reptile (type?)</t>
  </si>
  <si>
    <t>Prussian Mythos</t>
  </si>
  <si>
    <t>Plains / Grasslands</t>
  </si>
  <si>
    <t>Plane of Existence (GM’s choice)</t>
  </si>
  <si>
    <t>Rune / Hieroglyph</t>
  </si>
  <si>
    <t>LG Descending Toward LN</t>
  </si>
  <si>
    <t>Quimbanda</t>
  </si>
  <si>
    <t>Plants / Trees</t>
  </si>
  <si>
    <t>Poetry / Sagas</t>
  </si>
  <si>
    <t>Salamander</t>
  </si>
  <si>
    <t>Rapa Nui Mythos</t>
  </si>
  <si>
    <t>Pride / Hubris</t>
  </si>
  <si>
    <t>LG Shifting Toward NG</t>
  </si>
  <si>
    <t>Rigvedic Mythos</t>
  </si>
  <si>
    <t>Prudence / Care</t>
  </si>
  <si>
    <t>Psychic Powers</t>
  </si>
  <si>
    <t>Sea Lion</t>
  </si>
  <si>
    <t>Roma (Gypsy) Mythos</t>
  </si>
  <si>
    <t>Psychopomp / Guide of the Dead</t>
  </si>
  <si>
    <t>Purification</t>
  </si>
  <si>
    <t>LN Ascending Toward LG</t>
  </si>
  <si>
    <t>Roman Mythos</t>
  </si>
  <si>
    <t>Quests / Geases</t>
  </si>
  <si>
    <t>Racing / Running</t>
  </si>
  <si>
    <t>Sea Monster</t>
  </si>
  <si>
    <t>Romanian Mythos</t>
  </si>
  <si>
    <t>Rain / Inundation</t>
  </si>
  <si>
    <t>Rainbows</t>
  </si>
  <si>
    <t>Seashell</t>
  </si>
  <si>
    <t>LN Descending Toward LE</t>
  </si>
  <si>
    <t>Russian Folklore</t>
  </si>
  <si>
    <t>Rangers / Scouts</t>
  </si>
  <si>
    <t>Rebirth / Reincarnation</t>
  </si>
  <si>
    <t>Ryukyuan Mythos</t>
  </si>
  <si>
    <t>Reptiles</t>
  </si>
  <si>
    <t>LN Shifting Toward TN</t>
  </si>
  <si>
    <t>Sami Mythos</t>
  </si>
  <si>
    <t>Rivers / Streams</t>
  </si>
  <si>
    <t>Roads / Journeys</t>
  </si>
  <si>
    <t>Samoan Mythos</t>
  </si>
  <si>
    <t>Rotting / Withering</t>
  </si>
  <si>
    <t>Sacrifice / Martyrdom</t>
  </si>
  <si>
    <t>NE Ascending Toward TN</t>
  </si>
  <si>
    <t>Santeria</t>
  </si>
  <si>
    <t>Salts / Reagents</t>
  </si>
  <si>
    <t>Science / Research</t>
  </si>
  <si>
    <t>Skull and Crossbones</t>
  </si>
  <si>
    <t>Scandinavian Folklore</t>
  </si>
  <si>
    <t>Sea Creatures</t>
  </si>
  <si>
    <t>Sea Monsters</t>
  </si>
  <si>
    <t>NE Shifting Toward CE</t>
  </si>
  <si>
    <t>Scottish Mythos</t>
  </si>
  <si>
    <t>Seafaring / Mariners</t>
  </si>
  <si>
    <t>Secrets</t>
  </si>
  <si>
    <t>Spear</t>
  </si>
  <si>
    <t>Scythian Mythos</t>
  </si>
  <si>
    <t>Serpents</t>
  </si>
  <si>
    <t>Serbian Folklore</t>
  </si>
  <si>
    <t>Servants / Servitude</t>
  </si>
  <si>
    <t>NE Shifting Toward LE</t>
  </si>
  <si>
    <t>Shinto Mythos</t>
  </si>
  <si>
    <t>Shadows</t>
  </si>
  <si>
    <t>Siberian Shamanism</t>
  </si>
  <si>
    <t>Ships / Shipwrights</t>
  </si>
  <si>
    <t>Slavic Mythos</t>
  </si>
  <si>
    <t>Silence</t>
  </si>
  <si>
    <t>Spiral / Vortex</t>
  </si>
  <si>
    <t>Neutral Evil (NE)</t>
  </si>
  <si>
    <t>Somali Mythos</t>
  </si>
  <si>
    <t>South American Mythos (choose)</t>
  </si>
  <si>
    <t>Sleep / Dreams</t>
  </si>
  <si>
    <t>Staff / Thyrsus</t>
  </si>
  <si>
    <t>Sloth / Slowness</t>
  </si>
  <si>
    <t>Spanish Folklore</t>
  </si>
  <si>
    <t>Soldiers / Duty</t>
  </si>
  <si>
    <t>Star</t>
  </si>
  <si>
    <t>Solitude</t>
  </si>
  <si>
    <t>Sumerian Mythos</t>
  </si>
  <si>
    <t>Song / Dance</t>
  </si>
  <si>
    <t>Sun / Solar Disk</t>
  </si>
  <si>
    <t>Space / The Void</t>
  </si>
  <si>
    <t>Swiss Folklore</t>
  </si>
  <si>
    <t>Spiders / Arachnids</t>
  </si>
  <si>
    <t>Swan</t>
  </si>
  <si>
    <t>Tahitian Mythos</t>
  </si>
  <si>
    <t>Spies / Intrigue</t>
  </si>
  <si>
    <t>Spring</t>
  </si>
  <si>
    <t>Tamil Mythos</t>
  </si>
  <si>
    <t>Stars / Star Journeys</t>
  </si>
  <si>
    <t>Tatar Mythos</t>
  </si>
  <si>
    <t>Stone / Stonemasons</t>
  </si>
  <si>
    <t>Neutral Good (NG)</t>
  </si>
  <si>
    <t>Tibetan Mythos</t>
  </si>
  <si>
    <t>Storytelling</t>
  </si>
  <si>
    <t>Tongan Mythos</t>
  </si>
  <si>
    <t>Strength / Might</t>
  </si>
  <si>
    <t>Torch</t>
  </si>
  <si>
    <t>Summer</t>
  </si>
  <si>
    <t>Tumbuka Mythos</t>
  </si>
  <si>
    <t>Swamps / Wetlands</t>
  </si>
  <si>
    <t>Tree</t>
  </si>
  <si>
    <t>Temperance / Moderation</t>
  </si>
  <si>
    <t>Turkic Mythos</t>
  </si>
  <si>
    <t>The Netherworld</t>
  </si>
  <si>
    <t>Trident</t>
  </si>
  <si>
    <t>The Occult</t>
  </si>
  <si>
    <t>Turkish Folklore</t>
  </si>
  <si>
    <t>Thieves / Stealing</t>
  </si>
  <si>
    <t>Tusks</t>
  </si>
  <si>
    <t>Time / Eternity</t>
  </si>
  <si>
    <t>Tuvaluan Mythos</t>
  </si>
  <si>
    <t>Time Travel</t>
  </si>
  <si>
    <t>Two Crossed Identical Objects (bones, rods, swords, etc.)</t>
  </si>
  <si>
    <t>Transmutation</t>
  </si>
  <si>
    <t>Ukrainian Folklore</t>
  </si>
  <si>
    <t>Traps / Defensive Constructs</t>
  </si>
  <si>
    <t>NG Descending Toward TN</t>
  </si>
  <si>
    <t>Truth</t>
  </si>
  <si>
    <t>Umbanda</t>
  </si>
  <si>
    <t>Tyranny</t>
  </si>
  <si>
    <t>Wand / Caduceus</t>
  </si>
  <si>
    <t>Uralic Mythoi</t>
  </si>
  <si>
    <t>Undeath / Lichdom</t>
  </si>
  <si>
    <t>Warhorse</t>
  </si>
  <si>
    <t>Valor / Bravery</t>
  </si>
  <si>
    <t>Uto-Aztecan Mythos</t>
  </si>
  <si>
    <t>Vampirism / Blood Powers</t>
  </si>
  <si>
    <t>Wave</t>
  </si>
  <si>
    <t>Vengeance</t>
  </si>
  <si>
    <t>NG Shifting Toward CG</t>
  </si>
  <si>
    <t>Vainakh Mythoi</t>
  </si>
  <si>
    <t>Vice / Indulgence</t>
  </si>
  <si>
    <t>NG Shifting Toward LG</t>
  </si>
  <si>
    <t>Victory / Triumph</t>
  </si>
  <si>
    <t>Vedic Mythos</t>
  </si>
  <si>
    <t>Violent Weather / Storms</t>
  </si>
  <si>
    <t>Winged Man / Woman</t>
  </si>
  <si>
    <t>Volcanoes</t>
  </si>
  <si>
    <t>Vietnamese Mythos</t>
  </si>
  <si>
    <t>Wanderers / Wanderlust</t>
  </si>
  <si>
    <t>Wings</t>
  </si>
  <si>
    <t>Warriors / Fighters</t>
  </si>
  <si>
    <t>True Neutral (TN)</t>
  </si>
  <si>
    <t>Vodou / Voodoo</t>
  </si>
  <si>
    <t>Wastelands (type?)</t>
  </si>
  <si>
    <t>Welsh Mythos</t>
  </si>
  <si>
    <t>Wealth / Riches</t>
  </si>
  <si>
    <t>Weather (type?)</t>
  </si>
  <si>
    <t>Yoruba Mythos</t>
  </si>
  <si>
    <t>Wine / Revelry</t>
  </si>
  <si>
    <t>Woman</t>
  </si>
  <si>
    <t>Zulu Mythos</t>
  </si>
  <si>
    <t>Wisdom / Intuition</t>
  </si>
  <si>
    <t>Wyrm (wingless dragon)</t>
  </si>
  <si>
    <t>Work / Laborers</t>
  </si>
  <si>
    <t>Purpose</t>
  </si>
  <si>
    <t>Abjuration / Repulsion of Spirits</t>
  </si>
  <si>
    <t>Alabaster (valuable)</t>
  </si>
  <si>
    <t>Alarm Spell</t>
  </si>
  <si>
    <t>Age Reversal</t>
  </si>
  <si>
    <t>Alder (wood)</t>
  </si>
  <si>
    <t>Altar Cloth (treasure?)</t>
  </si>
  <si>
    <t>Acclamation</t>
  </si>
  <si>
    <t>Ash (wood)</t>
  </si>
  <si>
    <t>Ancient / Primordial</t>
  </si>
  <si>
    <t>Ancestral Communication</t>
  </si>
  <si>
    <t>Bamboo</t>
  </si>
  <si>
    <t>Augury Sticks (treasure)</t>
  </si>
  <si>
    <t>Angelic Truename</t>
  </si>
  <si>
    <t>Bas Reliefs</t>
  </si>
  <si>
    <t>Apocalyptic Power / Plague</t>
  </si>
  <si>
    <t>Behind a Portcullis</t>
  </si>
  <si>
    <t>Aura of Ancientry</t>
  </si>
  <si>
    <t>Birch (wood)</t>
  </si>
  <si>
    <t>Bell (treasure?)</t>
  </si>
  <si>
    <t>Bloodwood (wood)</t>
  </si>
  <si>
    <t>Bestows Spell / Power</t>
  </si>
  <si>
    <t>Aura of Awe</t>
  </si>
  <si>
    <t>Bestows Vision</t>
  </si>
  <si>
    <t>Bone, Petrified</t>
  </si>
  <si>
    <t>Blood Sacrifice</t>
  </si>
  <si>
    <t>Aura of Claustrophobia</t>
  </si>
  <si>
    <t>Aura of Cold</t>
  </si>
  <si>
    <t>Appearance of Sacred Objects</t>
  </si>
  <si>
    <t>Bones (giant, carved)</t>
  </si>
  <si>
    <t>Candelabras</t>
  </si>
  <si>
    <t>Aura of Confusion</t>
  </si>
  <si>
    <t>Appeasement of Deity</t>
  </si>
  <si>
    <t>Candles / Wax Stumps</t>
  </si>
  <si>
    <t>Atonement / Humility</t>
  </si>
  <si>
    <t>Aura of Contemplation</t>
  </si>
  <si>
    <t>Bricks</t>
  </si>
  <si>
    <t>Avatar Visitation</t>
  </si>
  <si>
    <t>Aura of Curiosity</t>
  </si>
  <si>
    <t>Ceremonial / Sacrificial Weapon (magical?)</t>
  </si>
  <si>
    <t>Aura of Darkness / Limited Senses</t>
  </si>
  <si>
    <t>Cedar (wood)</t>
  </si>
  <si>
    <t>Ceremonial Armor (treasure)</t>
  </si>
  <si>
    <t>Aura of Déjà vu</t>
  </si>
  <si>
    <t>Cement / Roman Concrete</t>
  </si>
  <si>
    <t>Ceremonial Garb (treasure?)</t>
  </si>
  <si>
    <t>Boundary Marker</t>
  </si>
  <si>
    <t>Cherry (wood)</t>
  </si>
  <si>
    <t>Ceremonial Headdress (treasure)</t>
  </si>
  <si>
    <t>Aura of Desire</t>
  </si>
  <si>
    <t>Burnt Offerings</t>
  </si>
  <si>
    <t>Chitin and Resin</t>
  </si>
  <si>
    <t>Chalice(treasure)</t>
  </si>
  <si>
    <t>Aura of Dread</t>
  </si>
  <si>
    <t>Clay Bricks</t>
  </si>
  <si>
    <t>Chimes (summoning?)</t>
  </si>
  <si>
    <t>Clockwork / Automaton</t>
  </si>
  <si>
    <t>Aura of Echoes / Voices</t>
  </si>
  <si>
    <t>Communication with Another World</t>
  </si>
  <si>
    <t>Coins (treasure)</t>
  </si>
  <si>
    <t>Aura of Fear</t>
  </si>
  <si>
    <t>Cold (magical?)</t>
  </si>
  <si>
    <t>Crystal (valuable)</t>
  </si>
  <si>
    <t>Aura of Hatred</t>
  </si>
  <si>
    <t>Crystal-Encased Slime or Energy (monstrous?)</t>
  </si>
  <si>
    <t>Aura of Hope</t>
  </si>
  <si>
    <t>Crystal Prism (magical?)</t>
  </si>
  <si>
    <t>Creation of an Artifact</t>
  </si>
  <si>
    <t>Crystal Sphere (magical?)</t>
  </si>
  <si>
    <t>Aura of Intimidation</t>
  </si>
  <si>
    <t>Curing</t>
  </si>
  <si>
    <t>Cypress (wood)</t>
  </si>
  <si>
    <t>Cultists / Worshippers (NPCs)</t>
  </si>
  <si>
    <t>Aura of Joy</t>
  </si>
  <si>
    <t>Destruction of an Artifact</t>
  </si>
  <si>
    <t>Aura of Light / Enhanced Senses</t>
  </si>
  <si>
    <t>Destruction of Enemies</t>
  </si>
  <si>
    <t>Aura of Love</t>
  </si>
  <si>
    <t>Dark Elven Token / Regalia (treasure)</t>
  </si>
  <si>
    <t>Dimensional Communication</t>
  </si>
  <si>
    <t>Ebony (wood)</t>
  </si>
  <si>
    <t>Aura of Madness</t>
  </si>
  <si>
    <t>Electrum (very valuable)</t>
  </si>
  <si>
    <t>Darkness / Light Spell</t>
  </si>
  <si>
    <t>Dimensional Journey</t>
  </si>
  <si>
    <t>Elm (wood)</t>
  </si>
  <si>
    <t>Dead Body (inanimate)</t>
  </si>
  <si>
    <t>Aura of Mirth</t>
  </si>
  <si>
    <t>Fir (wood)</t>
  </si>
  <si>
    <t>Flint (stone)</t>
  </si>
  <si>
    <t>Divination Bones (treasure)</t>
  </si>
  <si>
    <t>Aura of Peace</t>
  </si>
  <si>
    <t>Dimensional Knowledge / Revelation</t>
  </si>
  <si>
    <t>Giant Insect Chitin</t>
  </si>
  <si>
    <t>Gilded Iron</t>
  </si>
  <si>
    <t>Divination Sticks (treasure)</t>
  </si>
  <si>
    <t>Dimensional Viewing</t>
  </si>
  <si>
    <t>Aura of Rage</t>
  </si>
  <si>
    <t>Divination Tokens (treasure)</t>
  </si>
  <si>
    <t>Glazed Bricks</t>
  </si>
  <si>
    <t>Dolls / Puppets (monster?)</t>
  </si>
  <si>
    <t>Aura of Sadness</t>
  </si>
  <si>
    <t>Doom / Punishment of the Unfaithful</t>
  </si>
  <si>
    <t>Gold (very valuable)</t>
  </si>
  <si>
    <t>Drum(s) (summoning?)</t>
  </si>
  <si>
    <t>Aura of Shadows</t>
  </si>
  <si>
    <t>Dreamlands Journeys</t>
  </si>
  <si>
    <t>Engravings</t>
  </si>
  <si>
    <t>Aura of Static / Energy</t>
  </si>
  <si>
    <t>Empathy / Understanding</t>
  </si>
  <si>
    <t>Hardened Leather (monstrous?)</t>
  </si>
  <si>
    <t>Explosive Runes Spell</t>
  </si>
  <si>
    <t>Aura of Warmth</t>
  </si>
  <si>
    <t>Eternal Health</t>
  </si>
  <si>
    <t>Hemlock (wood)</t>
  </si>
  <si>
    <t>Ice (magical)</t>
  </si>
  <si>
    <t>Filth / Desecration</t>
  </si>
  <si>
    <t>Beautiful / Evocative</t>
  </si>
  <si>
    <t>Eternal Youth</t>
  </si>
  <si>
    <t>Invisible Material</t>
  </si>
  <si>
    <t>Fire Trap Spell</t>
  </si>
  <si>
    <t>Boundary Inscription</t>
  </si>
  <si>
    <t>Forbidden Knowledge / Madness</t>
  </si>
  <si>
    <t>Ironwood (wood)</t>
  </si>
  <si>
    <t>Chant</t>
  </si>
  <si>
    <t>Golem Creation</t>
  </si>
  <si>
    <t>Ivory (valuable)</t>
  </si>
  <si>
    <t>Clue</t>
  </si>
  <si>
    <t>Frescoes</t>
  </si>
  <si>
    <t>Couplet</t>
  </si>
  <si>
    <t>Healing / Regeneration</t>
  </si>
  <si>
    <t>Lacquered Wood (type?)</t>
  </si>
  <si>
    <t>Idolatry / Living Statue Creation</t>
  </si>
  <si>
    <t>Gargoyle (monster?)</t>
  </si>
  <si>
    <t>Curse</t>
  </si>
  <si>
    <t>Lost Knowledge</t>
  </si>
  <si>
    <t>Date (Future)</t>
  </si>
  <si>
    <t>Glyph of Warding Spell</t>
  </si>
  <si>
    <t>Date (Past)</t>
  </si>
  <si>
    <t>Magic Item Creation</t>
  </si>
  <si>
    <t>Golem (monster)</t>
  </si>
  <si>
    <t>Date (Today)</t>
  </si>
  <si>
    <t>Material Sacrifice</t>
  </si>
  <si>
    <t>Gong (summoning?</t>
  </si>
  <si>
    <t>Dedication</t>
  </si>
  <si>
    <t>Living Flesh</t>
  </si>
  <si>
    <t>Demonic Truename</t>
  </si>
  <si>
    <t>Meditation / Self-Realization</t>
  </si>
  <si>
    <t>Living Fungus</t>
  </si>
  <si>
    <t>Guardian Beast (animal)</t>
  </si>
  <si>
    <t>Denunciation</t>
  </si>
  <si>
    <t>Minion Visitation</t>
  </si>
  <si>
    <t>Mahogany (wood)</t>
  </si>
  <si>
    <t>Guardian Monster (monster)</t>
  </si>
  <si>
    <t>Diabolic Truename</t>
  </si>
  <si>
    <t>Guardians Present (monsters)</t>
  </si>
  <si>
    <t>Dwarven Runes</t>
  </si>
  <si>
    <t>Miraculous Evocations</t>
  </si>
  <si>
    <t>Marble (stone, valuable)</t>
  </si>
  <si>
    <t>Hack Marks / Desecration</t>
  </si>
  <si>
    <t>Healing Herbs (treasure)</t>
  </si>
  <si>
    <t>Elogium</t>
  </si>
  <si>
    <t>Oracle</t>
  </si>
  <si>
    <t>Meteoric Iron (very valuable)</t>
  </si>
  <si>
    <t>Hidden Treasure (type?)</t>
  </si>
  <si>
    <t>Elven Script</t>
  </si>
  <si>
    <t>Mud Bricks</t>
  </si>
  <si>
    <t>High Priest Present (NPC)</t>
  </si>
  <si>
    <t>Encrypted</t>
  </si>
  <si>
    <t>Planar Communication</t>
  </si>
  <si>
    <t>Holy / Unholy Book (magical?)</t>
  </si>
  <si>
    <t>Epitaph</t>
  </si>
  <si>
    <t>Planar Knowledge / Revelation</t>
  </si>
  <si>
    <t>Holy / Unholy Monstrance (treasure)</t>
  </si>
  <si>
    <t>Gibberish</t>
  </si>
  <si>
    <t>Obsidian (crystal / stone, valuable)</t>
  </si>
  <si>
    <t>Holy / Unholy Symbol (treasure)</t>
  </si>
  <si>
    <t>Gnomish Runes</t>
  </si>
  <si>
    <t>Onyx (valuable)</t>
  </si>
  <si>
    <t>Holy / Unholy Water Basin (magical?)</t>
  </si>
  <si>
    <t>Good Omen</t>
  </si>
  <si>
    <t>Planar Viewing</t>
  </si>
  <si>
    <t>Hot (magical?)</t>
  </si>
  <si>
    <t>Halfling Script</t>
  </si>
  <si>
    <t>Packed / Hardened Earth</t>
  </si>
  <si>
    <t>Haunting</t>
  </si>
  <si>
    <t>Possession</t>
  </si>
  <si>
    <t>Petrified Wood</t>
  </si>
  <si>
    <t>Idol(s)</t>
  </si>
  <si>
    <t>Hieroglyphic</t>
  </si>
  <si>
    <t>Prison for Supernatural Entity</t>
  </si>
  <si>
    <t>Pewter</t>
  </si>
  <si>
    <t>Historical Commemoration</t>
  </si>
  <si>
    <t>Pine (wood)</t>
  </si>
  <si>
    <t>Immaculate / Untouchable Shrine</t>
  </si>
  <si>
    <t>Honoring Hero</t>
  </si>
  <si>
    <t>Protective Aura / Repulsion of Corporeal Enemies</t>
  </si>
  <si>
    <t>Platinum (very valuable)</t>
  </si>
  <si>
    <t>Imprisoned Angel (monster)</t>
  </si>
  <si>
    <t>Honoring Martyr</t>
  </si>
  <si>
    <t>Psychic Empowerment</t>
  </si>
  <si>
    <t>Imprisoned Demon (monster)</t>
  </si>
  <si>
    <t>Honoring Ruler</t>
  </si>
  <si>
    <t>Purification of Objects</t>
  </si>
  <si>
    <t>Precious Stone (GM’s choice, very valuable)</t>
  </si>
  <si>
    <t>Imprisoned Devil (monster)</t>
  </si>
  <si>
    <t>Ill Omen</t>
  </si>
  <si>
    <t>Imprecation</t>
  </si>
  <si>
    <t>Purification of Worshippers</t>
  </si>
  <si>
    <t>Incense Burners</t>
  </si>
  <si>
    <t>Inset Gems (treasure)</t>
  </si>
  <si>
    <t>Invitation</t>
  </si>
  <si>
    <t>Quests and Geases</t>
  </si>
  <si>
    <t>Rock Crystal (valuable)</t>
  </si>
  <si>
    <t>Jewelry (sacred treasure)</t>
  </si>
  <si>
    <t>Living Shadows (monster)</t>
  </si>
  <si>
    <t>Reincarnation</t>
  </si>
  <si>
    <t>Magic Mouth Spell</t>
  </si>
  <si>
    <t>Lament</t>
  </si>
  <si>
    <t>Reliquary / Relic Protection</t>
  </si>
  <si>
    <t>Magnetic Effect / Lodestone (trick?)</t>
  </si>
  <si>
    <t>Legend</t>
  </si>
  <si>
    <t>Manacles / Chains</t>
  </si>
  <si>
    <t>Map (treasure)</t>
  </si>
  <si>
    <t>Lovecraftian Truename</t>
  </si>
  <si>
    <t>Mask (treasure?)</t>
  </si>
  <si>
    <t>Material Offering (sacred / untouchable treasure)</t>
  </si>
  <si>
    <t>Nautical Coordinates</t>
  </si>
  <si>
    <t>Minions Present (NPCs)</t>
  </si>
  <si>
    <t>Sanctuary from Opposite Alignment</t>
  </si>
  <si>
    <t>Mosaics</t>
  </si>
  <si>
    <t>Niches / Alcoves</t>
  </si>
  <si>
    <t>Obscure Honorific</t>
  </si>
  <si>
    <t>Sanctuary from Planar Invaders</t>
  </si>
  <si>
    <t>Silver (valuable)</t>
  </si>
  <si>
    <t>Offering Bowl (treasure?)</t>
  </si>
  <si>
    <t>Paradox</t>
  </si>
  <si>
    <t>Scrying / Remote Viewing</t>
  </si>
  <si>
    <t>Silvered Iron</t>
  </si>
  <si>
    <t>Other Religious Object (GM’s choice)</t>
  </si>
  <si>
    <t>Painting (magical)</t>
  </si>
  <si>
    <t>Password</t>
  </si>
  <si>
    <t>Seal over Apocalyptic Gateway</t>
  </si>
  <si>
    <t>Petrified Victim / Worshipper</t>
  </si>
  <si>
    <t>Skulls (animal)</t>
  </si>
  <si>
    <t>Pile of Cooled Molten Metal</t>
  </si>
  <si>
    <t>Prayer for Ascension</t>
  </si>
  <si>
    <t>Secret Map</t>
  </si>
  <si>
    <t>Poisonous Gas (trap)</t>
  </si>
  <si>
    <t>Skulls (demi-human)</t>
  </si>
  <si>
    <t>Prayer for Deliverance</t>
  </si>
  <si>
    <t>Shape Shifting / Polymorphing</t>
  </si>
  <si>
    <t>Skulls (human)</t>
  </si>
  <si>
    <t>Reliquary (treasure?)</t>
  </si>
  <si>
    <t>Ruined / Crumbling Shrine</t>
  </si>
  <si>
    <t>Prayer for Mercy</t>
  </si>
  <si>
    <t>Skulls (humanoid)</t>
  </si>
  <si>
    <t>Rune (Word) of Power Spell</t>
  </si>
  <si>
    <t>Skulls (monstrous)</t>
  </si>
  <si>
    <t>Rusted Scrap Metal</t>
  </si>
  <si>
    <t>Prayer for Power</t>
  </si>
  <si>
    <t>Spell Empowerment</t>
  </si>
  <si>
    <t>Skulls (varied)</t>
  </si>
  <si>
    <t>Sacred Text</t>
  </si>
  <si>
    <t>Saint’s / Martyr’s Body Part (magical?)</t>
  </si>
  <si>
    <t>Prayer for Revelation</t>
  </si>
  <si>
    <t>Spell Recovery</t>
  </si>
  <si>
    <t>Salts / Encrustations</t>
  </si>
  <si>
    <t>Scourge of Flagellation (treasure?)</t>
  </si>
  <si>
    <t>Prayer for Salvation</t>
  </si>
  <si>
    <t>Summoning Familiar</t>
  </si>
  <si>
    <t>Soapstone</t>
  </si>
  <si>
    <t>Screen / Filigree (treasure?)</t>
  </si>
  <si>
    <t>Scroll (magical?)</t>
  </si>
  <si>
    <t>Prayer for Visitation</t>
  </si>
  <si>
    <t>Summoning Familiars</t>
  </si>
  <si>
    <t>Spruce (wood)</t>
  </si>
  <si>
    <t>Secret Compartment (treasure?)</t>
  </si>
  <si>
    <t>Stacked Stones</t>
  </si>
  <si>
    <t>Prophecy</t>
  </si>
  <si>
    <t>Summoning Guardian</t>
  </si>
  <si>
    <t>Secret Stairway</t>
  </si>
  <si>
    <t>Stalactites</t>
  </si>
  <si>
    <t>Secret Trapdoor</t>
  </si>
  <si>
    <t>Quote</t>
  </si>
  <si>
    <t>Supernatural Knowledge, New Languages</t>
  </si>
  <si>
    <t>Skeleton (inanimate)</t>
  </si>
  <si>
    <t>Skulls</t>
  </si>
  <si>
    <t>Reader’s Own Name</t>
  </si>
  <si>
    <t>Spider Webs (giant?)</t>
  </si>
  <si>
    <t>Supernatural Knowledge, New Spells</t>
  </si>
  <si>
    <t>Spirit Present (monster)</t>
  </si>
  <si>
    <t>Stone (type?)</t>
  </si>
  <si>
    <t>Spell-Activating</t>
  </si>
  <si>
    <t>Temporal Stasis</t>
  </si>
  <si>
    <t>Stud / Pommels (buttons) (trap / trick?)</t>
  </si>
  <si>
    <t>Tiled Bricks</t>
  </si>
  <si>
    <t>Taunt</t>
  </si>
  <si>
    <t>Temporal Stasis / Preservation</t>
  </si>
  <si>
    <t>Summon Vermin Spell</t>
  </si>
  <si>
    <t>Sunken Pit</t>
  </si>
  <si>
    <t>Threat</t>
  </si>
  <si>
    <t>Symbol Spell</t>
  </si>
  <si>
    <t>Tapestry(magical)</t>
  </si>
  <si>
    <t>Trap-Activating</t>
  </si>
  <si>
    <t>Transmigration of Souls</t>
  </si>
  <si>
    <t>Tea Leaves (in container?)</t>
  </si>
  <si>
    <t>Unknown Alien Metal</t>
  </si>
  <si>
    <t>Teleportation Spell</t>
  </si>
  <si>
    <t>Trick-Activating</t>
  </si>
  <si>
    <t>Unknown Alien Stone</t>
  </si>
  <si>
    <t>Unknown Alien Wood</t>
  </si>
  <si>
    <t>Throne / Sacred Seat</t>
  </si>
  <si>
    <t>Unknown Language</t>
  </si>
  <si>
    <t>Undead Reanimation</t>
  </si>
  <si>
    <t>Unreadable</t>
  </si>
  <si>
    <t>Vigil / Sleeplessness</t>
  </si>
  <si>
    <t>Treasure (type?)</t>
  </si>
  <si>
    <t>Votive Inscription</t>
  </si>
  <si>
    <t>Visions</t>
  </si>
  <si>
    <t>Woven Vines</t>
  </si>
  <si>
    <t>Tripods</t>
  </si>
  <si>
    <t>Warning</t>
  </si>
  <si>
    <t>Weather / Environment Control</t>
  </si>
  <si>
    <t>Yew (wood)</t>
  </si>
  <si>
    <t>Undead (monster)</t>
  </si>
  <si>
    <t>Implement</t>
  </si>
  <si>
    <t>Barrel of Oil</t>
  </si>
  <si>
    <t>Bastinadoes</t>
  </si>
  <si>
    <t>Brazier and Tongs (for hot coals)</t>
  </si>
  <si>
    <t>Cat’s Paws</t>
  </si>
  <si>
    <t>Chair of Torture</t>
  </si>
  <si>
    <t>Cressets</t>
  </si>
  <si>
    <t>Daggers</t>
  </si>
  <si>
    <t>Hatchets and Meat Cleavers</t>
  </si>
  <si>
    <t>Barrel of Tar</t>
  </si>
  <si>
    <t>Black Hood</t>
  </si>
  <si>
    <t>Branding Irons</t>
  </si>
  <si>
    <t>Clamps</t>
  </si>
  <si>
    <t>Cranks and Ropes</t>
  </si>
  <si>
    <t>Dripping Water Trough and Tubes</t>
  </si>
  <si>
    <t>Flask of Honey</t>
  </si>
  <si>
    <t>Instrument of Mercy (monster)</t>
  </si>
  <si>
    <t>Maces and Morning Stars</t>
  </si>
  <si>
    <t>Needles and Pins</t>
  </si>
  <si>
    <t>Pendulum Blade</t>
  </si>
  <si>
    <t>Pincers</t>
  </si>
  <si>
    <t>Ropes</t>
  </si>
  <si>
    <t>Sausage Grinder</t>
  </si>
  <si>
    <t>Stake and Manacles</t>
  </si>
  <si>
    <t>Strappado Setup</t>
  </si>
  <si>
    <t>Tooth Pliers</t>
  </si>
  <si>
    <t>Hungry / Starving Monster in Cage</t>
  </si>
  <si>
    <t>Inquisitor (NPC)</t>
  </si>
  <si>
    <t>Instrument of Torment (monster)</t>
  </si>
  <si>
    <t>Living Victim (see Prisoner Table)</t>
  </si>
  <si>
    <t>Psychic Inquisitor (NPC)</t>
  </si>
  <si>
    <t>Ropes and Cords</t>
  </si>
  <si>
    <t>Swords</t>
  </si>
  <si>
    <t>Torturer (NPC)</t>
  </si>
  <si>
    <t>Vial of Poison</t>
  </si>
  <si>
    <t>Vial of Acid</t>
  </si>
  <si>
    <t>Victim (see Corpse Table)</t>
  </si>
  <si>
    <t>Whips</t>
  </si>
  <si>
    <t>Room of</t>
  </si>
  <si>
    <t>101 Containers Present</t>
  </si>
  <si>
    <t>15’ High Pyramid of Mostly-Empty Potion Bottles</t>
  </si>
  <si>
    <t>23 Dead Bodies Present</t>
  </si>
  <si>
    <t>666 Books Present</t>
  </si>
  <si>
    <t>Adventurers’ Campsite (recently abandoned)</t>
  </si>
  <si>
    <t>Air / Surfaces Are Glittering</t>
  </si>
  <si>
    <t>Alien Architecture</t>
  </si>
  <si>
    <t>All Surfaces Covered in Mosaics</t>
  </si>
  <si>
    <t>All Surfaces Made of Compressed / Angular Dirt (unstable)</t>
  </si>
  <si>
    <t>Animated Suits of Armor March in Formation, Halt</t>
  </si>
  <si>
    <t>Aquarium with Aquatic Creatures</t>
  </si>
  <si>
    <t>Arrow Points to Secret Door (trap?)</t>
  </si>
  <si>
    <t>Beast Trophies (animated?)</t>
  </si>
  <si>
    <t>Blast Shadows of Slain People on Walls</t>
  </si>
  <si>
    <t>Bleeding Walls</t>
  </si>
  <si>
    <t>Breathing Walls</t>
  </si>
  <si>
    <t>Bricked Up Trapdoor in Ceiling / Floor</t>
  </si>
  <si>
    <t>Broken Musical Instruments Everywhere</t>
  </si>
  <si>
    <t>Burning Lantern in Center of Room (no other feature)</t>
  </si>
  <si>
    <t>Caged Fire Beetles and Tiny Fire Elementals Provide Illumination</t>
  </si>
  <si>
    <t>Cairn in Center of Room</t>
  </si>
  <si>
    <t>Canopic Jars and Embalming Slab</t>
  </si>
  <si>
    <t>Canvas Spread Over Surfaces</t>
  </si>
  <si>
    <t>Cats Roaming Everywhere</t>
  </si>
  <si>
    <t>Cenotaphs Everywhere</t>
  </si>
  <si>
    <t>Chalk Scrawlings / Diagrams Everywhere</t>
  </si>
  <si>
    <t>Chandelier Turned into Precarious Climbing Ladder to Dangerous Treasure Room</t>
  </si>
  <si>
    <t>Chasm and Bridge</t>
  </si>
  <si>
    <t>Claw Marks Everywhere</t>
  </si>
  <si>
    <t>Climbable Series of Low Wooden Rafters</t>
  </si>
  <si>
    <t>Colossus Covered in Verdigris</t>
  </si>
  <si>
    <t>Covered in Bloody Scrawlings of a Madman</t>
  </si>
  <si>
    <t>Crucible and Smith’s Gear</t>
  </si>
  <si>
    <t>Curiosity Cabinet filled with Wondrous Things</t>
  </si>
  <si>
    <t>Darkness Spell, Growling Sounds</t>
  </si>
  <si>
    <t>Disembodied Voice Mockingly Narrates the Adventurers’ Actions</t>
  </si>
  <si>
    <t>Doll Sits Up in Middle of the Room, Crawls Away Toward Grating</t>
  </si>
  <si>
    <t>Doors are Giant Sculpted Mouths</t>
  </si>
  <si>
    <t>Doors Every 10’ Divide Room into Cells</t>
  </si>
  <si>
    <t>Doors Removed and Stacked</t>
  </si>
  <si>
    <t>Doors to Nowhere Every 10’ (opening to walls, perhaps with Roman numerals on them)</t>
  </si>
  <si>
    <t>Dream Catchers Hanging Everywhere</t>
  </si>
  <si>
    <t>Dungeon Villain’s Giant Head Hovers as Watchful “Hologram”</t>
  </si>
  <si>
    <t>Every Surface is Carved / Etched / Engraved</t>
  </si>
  <si>
    <t>Every Surface Made of Flesh</t>
  </si>
  <si>
    <t>Feral Child Lair</t>
  </si>
  <si>
    <t>Filled with Mist</t>
  </si>
  <si>
    <t>Filled with Prisoners</t>
  </si>
  <si>
    <t>Filled with Taxidermy (beasts, monsters, etc.)</t>
  </si>
  <si>
    <t>Floating Objects</t>
  </si>
  <si>
    <t>Floor is 3’ Deep Pool of Mud (potential trap for short demi-humans)</t>
  </si>
  <si>
    <t>Floor is a Wall (with doors mounted in floor and ceiling)</t>
  </si>
  <si>
    <t>Floor is Ceiling (with furnishings on ceiling)</t>
  </si>
  <si>
    <t>Floor Tiles Form a Game Board</t>
  </si>
  <si>
    <t>Friendly Cat in Room, Follows Adventurers</t>
  </si>
  <si>
    <t>Frigid, Walls Covered in Ice</t>
  </si>
  <si>
    <t>Funerary Urns on Shelves</t>
  </si>
  <si>
    <t>Fungal Garden, Beautiful</t>
  </si>
  <si>
    <t>Fungal Garden, Cursed (Negative Magical Property)</t>
  </si>
  <si>
    <t>Fungal Garden, Edible</t>
  </si>
  <si>
    <t>Fungal Garden, Enchanted (Positive Magical Property)</t>
  </si>
  <si>
    <t>Fungal Garden, Gas-Emitting</t>
  </si>
  <si>
    <t>Fungal Garden, Hallucinogenic</t>
  </si>
  <si>
    <t>Fungal Garden, Hive Mind</t>
  </si>
  <si>
    <t>Fungal Garden, Invasive / Parasitic</t>
  </si>
  <si>
    <t>Fungal Garden, Magic Eating</t>
  </si>
  <si>
    <t>Fungal Garden, Phosphorescent</t>
  </si>
  <si>
    <t>Fungal Garden, Poisonous</t>
  </si>
  <si>
    <t>Gargoyles on Pedestals</t>
  </si>
  <si>
    <t>Ghostly Mist Handprints on the Walls</t>
  </si>
  <si>
    <t>Glass Coffin(s) in Room</t>
  </si>
  <si>
    <t>Gong Hanging in Stand, Still Barely Reverberating (no other features in room)</t>
  </si>
  <si>
    <t>Grass-Like Growth Everywhere</t>
  </si>
  <si>
    <t>Gravestone(s)</t>
  </si>
  <si>
    <t>Gremlin Flees from Explorers into Tiny Hole</t>
  </si>
  <si>
    <t>Half-Finished Colossal Sculpture</t>
  </si>
  <si>
    <t>Hand Cart and Rails, Leading Out Descending Tunnel</t>
  </si>
  <si>
    <t>Hanging Hides, Flayed Skins and Pelts</t>
  </si>
  <si>
    <t>Hanging Nets Everywhere Hold Boxes, Skulls, Etc.</t>
  </si>
  <si>
    <t>Hermit Slowly Turning into a Tree</t>
  </si>
  <si>
    <t>Huge Pile of Flinders / Splinters</t>
  </si>
  <si>
    <t>Improvised Midwall Divides Room</t>
  </si>
  <si>
    <t>Inscriptions on Walls, Beginning in Upper Left Corner, Tell an Entire Saga</t>
  </si>
  <si>
    <t>Inverted Magical Waterfall</t>
  </si>
  <si>
    <t>Invisible Containers on Floor</t>
  </si>
  <si>
    <t>Invisible Dead Body Floating in the Center of the Room, Surrounded by Flies</t>
  </si>
  <si>
    <t>Invisible Ley Line (all magic is chaos magic, trick)</t>
  </si>
  <si>
    <t>Ivory Inlays in Surfaces</t>
  </si>
  <si>
    <t>Kiln and Potter’s Gear</t>
  </si>
  <si>
    <t>Leather Spread Over Surfaces</t>
  </si>
  <si>
    <t>Light Spells (various colors)</t>
  </si>
  <si>
    <t>Loom and Weaver’s Gear</t>
  </si>
  <si>
    <t>Magic Mouths Gibbering</t>
  </si>
  <si>
    <t>Manacles and Chains Everywhere</t>
  </si>
  <si>
    <t>Map Painted on Wall</t>
  </si>
  <si>
    <t>Mist Conceals Everything</t>
  </si>
  <si>
    <t>Mist Conceals the Ceiling</t>
  </si>
  <si>
    <t>Mist Conceals the Floor</t>
  </si>
  <si>
    <t>Monster Trophies Cover Every Surface</t>
  </si>
  <si>
    <t>Moving and Creeping Occult Sigils Cover the Walls</t>
  </si>
  <si>
    <t>Mushrooms Growing Everywhere</t>
  </si>
  <si>
    <t>Otherworld Viewer Seen Observing</t>
  </si>
  <si>
    <t>Overgrown with Slimy Plants</t>
  </si>
  <si>
    <t>Painted Ceiling, Masterpiece</t>
  </si>
  <si>
    <t>Painted Floor, Madman’s Vista</t>
  </si>
  <si>
    <t>Painted in Bright Colors</t>
  </si>
  <si>
    <t>Painted Walls, Elaborate Dwarven Family Tree</t>
  </si>
  <si>
    <t>Petrified Tree Dominates the Room</t>
  </si>
  <si>
    <t>Phantoms of Children</t>
  </si>
  <si>
    <t>Pieces of Driftwood</t>
  </si>
  <si>
    <t>Pipe Organ (playing on its own?)</t>
  </si>
  <si>
    <t>Portcullises Every 10’ Divide Room into Cells</t>
  </si>
  <si>
    <t>Pots and Pans Hanging Everywhere</t>
  </si>
  <si>
    <t>Rat Swarm Flees</t>
  </si>
  <si>
    <t>Reflecting Mirrors Cascading with Surface Sunlight</t>
  </si>
  <si>
    <t>Room Filled Floor to Ceiling with Trash</t>
  </si>
  <si>
    <t>Room Filled with 10’ Deep Sand</t>
  </si>
  <si>
    <t>Room Filled with Hedge Maze, Dirt Floor</t>
  </si>
  <si>
    <t>Room Floor is an Enormous Sinkhole (trap if adventurers open door quickly)</t>
  </si>
  <si>
    <t>Room Has Recently Flooded</t>
  </si>
  <si>
    <t>Room is a 30’ Tall Trash Heap (with gremlin burrows throughout)</t>
  </si>
  <si>
    <t>Room is a Whirlpool with an Aura of Silence (trap)</t>
  </si>
  <si>
    <t>Room is Filled with Statues</t>
  </si>
  <si>
    <t>Room is Made of Bones and Skulls</t>
  </si>
  <si>
    <t>Room is Made of Bronze / Brass Plating</t>
  </si>
  <si>
    <t>Room is Made of Crystal / Glass</t>
  </si>
  <si>
    <t>Room is Made of Energy / Force Fields</t>
  </si>
  <si>
    <t>Room is Made of Iron / Steel Plating</t>
  </si>
  <si>
    <t>Roots Growing Everywhere</t>
  </si>
  <si>
    <t>Ropes Dangling from Shafts</t>
  </si>
  <si>
    <t>Runestone(s)</t>
  </si>
  <si>
    <t>Sealed and Airless Until Opened</t>
  </si>
  <si>
    <t>Shadows in Walls (living)</t>
  </si>
  <si>
    <t>Shattered Barricade, Broken Weapons</t>
  </si>
  <si>
    <t>Skeletal Hands Stuck in Floor / Wall / Ceiling</t>
  </si>
  <si>
    <t>Skulls in Piles</t>
  </si>
  <si>
    <t>Skylight in Ceiling Leads to Surface</t>
  </si>
  <si>
    <t>Slime Dripping Everywhere</t>
  </si>
  <si>
    <t>Soot Covers Everything</t>
  </si>
  <si>
    <t>Steam Vents</t>
  </si>
  <si>
    <t>Sticks and Wicker Men Hanging Everywhere</t>
  </si>
  <si>
    <t>Strange Overpowering Feeling</t>
  </si>
  <si>
    <t>Suits of Rusted Armor Stacked Floor to Ceiling</t>
  </si>
  <si>
    <t>Sweltering, Scalding Steam</t>
  </si>
  <si>
    <t>Terrarium with Tiny Creatures</t>
  </si>
  <si>
    <t>Thousands of Cockroaches Flee</t>
  </si>
  <si>
    <t>Thousands of Rat Skeletons Crunch Underfoot</t>
  </si>
  <si>
    <t>Tiny Furniture and Light Fixtures</t>
  </si>
  <si>
    <t>Tiny Hut in Center of Room, Made of Filthy Thatch and Clay Bricks</t>
  </si>
  <si>
    <t>Totem Poles to the Ceiling</t>
  </si>
  <si>
    <t>Trail of Pebbles / Breadcrumbs</t>
  </si>
  <si>
    <t>Transparent Ceiling</t>
  </si>
  <si>
    <t>Transparent Floor</t>
  </si>
  <si>
    <t>Transparent Wall</t>
  </si>
  <si>
    <t>Troll Held in Magical Stasis</t>
  </si>
  <si>
    <t>Two Armored (Inanimate) Skeletons in Fighting Pit, Impaled on Each Other’s Spears</t>
  </si>
  <si>
    <t>Uneven / Dangerous Floor</t>
  </si>
  <si>
    <t>Very High Ceiling</t>
  </si>
  <si>
    <t>Very Low Ceiling</t>
  </si>
  <si>
    <t>Vines Growing Everywhere</t>
  </si>
  <si>
    <t>Walls Are Moving (huge insect migration)</t>
  </si>
  <si>
    <t>Walls Covered in Old Mounted Shields</t>
  </si>
  <si>
    <t>Walls Covered in Old Mounted Weapons</t>
  </si>
  <si>
    <t>Walls Covered in Writhing Snakes (harmless?)</t>
  </si>
  <si>
    <t>Walls Filled with Shelves and Bottles</t>
  </si>
  <si>
    <t>Winch and Pulleys, Chalk Outline on Wall</t>
  </si>
  <si>
    <t>Wind Current</t>
  </si>
  <si>
    <t>Wooden Floor Partially Collapsed, Stone Chamber Beneath</t>
  </si>
  <si>
    <t>Writing / Graffiti on Every Surface</t>
  </si>
  <si>
    <t>Writing on Walls (shifting, changing)</t>
  </si>
  <si>
    <t>D1000</t>
  </si>
  <si>
    <t>Room</t>
  </si>
  <si>
    <t>Manorial</t>
  </si>
  <si>
    <t>Stronghold</t>
  </si>
  <si>
    <t>Temple</t>
  </si>
  <si>
    <t>Room Theme</t>
  </si>
  <si>
    <t>Slum of the Shivering Incubator</t>
  </si>
  <si>
    <t>Statuary of the Sacrosanctum of Amun-Ra</t>
  </si>
  <si>
    <t>Chamber of the Disintegrating Puppetry</t>
  </si>
  <si>
    <t>The Babbling Menagerie</t>
  </si>
  <si>
    <t>Nether River of the Witch House</t>
  </si>
  <si>
    <t>Crypt of the Loathsome Urn</t>
  </si>
  <si>
    <t>Gateway of the Wendigo</t>
  </si>
  <si>
    <t>The Forsaken Hypocaust</t>
  </si>
  <si>
    <t>Deadly Vigil of the Hieracosphinx</t>
  </si>
  <si>
    <t>Pale Hall of Immortal Judgment</t>
  </si>
  <si>
    <t>Hearth of the Cinder Keeper</t>
  </si>
  <si>
    <t>The Crawling Swarm’s Imprisonment</t>
  </si>
  <si>
    <t>Vault of the Dansing Goblin Armors</t>
  </si>
  <si>
    <t>Labyrinth of the Troll Crusher</t>
  </si>
  <si>
    <t>Hall of the Moth Hierophant</t>
  </si>
  <si>
    <t>The Draconian Charnel House</t>
  </si>
  <si>
    <t>The Ever-Sinking Strongroom</t>
  </si>
  <si>
    <t>Gaol of the Obsidian Idols</t>
  </si>
  <si>
    <t>Menagerie of the Rat-Things</t>
  </si>
  <si>
    <t>The Captain’s Grotesque Workroom</t>
  </si>
  <si>
    <t>Plague Garden of the Executioner</t>
  </si>
  <si>
    <t>Lord Garien’s Concealed Drawing Room</t>
  </si>
  <si>
    <t>Secret Tomb of the Putrefactor</t>
  </si>
  <si>
    <t>The Unfathomable Altar</t>
  </si>
  <si>
    <t>Spiral of the Crimson Blobs</t>
  </si>
  <si>
    <t>The Ziggurat of Snails</t>
  </si>
  <si>
    <t>Cascade Hall of the Wild Hunt</t>
  </si>
  <si>
    <t>Storeroom of the Reverent Reagents</t>
  </si>
  <si>
    <t>The Cage-Piled Ambulatory</t>
  </si>
  <si>
    <t>Zigzag of the Headless Monsters</t>
  </si>
  <si>
    <t>Inferno of the Spider Tyrant</t>
  </si>
  <si>
    <t>Clamorous Loggia of the Infinite Game</t>
  </si>
  <si>
    <t>Bestiary of the Delvers’ Many Finds</t>
  </si>
  <si>
    <t>The Sealed Nook of Dr. Faustus</t>
  </si>
  <si>
    <t>Prison of the Protectress</t>
  </si>
  <si>
    <t>Umbral Hallway into the Dark Tower</t>
  </si>
  <si>
    <t>Cyst of the Beholder</t>
  </si>
  <si>
    <t>The Cambion Spire of Kara’teras</t>
  </si>
  <si>
    <t>The Seer’s Dream Forge</t>
  </si>
  <si>
    <t>Platinum Shrine of the Dwarf Godling</t>
  </si>
  <si>
    <t>Enigma of the Hierophant of the Dark Druids</t>
  </si>
  <si>
    <t>The Maw of Mysteries</t>
  </si>
  <si>
    <t>Temple of the Jeweled Lamia</t>
  </si>
  <si>
    <t>The Fungal Encampment</t>
  </si>
  <si>
    <t>Haunted Fountain of the Venomous Rusalka</t>
  </si>
  <si>
    <t>The Shunned Storeroom</t>
  </si>
  <si>
    <t>Defile of the Exorcists</t>
  </si>
  <si>
    <t>The Carrion Haunt of the Thrice-Deceived</t>
  </si>
  <si>
    <t>Quicksilver Galleria of the Mercurial Fey</t>
  </si>
  <si>
    <t>The Hatching Lake of the Kraken Spawn</t>
  </si>
  <si>
    <t>Chandlery of the Blasphemers</t>
  </si>
  <si>
    <t>The Foetid Ladder of Fungus Branches</t>
  </si>
  <si>
    <t>Stairs of the Elementalist</t>
  </si>
  <si>
    <t>Dread Hall of the Umber Dominus</t>
  </si>
  <si>
    <t>Poisonous Haven of Palathina</t>
  </si>
  <si>
    <t>The Louring Trick of Lord Pickiwitt</t>
  </si>
  <si>
    <t>Alhacena of the Griffon Riders</t>
  </si>
  <si>
    <t>The Healer’s Golgothan Retreat</t>
  </si>
  <si>
    <t>Inverted Ziggurat of the Ethereal Whirlpool</t>
  </si>
  <si>
    <t>God Sphere of the Imperiled Islands</t>
  </si>
  <si>
    <t>Monument Room of the Dolorous Blackguard</t>
  </si>
  <si>
    <t>The Cathedral of 666 Parchments</t>
  </si>
  <si>
    <t>Abandoned Nether Construct</t>
  </si>
  <si>
    <t>Arena Ring of the Fomorians</t>
  </si>
  <si>
    <t>Ursu of the Bone Golem</t>
  </si>
  <si>
    <t>The Succession of Seventeen Waterfalls</t>
  </si>
  <si>
    <t>The Ramshackle Changeling Carnival</t>
  </si>
  <si>
    <t>The Yithian Undercroft (and Heir Apparent, Randolph Carter)</t>
  </si>
  <si>
    <t>A Gallery of Psychic Trophies</t>
  </si>
  <si>
    <t>The Queen-Guards’ Feasting House</t>
  </si>
  <si>
    <t>The Crystal Abomination Reborn</t>
  </si>
  <si>
    <t>Crowde of the Beguiling Sleep-Walker</t>
  </si>
  <si>
    <t>The Goodwife’s Merry Morgue</t>
  </si>
  <si>
    <t>The Unreachable Opal Sanctuary</t>
  </si>
  <si>
    <t>Leaching Cesspool of the Shambling Ones</t>
  </si>
  <si>
    <t>Hieron of the Slave Lord</t>
  </si>
  <si>
    <t>The Chthonic Tower of Imriduul</t>
  </si>
  <si>
    <t>Spider Narrows of the Hive Father</t>
  </si>
  <si>
    <t>The Banishing Lake of Terenos</t>
  </si>
  <si>
    <t>Grave Robbers’ Grotto</t>
  </si>
  <si>
    <t>Lofty Tomb of the Griffon Knight</t>
  </si>
  <si>
    <t>Gate of the Spider People</t>
  </si>
  <si>
    <t>Crooked Fissure into the Impregnable Vault</t>
  </si>
  <si>
    <t>The Mausolean Sanctum Sanctorum</t>
  </si>
  <si>
    <t>Bath of the Gibbering Ones</t>
  </si>
  <si>
    <t>The Simulacrum Garden</t>
  </si>
  <si>
    <t>The Vertiginous Excubitorium</t>
  </si>
  <si>
    <t>Imperial Garrison of the Brotherhood</t>
  </si>
  <si>
    <t>Bridged Hall of the Manticore Pits</t>
  </si>
  <si>
    <t>The Impaler’s Mindscape</t>
  </si>
  <si>
    <t>Drowic Tunnel to Erel-Cind</t>
  </si>
  <si>
    <t>The Trickster’s Promenade</t>
  </si>
  <si>
    <t>Golden Bastion of the Demigoddess</t>
  </si>
  <si>
    <t>Balorium Sanctum of the Violet Pyre</t>
  </si>
  <si>
    <t>Cimeliarch of the Lotus Eaters</t>
  </si>
  <si>
    <t>Mirage-Filled Harem</t>
  </si>
  <si>
    <t>The Giant’s Lightwell</t>
  </si>
  <si>
    <t>Aqueduct of the Minotaur</t>
  </si>
  <si>
    <t>The Deathly Fissure of Grothoroth</t>
  </si>
  <si>
    <t>Glyphed Calefactorium</t>
  </si>
  <si>
    <t>Ash Pit of the Dream Thieves</t>
  </si>
  <si>
    <t>In-Spiral Chamber of Transfigurations</t>
  </si>
  <si>
    <t>The Stairway of Three Thousand Windows</t>
  </si>
  <si>
    <t>Acidic Underground River</t>
  </si>
  <si>
    <t>The Wreckage of the Archangel</t>
  </si>
  <si>
    <t>Noxious Calidarium</t>
  </si>
  <si>
    <t>Gloam of the Slave Queen</t>
  </si>
  <si>
    <t>The Secret Enclave of the Faerie Queen</t>
  </si>
  <si>
    <t>Chamber of Suffocation</t>
  </si>
  <si>
    <t>Pits of Possession</t>
  </si>
  <si>
    <t>Ransacked Chartophylacium</t>
  </si>
  <si>
    <t>Mausoleum of the Elixir Crafter</t>
  </si>
  <si>
    <t>The Shattered Alipterion</t>
  </si>
  <si>
    <t>The Endless Wardrobe</t>
  </si>
  <si>
    <t>The Ebony Hospitalium</t>
  </si>
  <si>
    <t>Vault of the Magma Gremlins</t>
  </si>
  <si>
    <t>Planetarium of the Patriarch</t>
  </si>
  <si>
    <t>The Legion Redoubt</t>
  </si>
  <si>
    <t>The Primeval Cavern</t>
  </si>
  <si>
    <t>The Bladed Scriptorium</t>
  </si>
  <si>
    <t>The Saurian Chasm</t>
  </si>
  <si>
    <t>Subterranean Barrier of the Graven Key</t>
  </si>
  <si>
    <t>Nexus of the Shunned One</t>
  </si>
  <si>
    <t>The Warlock’s Balnearium</t>
  </si>
  <si>
    <t>Guardroom of the Fungal Ones</t>
  </si>
  <si>
    <t>Wind Walker Vault</t>
  </si>
  <si>
    <t>Inundated Kennel</t>
  </si>
  <si>
    <t>The Bower of Many Lanthorns</t>
  </si>
  <si>
    <t>Labyrinth of the Thralls of Cthulhu</t>
  </si>
  <si>
    <t>The Bardic Bedchamber</t>
  </si>
  <si>
    <t>Scrimshaw-Heaped Bedchamber</t>
  </si>
  <si>
    <t>The Bard-Singer’s Misty Cavern</t>
  </si>
  <si>
    <t>The Drunken Dwarf Lord’s Treasure Vault</t>
  </si>
  <si>
    <t>Contrivance of the Undead Ganunmahu</t>
  </si>
  <si>
    <t>Demolished Cell Block</t>
  </si>
  <si>
    <t>Chamber of the Brain Pedestals</t>
  </si>
  <si>
    <t>Puffball-Draped Asylum</t>
  </si>
  <si>
    <t>Well of the Black Behemoth</t>
  </si>
  <si>
    <t>The Unbeheld Yithian Gallery</t>
  </si>
  <si>
    <t>Monastic Cells of the Gremlin Skeletons</t>
  </si>
  <si>
    <t>Diamond Crypt of the Elf Lord</t>
  </si>
  <si>
    <t>The Inexorable Walled-Up Chamber</t>
  </si>
  <si>
    <t>The Pyramid of the Cultic Dusts</t>
  </si>
  <si>
    <t>The Ever-Besieged Conclavium</t>
  </si>
  <si>
    <t>Sunroom of the Sprites’ Contraption</t>
  </si>
  <si>
    <t>The Bloodstained and Chiming Fane</t>
  </si>
  <si>
    <t>Silver Cage of the Uncanny Sorcerer</t>
  </si>
  <si>
    <t>Flooded and Collapsing Laboratory</t>
  </si>
  <si>
    <t>The Shrine of the Harlequin’s Endless Contradictions</t>
  </si>
  <si>
    <t>Fountain Grotto of the Ice-Rimed Grimoire</t>
  </si>
  <si>
    <t>Flickering Gateway of the Under-Wilds</t>
  </si>
  <si>
    <t>Vault of the Fire Giants</t>
  </si>
  <si>
    <t>Gas Spore Chamber</t>
  </si>
  <si>
    <t>The Shrieking Room</t>
  </si>
  <si>
    <t>Yuggothian Zone of Failed Trans-Dimensional Machinery</t>
  </si>
  <si>
    <t>The Spidery Descent of Lilith</t>
  </si>
  <si>
    <t>Prison of the Poisoner</t>
  </si>
  <si>
    <t>The Yeti Cavern</t>
  </si>
  <si>
    <t>Scrapheap of the Destroyer</t>
  </si>
  <si>
    <t>The City of the Tiny Ones</t>
  </si>
  <si>
    <t>Baroque Loft of Tilted Works Off Display</t>
  </si>
  <si>
    <t>The Darkroom of Serenity</t>
  </si>
  <si>
    <t>Dimensional Beast Conclave</t>
  </si>
  <si>
    <t>Burning Cellarage</t>
  </si>
  <si>
    <t>The Enchanted Grapery</t>
  </si>
  <si>
    <t>Shallows of the Warmongers</t>
  </si>
  <si>
    <t>Twilit Granary of the Giant Weevils</t>
  </si>
  <si>
    <t>The Hexer’s Hole</t>
  </si>
  <si>
    <t>Thalassic Choir</t>
  </si>
  <si>
    <t>The Gambit Pit of Jolly Cap’n Rumshackles</t>
  </si>
  <si>
    <t>Djinni Peristyle</t>
  </si>
  <si>
    <t>The Crumbling Dumbwaiter</t>
  </si>
  <si>
    <t>Sunken Horologium</t>
  </si>
  <si>
    <t>Unearthed Underhall of the Dwarven Queen</t>
  </si>
  <si>
    <t>The Yellow Inferno of the Desperate Plague Doctors</t>
  </si>
  <si>
    <t>Apodyterium of the Crawling Claw</t>
  </si>
  <si>
    <t>Keep of the Grave-Robbing Cloud Giants</t>
  </si>
  <si>
    <t>Tar Pit of the Immaculate Preserves</t>
  </si>
  <si>
    <t>Workshop of the Clockwork Pendulums</t>
  </si>
  <si>
    <t>Domed Chamber of the Whispering Painting</t>
  </si>
  <si>
    <t>Forecourt of the Stag Priests</t>
  </si>
  <si>
    <t>Locks of the Dwarven Canal-Labyrinth</t>
  </si>
  <si>
    <t>The Oozing Monolith of Ch’ch’kirrikolm</t>
  </si>
  <si>
    <t>Overlook of the Lightless Hall</t>
  </si>
  <si>
    <t>Quicksand Cloister</t>
  </si>
  <si>
    <t>The Most Peculiar Chandlery</t>
  </si>
  <si>
    <t>Rune-Graven Memorial of the Demon Slayer</t>
  </si>
  <si>
    <t>Donjon of the Lifeless Maidens</t>
  </si>
  <si>
    <t>Harbor of the Sea of Slimes</t>
  </si>
  <si>
    <t>The Blood-Daughter’s Inquisition Chamber</t>
  </si>
  <si>
    <t>Firepit of the Cackling Horned God</t>
  </si>
  <si>
    <t>Dune-Swept Geothermal Cavern</t>
  </si>
  <si>
    <t>Elemental Vortex of the Naga Lord</t>
  </si>
  <si>
    <t>Cistern of the Shadow Scarabs</t>
  </si>
  <si>
    <t>Crypt of the Jackal-Wife’s Reflection</t>
  </si>
  <si>
    <t>The Vestiary of the Frogmen</t>
  </si>
  <si>
    <t>Novitiate of the Gold-Giver</t>
  </si>
  <si>
    <t>The Copper-Paneled Breezeway</t>
  </si>
  <si>
    <t>Contrivance of the Heart-Driven Automaton</t>
  </si>
  <si>
    <t>The Fathomless Oubliette</t>
  </si>
  <si>
    <t>Wyrm Cave of Unmined Metals</t>
  </si>
  <si>
    <t>Ale Cellar of the Bubbling Mists</t>
  </si>
  <si>
    <t>Sick Room of the Failed Initiates</t>
  </si>
  <si>
    <t>Glyph-Crypt of the Vengeful Geomancer</t>
  </si>
  <si>
    <t>Nether Fortress of the Amber Golem</t>
  </si>
  <si>
    <t>Trapezoidal Amphitheater</t>
  </si>
  <si>
    <t>Atelier of the Fungal One</t>
  </si>
  <si>
    <t>Acheronian Cave</t>
  </si>
  <si>
    <t>Badgerbear Hatchery</t>
  </si>
  <si>
    <t>Void of the Gibbering Slime</t>
  </si>
  <si>
    <t>Lycanthropic Conduit</t>
  </si>
  <si>
    <t>The Prisoners’ Aula</t>
  </si>
  <si>
    <t>Monastic Tower</t>
  </si>
  <si>
    <t>Mossy Hollow</t>
  </si>
  <si>
    <t>The Grim Megaron</t>
  </si>
  <si>
    <t>The Trench of Twilight</t>
  </si>
  <si>
    <t>The Endless Barracks</t>
  </si>
  <si>
    <t>The Moebius Excavation</t>
  </si>
  <si>
    <t>Vault of the Cairn Stones</t>
  </si>
  <si>
    <t>Chamber of the Slug Mage</t>
  </si>
  <si>
    <t>The Croaking Cells</t>
  </si>
  <si>
    <t>The Vile Punishing Carcer of the Deathless Inept Centurion</t>
  </si>
  <si>
    <t>Heaven’s Transept</t>
  </si>
  <si>
    <t>The Pearly Horologium</t>
  </si>
  <si>
    <t>Shrine of the Buried Army</t>
  </si>
  <si>
    <t>Amphisbaena Alcoves</t>
  </si>
  <si>
    <t>The Foetid Cave of Pools</t>
  </si>
  <si>
    <t>Domain of the Sepulchral Reaver</t>
  </si>
  <si>
    <t>Brazen Ossuary Chamber</t>
  </si>
  <si>
    <t>Procession of the Winds</t>
  </si>
  <si>
    <t>The Chiming Apothecary</t>
  </si>
  <si>
    <t>Chain-Crypts of the Drowning Ones</t>
  </si>
  <si>
    <t>The Aquarium of Flesh</t>
  </si>
  <si>
    <t>Galleries of the Blighted Cartographer</t>
  </si>
  <si>
    <t>Undercity, the Luckless Quarter</t>
  </si>
  <si>
    <t>The Barriers of Kismet</t>
  </si>
  <si>
    <t>Aquarium of the Floating Eyes</t>
  </si>
  <si>
    <t>Vault of the Buried Longship</t>
  </si>
  <si>
    <t>Rainbowed Chamber of the Catafalques</t>
  </si>
  <si>
    <t>Gilded Altar of the Sardonic Mountebank</t>
  </si>
  <si>
    <t>The Mist-Wreathed Prayer Cells</t>
  </si>
  <si>
    <t>Siege Dam of the Water Elementals</t>
  </si>
  <si>
    <t>Stalking Maze of the Trophy Taker</t>
  </si>
  <si>
    <t>Defaced Hermitage of the Enthraller</t>
  </si>
  <si>
    <t>The Chittering Hollow</t>
  </si>
  <si>
    <t>Burial Chamber of the Myrmidon Maiden</t>
  </si>
  <si>
    <t>Corridor of the Twelve Alembics</t>
  </si>
  <si>
    <t>The Masque-Room of the Creeping Verdigris</t>
  </si>
  <si>
    <t>Chamber of the Poison Lotus</t>
  </si>
  <si>
    <t>Dread Vault of the Zombie Tyrannosaur</t>
  </si>
  <si>
    <t>Entry 3,784 to the Endless Stair</t>
  </si>
  <si>
    <t>Skull Temple of the Scorpion Devils</t>
  </si>
  <si>
    <t>The Soundless Spire</t>
  </si>
  <si>
    <t>The Nonesuch Chamber</t>
  </si>
  <si>
    <t>Cyclopean Forge Barrier of Steropes</t>
  </si>
  <si>
    <t>Indomitable Barbican</t>
  </si>
  <si>
    <t>Megaron of the Uncreator</t>
  </si>
  <si>
    <t>Magisterial Adyton</t>
  </si>
  <si>
    <t>Observatory of the Headhunters</t>
  </si>
  <si>
    <t>Sulfurous Icehouse</t>
  </si>
  <si>
    <t>The Tengu Conundrum</t>
  </si>
  <si>
    <t>Maze of the Sphinx</t>
  </si>
  <si>
    <t>Pestilent Hollow of the Pumpkin King</t>
  </si>
  <si>
    <t>The Fool’s Columbarium</t>
  </si>
  <si>
    <t>Unreachable Palace Deeps of Kublai Khan</t>
  </si>
  <si>
    <t>Barbican of the Opal Chalice</t>
  </si>
  <si>
    <t>Alchemic Brewery</t>
  </si>
  <si>
    <t>The Warded Abyss</t>
  </si>
  <si>
    <t>Jeweled Holdfast</t>
  </si>
  <si>
    <t>The Tartaran Gallows</t>
  </si>
  <si>
    <t>The Radiant Aviary</t>
  </si>
  <si>
    <t>Nightmare Arena of the Fallen Idol Incarnations</t>
  </si>
  <si>
    <t>Ensnaring Apse of the Glue-Taloned Wraithlings</t>
  </si>
  <si>
    <t>The Foetid Threshold</t>
  </si>
  <si>
    <t>The Horrific Palace</t>
  </si>
  <si>
    <t>The Gore-Hag’s Echoing Chantier</t>
  </si>
  <si>
    <t>Tomb of the Cloud Djinni</t>
  </si>
  <si>
    <t>Aula of the Regenerating Shoggoth</t>
  </si>
  <si>
    <t>Forge of the Obsidian Sword Master</t>
  </si>
  <si>
    <t>Collapsed Access Chamber</t>
  </si>
  <si>
    <t>Last Rest of the Dreamland Heretic</t>
  </si>
  <si>
    <t>The Fane of Our Dread Mother’s Submergence</t>
  </si>
  <si>
    <t>Corridor of the Crooked Serpent</t>
  </si>
  <si>
    <t>Golgathion’s Hall of Mirrors</t>
  </si>
  <si>
    <t>Dome of the Seven Chutes</t>
  </si>
  <si>
    <t>The Pretender’s Anointing Room</t>
  </si>
  <si>
    <t>Alice’s Wondrous Hall of Many Doors</t>
  </si>
  <si>
    <t>The Cinder Goblins’ Calefactorium</t>
  </si>
  <si>
    <t>Nether Lagoon of Dark Sea Mother</t>
  </si>
  <si>
    <t>Map Cave of Residual Magics</t>
  </si>
  <si>
    <t>Portal Atrium of the Island Kingdoms</t>
  </si>
  <si>
    <t>Egg Chamber of the Ivory Queen</t>
  </si>
  <si>
    <t>Nether Gnomes’ Flophouse</t>
  </si>
  <si>
    <t>Salt-Encrusted Coal Heap</t>
  </si>
  <si>
    <t>Catacombs of the Encroaching Grue</t>
  </si>
  <si>
    <t>The Empyrean Solarium</t>
  </si>
  <si>
    <t>Netted Chasm of the Slavers</t>
  </si>
  <si>
    <t>The Vat-Ringed Cesspool</t>
  </si>
  <si>
    <t>Forge of the Fate Weavers</t>
  </si>
  <si>
    <t>Trapdoor Chamber of the Iridescent Chains</t>
  </si>
  <si>
    <t>The Plutonian Abyss</t>
  </si>
  <si>
    <t>Bay of the Crow-Things</t>
  </si>
  <si>
    <t>Unfinished Room of Ochre Hallucinations</t>
  </si>
  <si>
    <t>The Undiscovered Andron</t>
  </si>
  <si>
    <t>Mordred’s Execution Chamber</t>
  </si>
  <si>
    <t>The Mine of Moons</t>
  </si>
  <si>
    <t>832nd Conclave of the Black Goblin Market</t>
  </si>
  <si>
    <t>Vestry of the Jackal Gremlins</t>
  </si>
  <si>
    <t>The Bewildering Laboratory</t>
  </si>
  <si>
    <t>Defended Sinkhole</t>
  </si>
  <si>
    <t>The Maskers’ Cell Block</t>
  </si>
  <si>
    <t>Temple of the Hook-Clawed Horrors</t>
  </si>
  <si>
    <t>Clerical Refuge</t>
  </si>
  <si>
    <t>Grinder of the Scarabs</t>
  </si>
  <si>
    <t>The Eldjotnar Domain</t>
  </si>
  <si>
    <t>Fey Sacristy</t>
  </si>
  <si>
    <t>Portentous Annex</t>
  </si>
  <si>
    <t>Fissure of the Spiders of Leng</t>
  </si>
  <si>
    <t>The Rat Ladder</t>
  </si>
  <si>
    <t>The Gentle Ogress Den</t>
  </si>
  <si>
    <t>Hyper-Geometrical Obstruction</t>
  </si>
  <si>
    <t>The Lodes of Hewn Stone</t>
  </si>
  <si>
    <t>The Cascades of Valhalla</t>
  </si>
  <si>
    <t>The Louring Lair</t>
  </si>
  <si>
    <t>Umbral Belfry</t>
  </si>
  <si>
    <t>The Slithering Cinerarium</t>
  </si>
  <si>
    <t>Crawlspace of the Gremlins</t>
  </si>
  <si>
    <t>The Leeching Gate</t>
  </si>
  <si>
    <t>The Whiteschist Cavelet</t>
  </si>
  <si>
    <t>Coldroom of the Her Exquisite Malevolence</t>
  </si>
  <si>
    <t>Oracular Necropolis</t>
  </si>
  <si>
    <t>Escape-Fireplace of the Most Cunning Archmage</t>
  </si>
  <si>
    <t>The Subterranean Palace of the Naga-Priests</t>
  </si>
  <si>
    <t>The Unclimbable Slug Spire</t>
  </si>
  <si>
    <t>The Remains of the Auld World’s Disintegration</t>
  </si>
  <si>
    <t>Walled-Up Chamber of Hypnos</t>
  </si>
  <si>
    <t>The Ghouls’ Oil Cellar</t>
  </si>
  <si>
    <t>Baroque Hall of the Titan’s Cauldron</t>
  </si>
  <si>
    <t>Crumbling Barrier of the Invisible Monster</t>
  </si>
  <si>
    <t>Hydraulic Secret Room</t>
  </si>
  <si>
    <t>Malfunctioning Teleporter and Fountain Chamber</t>
  </si>
  <si>
    <t>Scuttling Wall of the Scarab Wheels</t>
  </si>
  <si>
    <t>Rivulets of the Dream Eater</t>
  </si>
  <si>
    <t>Barbican of the Mad God</t>
  </si>
  <si>
    <t>The Hourglass of the Frozen Wastes</t>
  </si>
  <si>
    <t>Mold-Choked Hiding Place</t>
  </si>
  <si>
    <t>Ever-Sought Hideout of the Giant Killer</t>
  </si>
  <si>
    <t>Smithy of the Thousand Idols</t>
  </si>
  <si>
    <t>Orc Warren of the Tusk-Masked Overlord</t>
  </si>
  <si>
    <t>The Fire Giants’ Butchery and Amphitheater</t>
  </si>
  <si>
    <t>Crawlspace of the Diminutive Shrine</t>
  </si>
  <si>
    <t>Junk Room of Deviltry</t>
  </si>
  <si>
    <t>Lanthorn-Illuminated Cyst</t>
  </si>
  <si>
    <t>Orphanage of the Otherworld</t>
  </si>
  <si>
    <t>Wine Vault of the Mimick Thing</t>
  </si>
  <si>
    <t>Hag Mother Grislekka’s Gingernsap Bakery</t>
  </si>
  <si>
    <t>Sanatorium of the Lotus Eaters</t>
  </si>
  <si>
    <t>The Cage Matrix of the Dvergar Strongboxes</t>
  </si>
  <si>
    <t>Locutorium of the Disenchanter</t>
  </si>
  <si>
    <t>Quarry Shaft of the Yuggothian Tablets</t>
  </si>
  <si>
    <t>Many-Tiered Hatchery of the Weevil Queen</t>
  </si>
  <si>
    <t>The Lamia’s Iridescent Atrium</t>
  </si>
  <si>
    <t>The Ettin Chieftain’s Gladiatorial Pits</t>
  </si>
  <si>
    <t>Harem of the Unborn Ones</t>
  </si>
  <si>
    <t>Demon Arches of the Lizard Folk</t>
  </si>
  <si>
    <t>The Jeweled Fane</t>
  </si>
  <si>
    <t>Darkroom of the Vampire King</t>
  </si>
  <si>
    <t>The Nether Gnome Natatorium</t>
  </si>
  <si>
    <t>Cambion’s Workroom</t>
  </si>
  <si>
    <t>The Kraken Stair</t>
  </si>
  <si>
    <t>Constricting Chamber</t>
  </si>
  <si>
    <t>The Hierophant’s Arboretum</t>
  </si>
  <si>
    <t>Gas-Filled Loft</t>
  </si>
  <si>
    <t>The Inexorable Sanctuary</t>
  </si>
  <si>
    <t>Unclean Scullery of the Crone Demon</t>
  </si>
  <si>
    <t>Shrine Cave of the Drudge Demons</t>
  </si>
  <si>
    <t>The Daunting Sinkhole</t>
  </si>
  <si>
    <t>Mossy Grave of the Unknown Adventurer</t>
  </si>
  <si>
    <t>The Serpentine Cells</t>
  </si>
  <si>
    <t>The Crone’s Forbidden Rotunda of Insectile Lizardry</t>
  </si>
  <si>
    <t>Plunge of the Land Shark</t>
  </si>
  <si>
    <t>Vestals’ Treasury</t>
  </si>
  <si>
    <t>The Shattered and Leaning Tower of Loki</t>
  </si>
  <si>
    <t>Dreamlanders’ Asylum</t>
  </si>
  <si>
    <t>The Lord Marshal’s Tablinum</t>
  </si>
  <si>
    <t>The Devil’s Andron</t>
  </si>
  <si>
    <t>The Deathly Fastness</t>
  </si>
  <si>
    <t>The Fanged Hole</t>
  </si>
  <si>
    <t>The Elf Lord’s Commandery</t>
  </si>
  <si>
    <t>Open-Ceilinged Hall of the Burial Mounds</t>
  </si>
  <si>
    <t>Maggot Pits of Ba’al-Zebul</t>
  </si>
  <si>
    <t>Sacrificial Hall of the Ghast King</t>
  </si>
  <si>
    <t>The Thalassic Echo Chamber</t>
  </si>
  <si>
    <t>Dwarf-Cells of the Woeful Garrison</t>
  </si>
  <si>
    <t>Murk-Water Leech Grotto</t>
  </si>
  <si>
    <t>The Athach’s Abattoir</t>
  </si>
  <si>
    <t>Rushing River of the Giant Gar</t>
  </si>
  <si>
    <t>Haven of the Corpse Eaters</t>
  </si>
  <si>
    <t>Cauldron Chamber of the Cloud Giantess</t>
  </si>
  <si>
    <t>The Beast Stables of Geryon</t>
  </si>
  <si>
    <t>The Wight Maidens’ Servery</t>
  </si>
  <si>
    <t>Colossal Gate Room</t>
  </si>
  <si>
    <t>Maggot Hall of the Slithering Ones</t>
  </si>
  <si>
    <t>Drawbridge of the Widowmaker</t>
  </si>
  <si>
    <t>The Overqueen’s Holy Lightwell</t>
  </si>
  <si>
    <t>Prisons of Hyper-Geometrical Chaos</t>
  </si>
  <si>
    <t>Tholos of the Earth Shaman</t>
  </si>
  <si>
    <t>Limestone Fissure of the Acid Dragon</t>
  </si>
  <si>
    <t>Undercroft of the Blood Hawks</t>
  </si>
  <si>
    <t>Moebius Map Chamber</t>
  </si>
  <si>
    <t>Spiral Moat</t>
  </si>
  <si>
    <t>The Sea-Swept Catacumba</t>
  </si>
  <si>
    <t>Windswept Waste of the Ice Devils</t>
  </si>
  <si>
    <t>Jeweled Sacrarium of Dis Pater</t>
  </si>
  <si>
    <t>Conjuring Chamber</t>
  </si>
  <si>
    <t>Branching Sky-Bridge of the Violet Fungi</t>
  </si>
  <si>
    <t>The Mercurial Succession of Alcoves</t>
  </si>
  <si>
    <t>The Cruel and Illusory Sacristy</t>
  </si>
  <si>
    <t>Burrow Bastion of the Gnome Laird’s Chosen</t>
  </si>
  <si>
    <t>Black Fresco-Painted Sanctuary</t>
  </si>
  <si>
    <t>The Reeking Alchemical Spice Laboratory</t>
  </si>
  <si>
    <t>Hursu of the Mercy Giver</t>
  </si>
  <si>
    <t>Loft of Labyrinths</t>
  </si>
  <si>
    <t>Shipwreck Abyss of the Sea Hags</t>
  </si>
  <si>
    <t>Throne Hall of the Cyclopean Sisterhood</t>
  </si>
  <si>
    <t>Hrimthursar Spiral</t>
  </si>
  <si>
    <t>The Dystopian Frater</t>
  </si>
  <si>
    <t>Ceremonial Annex</t>
  </si>
  <si>
    <t>The Secret Hold of Alakazir</t>
  </si>
  <si>
    <t>Miasmal Garrison of the Goblin Phantoms</t>
  </si>
  <si>
    <t>Crystalline Gatehouse</t>
  </si>
  <si>
    <t>The Shedu’s Diaconia</t>
  </si>
  <si>
    <t>The Jasper Cavern</t>
  </si>
  <si>
    <t>Dryadic Hall of Oaken Memory</t>
  </si>
  <si>
    <t>The Nightgaunt Heap</t>
  </si>
  <si>
    <t>Hypogaeum of the Seneschal</t>
  </si>
  <si>
    <t>The Dragon Slayer’s Hideout</t>
  </si>
  <si>
    <t>Merciless Ossuary of the Crawling Skulls</t>
  </si>
  <si>
    <t>Empyrean Therma</t>
  </si>
  <si>
    <t>The Ethereal Cesspit</t>
  </si>
  <si>
    <t>Terminus of the Tentacled Beast</t>
  </si>
  <si>
    <t>Titan’s Cultic Statuary of the Lion Golems</t>
  </si>
  <si>
    <t>The Eldritch Ascension</t>
  </si>
  <si>
    <t>Larval Bone Heap</t>
  </si>
  <si>
    <t>The Titan Chasm</t>
  </si>
  <si>
    <t>The Butcher’s Trap</t>
  </si>
  <si>
    <t>Animating Natatorium</t>
  </si>
  <si>
    <t>The Grimoire Barrens</t>
  </si>
  <si>
    <t>Grotto of the Taloned Ones</t>
  </si>
  <si>
    <t>Bridge of the Moonbeast</t>
  </si>
  <si>
    <t>Atrium of the Slithering Scapegrace</t>
  </si>
  <si>
    <t>Bell Tower of the Iconoclasts</t>
  </si>
  <si>
    <t>The Dripping Death Cabinet</t>
  </si>
  <si>
    <t>Sealed Tomb of the Fallen Faerie Knight</t>
  </si>
  <si>
    <t>Pit of the Slug Behemoth</t>
  </si>
  <si>
    <t>Crystalline Gargoyle Aerie</t>
  </si>
  <si>
    <t>The Web-Covered Aerarium</t>
  </si>
  <si>
    <t>Carrion Worm Hatchery</t>
  </si>
  <si>
    <t>The Leprous Arboretum</t>
  </si>
  <si>
    <t>Vorpal Grinding Chamber</t>
  </si>
  <si>
    <t>Blood-Paths of the Wounded Watchtower</t>
  </si>
  <si>
    <t>Forge of the Witch King Talismans</t>
  </si>
  <si>
    <t>The Flame Conjurer’s Chancel</t>
  </si>
  <si>
    <t>Ambulatory of the Nightgaunts</t>
  </si>
  <si>
    <t>The Starry Chancel</t>
  </si>
  <si>
    <t>Su-Beast Overlook</t>
  </si>
  <si>
    <t>The Sinking Bedroom</t>
  </si>
  <si>
    <t>Nightmarish Cistvaen</t>
  </si>
  <si>
    <t>The Cerulean Slope</t>
  </si>
  <si>
    <t>Dolorous Landing</t>
  </si>
  <si>
    <t>Archival Mindscape</t>
  </si>
  <si>
    <t>The Gremlin Lord’s Tiny Treasure House</t>
  </si>
  <si>
    <t>Serpentine Cave of the Exemplar</t>
  </si>
  <si>
    <t>The Grim Sacrarium</t>
  </si>
  <si>
    <t>Smelter of the Fire Naga</t>
  </si>
  <si>
    <t>The Frogmen’s Ascension</t>
  </si>
  <si>
    <t>The Leeching Arcosolium</t>
  </si>
  <si>
    <t>The Lifeless Narrows</t>
  </si>
  <si>
    <t>Soothsayer’s Reliquary</t>
  </si>
  <si>
    <t>Maze of the Puppet Master</t>
  </si>
  <si>
    <t>The Chalice Terminus</t>
  </si>
  <si>
    <t>The Bronze Vortex</t>
  </si>
  <si>
    <t>Rat-Infested Chute</t>
  </si>
  <si>
    <t>Sinkhole of the Dire Corvi</t>
  </si>
  <si>
    <t>The Eyebiter’s Room of Mirrors</t>
  </si>
  <si>
    <t>Seething Geyser</t>
  </si>
  <si>
    <t>Vine-Shrouded Temple</t>
  </si>
  <si>
    <t>Pool Cavern of the Toad Demons</t>
  </si>
  <si>
    <t>Hallucinogenic Summoning Chamber</t>
  </si>
  <si>
    <t>Antediluvian Fallout Shelter</t>
  </si>
  <si>
    <t>Interrogation Chamber of the Brazen Head</t>
  </si>
  <si>
    <t>Slime Mold Reservoir</t>
  </si>
  <si>
    <t>Conditivum of the Silver Astrolabe</t>
  </si>
  <si>
    <t>Blade Arsenal of the Serpentine Demoness</t>
  </si>
  <si>
    <t>Perimeter of the Spider-Priest Quarter</t>
  </si>
  <si>
    <t>Infested Gemstone Cave</t>
  </si>
  <si>
    <t>Salt Warren of the Deep Ones</t>
  </si>
  <si>
    <t>Bifurcation of the Howling Fissures</t>
  </si>
  <si>
    <t>Candlelit Elven Hospitium</t>
  </si>
  <si>
    <t>Sunken Tower of the Storm Giant Patriarch</t>
  </si>
  <si>
    <t>Dwarven Apothecarium</t>
  </si>
  <si>
    <t>The Bleeding Formicarium</t>
  </si>
  <si>
    <t>Quarry of the Crippled Stone Giant</t>
  </si>
  <si>
    <t>Arcane-Shielded Herbarium</t>
  </si>
  <si>
    <t>Babbling Sepulcher</t>
  </si>
  <si>
    <t>Crypt of the Glacier Wyrm</t>
  </si>
  <si>
    <t>The Heiress’s Lamentable Fate</t>
  </si>
  <si>
    <t>Underwater Antechamber</t>
  </si>
  <si>
    <t>Demolished Cavern</t>
  </si>
  <si>
    <t>Pyre of the Phantom-Immolating Apparitionist</t>
  </si>
  <si>
    <t>High-Ceilinged Servery</t>
  </si>
  <si>
    <t>Transept of the Shriveled One</t>
  </si>
  <si>
    <t>The Quicksand Vein</t>
  </si>
  <si>
    <t>Elysian Fountain</t>
  </si>
  <si>
    <t>The Chimeric Vortex</t>
  </si>
  <si>
    <t>Starvelings’ Cell Block</t>
  </si>
  <si>
    <t>The Silvery Stair</t>
  </si>
  <si>
    <t>The Spiral of Ill Omen</t>
  </si>
  <si>
    <t>The Nebulous Lode</t>
  </si>
  <si>
    <t>The Nether Helieum</t>
  </si>
  <si>
    <t>Titanic Obstruction</t>
  </si>
  <si>
    <t>The Throne of Kismet</t>
  </si>
  <si>
    <t>Dryadic Chantier</t>
  </si>
  <si>
    <t>Muddy Hypocaust</t>
  </si>
  <si>
    <t>The Odious Peristyle</t>
  </si>
  <si>
    <t>Larder of the Unconstructed Flesh Golems</t>
  </si>
  <si>
    <t>The Dismal Nether Admiralty</t>
  </si>
  <si>
    <t>The Bejeweled and Accursed Diaconicon</t>
  </si>
  <si>
    <t>Ascending Vault of the Gargoyle Pillars</t>
  </si>
  <si>
    <t>Mass Grave of the Astral Cult</t>
  </si>
  <si>
    <t>The Emerald Egg of Hastur</t>
  </si>
  <si>
    <t>Spawning Pool of the Killer Frogs</t>
  </si>
  <si>
    <t>Storeroom of Doktor Katastrophe’s Failed Experiments</t>
  </si>
  <si>
    <t>The Illumined and Opalescent Frigidarium</t>
  </si>
  <si>
    <t>Magma Crypt of the Fire Demon</t>
  </si>
  <si>
    <t>Audience Chamber of the Imperious Enchantress</t>
  </si>
  <si>
    <t>The Dominion of Chthonic Corrosion</t>
  </si>
  <si>
    <t>The Scorpion Chantier</t>
  </si>
  <si>
    <t>Strictly-Decorated Chapel of the Glass Coffin</t>
  </si>
  <si>
    <t>Hallowed Hall of the White Rakshasa</t>
  </si>
  <si>
    <t>Prison of the Erinys Inquisitor</t>
  </si>
  <si>
    <t>Vermin-Infested Common Room</t>
  </si>
  <si>
    <t>The Revolving Cells</t>
  </si>
  <si>
    <t>Low-Ceilinged Embalming Chamber</t>
  </si>
  <si>
    <t>The Strega’s Aviary</t>
  </si>
  <si>
    <t>Slime Hollow of the Faceless Lord</t>
  </si>
  <si>
    <t>Mirage-Filled False Treasure Vault</t>
  </si>
  <si>
    <t>The Vampiric Observatory</t>
  </si>
  <si>
    <t>Ruin of the Storm Bringer</t>
  </si>
  <si>
    <t>Titanic Mushroom-Filled Guardian Cavern</t>
  </si>
  <si>
    <t>Diocese of the Untruthful</t>
  </si>
  <si>
    <t>The Trembling Horologium</t>
  </si>
  <si>
    <t>Lich Crypt of the Burrowing Mind Moles</t>
  </si>
  <si>
    <t>Drawbridges of the Faerie Queen</t>
  </si>
  <si>
    <t>Atrium of the Insatiable</t>
  </si>
  <si>
    <t>Unforgiven Lock-Breaker’s Oubliette</t>
  </si>
  <si>
    <t>Mushroom-Filled Obelisk Chamber</t>
  </si>
  <si>
    <t>The Dolorous Toad Trench</t>
  </si>
  <si>
    <t>The Way into Utter Nothingness</t>
  </si>
  <si>
    <t>Crimson Anchorage of the Aklo Rites</t>
  </si>
  <si>
    <t>Stone-Mound Kennels of the Hound Golems</t>
  </si>
  <si>
    <t>Dolmroth’s Marmoreal Memory Chamber</t>
  </si>
  <si>
    <t>The Gargoyles’ Grindstones</t>
  </si>
  <si>
    <t>Sibylline Refuge of the Magestrix Lucretia</t>
  </si>
  <si>
    <t>The Forbidden and Festering Outpost</t>
  </si>
  <si>
    <t>Beast Crypt of the Panther Goddess</t>
  </si>
  <si>
    <t>Plundered Tomb of the Weeping Walls</t>
  </si>
  <si>
    <t>Ambry of the Brazen Prophetess</t>
  </si>
  <si>
    <t>Sludge-Filled Haugr</t>
  </si>
  <si>
    <t>The Boarmen’s Trophy-Heaped Antechamber</t>
  </si>
  <si>
    <t>Echoing Room of Unknown Purpose</t>
  </si>
  <si>
    <t>Under-Mire of the Black Catoblepas</t>
  </si>
  <si>
    <t>The Sinkhole of the Crouching Lazar</t>
  </si>
  <si>
    <t>Lunatic’s Lokrekkja</t>
  </si>
  <si>
    <t>Perilous Labyrinth of the Twisted Children</t>
  </si>
  <si>
    <t>Fungus-Draped Niches of the Blighted One</t>
  </si>
  <si>
    <t>Voluptuous Hierarch’s Bedchamber</t>
  </si>
  <si>
    <t>Gothic Nether-Manse of the Silver-Sealed Coffin</t>
  </si>
  <si>
    <t>The Scabrous Playhouse</t>
  </si>
  <si>
    <t>Grotto of the Glass-Sheared Trolghul</t>
  </si>
  <si>
    <t>The Expedition’s Unplundered Shanty</t>
  </si>
  <si>
    <t>Hunting Hall of the Gorgonian Archer</t>
  </si>
  <si>
    <t>Plutonian Essence and Nightmare Brewery</t>
  </si>
  <si>
    <t>The Trickster Changeling’s Enormous Mushroom</t>
  </si>
  <si>
    <t>Chieftain Graxa’s Grisly Hall of Offerings</t>
  </si>
  <si>
    <t>Torture Pits of the Pirate Queen</t>
  </si>
  <si>
    <t>Fumigatory of the Smoke Elemental</t>
  </si>
  <si>
    <t>Claustrophobic Workpits of Ashmodai</t>
  </si>
  <si>
    <t>The Sage’s Viridian Cabinet</t>
  </si>
  <si>
    <t>Winding Cave-Corridor of the Slumbering Tentacle</t>
  </si>
  <si>
    <t>Nightmare’s Chain-and-Harness Room</t>
  </si>
  <si>
    <t>Worm-Infested Augury Chamber</t>
  </si>
  <si>
    <t>The Putrid and Crooked Catacombs</t>
  </si>
  <si>
    <t>Whispering Slime Fountain</t>
  </si>
  <si>
    <t>Bone Cave of the Gibbering Ones</t>
  </si>
  <si>
    <t>Green-Misted Altar of the Ulthrogorgon</t>
  </si>
  <si>
    <t>Star-Walled Celestial Chamber</t>
  </si>
  <si>
    <t>The Salt Mine Strangeways</t>
  </si>
  <si>
    <t>Heroum of the Platinum Flagon</t>
  </si>
  <si>
    <t>Unstable Catwalk and Fungus Garden</t>
  </si>
  <si>
    <t>Fossilized Pyre of the Moonbeasts</t>
  </si>
  <si>
    <t>Infernal Psychomanteum</t>
  </si>
  <si>
    <t>Slave Aerie of the Boar Demon</t>
  </si>
  <si>
    <t>Sin Burrows of the Ashamed</t>
  </si>
  <si>
    <t>Safehold of the Exiled</t>
  </si>
  <si>
    <t>Ethereal River of the Bard Queen</t>
  </si>
  <si>
    <t>Calefactorium of the Wind Treaders</t>
  </si>
  <si>
    <t>Mysterious Hatchway of the Frogmen</t>
  </si>
  <si>
    <t>Sludge Aerie of the Harpy Witches</t>
  </si>
  <si>
    <t>Cauldron Cavern of the Bugbear Witch</t>
  </si>
  <si>
    <t>Portcullis of the Serpentine Sigils</t>
  </si>
  <si>
    <t>The Thirteen-Bladed Hostel</t>
  </si>
  <si>
    <t>The Black Strangler’s Armory Chamber</t>
  </si>
  <si>
    <t>Battleground Cavern of the Hobgoblin Tribes</t>
  </si>
  <si>
    <t>Moss-Walled Archives</t>
  </si>
  <si>
    <t>The Sunless Curiosity Shop</t>
  </si>
  <si>
    <t>Cyzicene Hall of the Offering Bowl</t>
  </si>
  <si>
    <t>Megaron of the White Worm</t>
  </si>
  <si>
    <t>Putrid and Overflowing Natatorium</t>
  </si>
  <si>
    <t>Hunters’ Hall of the Scarecrow People</t>
  </si>
  <si>
    <t>Control Room of the Re-Animator</t>
  </si>
  <si>
    <t>The Wretched Maelstrom</t>
  </si>
  <si>
    <t>The Unthinkable Sanctum Sanctorum</t>
  </si>
  <si>
    <t>Treacle Well of the Banshee Princess</t>
  </si>
  <si>
    <t>The Lazarette of Blackest Treachery</t>
  </si>
  <si>
    <t>Onyx-Carved Ancestral Chamber</t>
  </si>
  <si>
    <t>The Pyramidal Refuge of Nepenthe</t>
  </si>
  <si>
    <t>The Bottomless Pit of the Purple Worm</t>
  </si>
  <si>
    <t>Sacrarium of the Phantom Fang-Maws</t>
  </si>
  <si>
    <t>Spear Closet of the Ageless and Wicked Child</t>
  </si>
  <si>
    <t>Hall of the Unlamented Dead</t>
  </si>
  <si>
    <t>Sea-Sphere of the Imprisoned Hippocampus</t>
  </si>
  <si>
    <t>The Invisible-Clutter Junk Room</t>
  </si>
  <si>
    <t>Manufactory of the Iron Warlock</t>
  </si>
  <si>
    <t>Drip Stricture of the Ebony Slime</t>
  </si>
  <si>
    <t>Scholomance of the Rusting Priests</t>
  </si>
  <si>
    <t>The Jester’s Secret Murder Room</t>
  </si>
  <si>
    <t>Smoldering Coal Room of the Ogre Slaves</t>
  </si>
  <si>
    <t>The Puppet Master’s Puzzle Box</t>
  </si>
  <si>
    <t>Turrinum of the Jasper Doorway</t>
  </si>
  <si>
    <t>The Ifrit’s Insidious Toll Gate</t>
  </si>
  <si>
    <t>Succubus Birthing Chamber</t>
  </si>
  <si>
    <t>The Horn-Halls of Crom</t>
  </si>
  <si>
    <t>Crown of the Beheaded Colossus</t>
  </si>
  <si>
    <t>Barracks Hall of Cackling Ones</t>
  </si>
  <si>
    <t>Demon Larvae Experimentation Chamber</t>
  </si>
  <si>
    <t>Wyvern Nest of the Razor Stalactites</t>
  </si>
  <si>
    <t>Bloodstone Meditation Chamber</t>
  </si>
  <si>
    <t>The Prophesied Empty Room</t>
  </si>
  <si>
    <t>Drying Room of the Infinite Wildflowers</t>
  </si>
  <si>
    <t>Chasm of the Ten Thousand Cave Lizards</t>
  </si>
  <si>
    <t>Reflecting Pool of the Jabberwock</t>
  </si>
  <si>
    <t>Bridge Chasm of the Vampire Hunter</t>
  </si>
  <si>
    <t>The Archive of Imaginary Splendor</t>
  </si>
  <si>
    <t>The Ice-Sealed Tombs of Xanadu</t>
  </si>
  <si>
    <t>Hieron of the Cauldron Born</t>
  </si>
  <si>
    <t>Veiled Emporium of the Djinni Maidens</t>
  </si>
  <si>
    <t>Bewildering Clockwork Chamber</t>
  </si>
  <si>
    <t>Tool Room of the Broken Godling</t>
  </si>
  <si>
    <t>Earthen Gladiator Pits of the Gegeneis</t>
  </si>
  <si>
    <t>Asgardian Shroud Chamber</t>
  </si>
  <si>
    <t>Commandery of the Skeleton King</t>
  </si>
  <si>
    <t>The Bridal Chamber of Unspeakable One</t>
  </si>
  <si>
    <t>Possession Chamber of the Horde Bringer</t>
  </si>
  <si>
    <t>Clay-Floored Cave of Rivulets</t>
  </si>
  <si>
    <t>Sand-Swept Chapel of the Golden Lammasu</t>
  </si>
  <si>
    <t>Backward-Flowing Cataract</t>
  </si>
  <si>
    <t>Holdfast of the Silent Hrimathursar</t>
  </si>
  <si>
    <t>Unearthed Oolite Chamber</t>
  </si>
  <si>
    <t>Instrument Chamber of the Dweomer Crafter</t>
  </si>
  <si>
    <t>Nether Wreck of the Black Freighter</t>
  </si>
  <si>
    <t>Unhallowed Crematorium</t>
  </si>
  <si>
    <t>Pale Arbor of the Sacred Tree</t>
  </si>
  <si>
    <t>The Impious Demesne</t>
  </si>
  <si>
    <t>The Hideous Nymphaeum</t>
  </si>
  <si>
    <t>The Hanging and Ascending Music Chamber</t>
  </si>
  <si>
    <t>Sand-Filled Quagmire</t>
  </si>
  <si>
    <t>Necromantic Divination Chamber of Abdul Alhazred</t>
  </si>
  <si>
    <t>Undervault of the Poison Vials</t>
  </si>
  <si>
    <t>Bronze Gate of the Rusting Beast</t>
  </si>
  <si>
    <t>Spectral Chamber of the Unbelievers</t>
  </si>
  <si>
    <t>The Endless and Monstrous Skeleton</t>
  </si>
  <si>
    <t>Dirt-Floored Ceremonial Hall</t>
  </si>
  <si>
    <t>Pestilent Granary of the Venom Ant Swarms</t>
  </si>
  <si>
    <t>Cradle of the Nightgaunts</t>
  </si>
  <si>
    <t>The Vestals’ Unholy Frost Pyre</t>
  </si>
  <si>
    <t>Heraldic Hall of the Dwarven Runes</t>
  </si>
  <si>
    <t>Closet of the Stacked Homunculus Bottles</t>
  </si>
  <si>
    <t>Fastness of the Chainless Slaves</t>
  </si>
  <si>
    <t>Husk-Filled Dais Chamber</t>
  </si>
  <si>
    <t>Oubliette of the Elder Thing</t>
  </si>
  <si>
    <t>Dream-Filled Storeroom</t>
  </si>
  <si>
    <t>Scroll Chamber of the Untouchable Drum</t>
  </si>
  <si>
    <t>Crawlspace of Grotesqueries</t>
  </si>
  <si>
    <t>The Fissure of Sewn Faces</t>
  </si>
  <si>
    <t>Pillar of the Desecrated Grimoire</t>
  </si>
  <si>
    <t>Doll Head Collector’s Treasure Vault</t>
  </si>
  <si>
    <t>Stilted Huts of the Werewolf Witches</t>
  </si>
  <si>
    <t>Catwalk over the Hydra Pits</t>
  </si>
  <si>
    <t>The Lich Lord’s Thousand Alcoves</t>
  </si>
  <si>
    <t>Stygian Fane of Baba Yaga</t>
  </si>
  <si>
    <t>Slaughter Drain and Ogress Cistern</t>
  </si>
  <si>
    <t>The Interlocking Crucible</t>
  </si>
  <si>
    <t>Hole to the Mind of Golm</t>
  </si>
  <si>
    <t>The Manse of Many Niches</t>
  </si>
  <si>
    <t>Anatomical Theater of the Demon Crone</t>
  </si>
  <si>
    <t>Sepulcher of the Iron Mask</t>
  </si>
  <si>
    <t>Dead End of the Enchanted Tapestry</t>
  </si>
  <si>
    <t>Prison of the Reluctant Sacrifices</t>
  </si>
  <si>
    <t>Servitors’ Crevice</t>
  </si>
  <si>
    <t>Hecatomb of the Astral Voyager</t>
  </si>
  <si>
    <t>Haunt of the Hand of Glory</t>
  </si>
  <si>
    <t>Pyewacket’s Misericord</t>
  </si>
  <si>
    <t>Venom Pit of the Bombardier Beetles</t>
  </si>
  <si>
    <t>Soul Chamber of the Hanging Periapts</t>
  </si>
  <si>
    <t>Boreal Sanctum of the Frost Angel</t>
  </si>
  <si>
    <t>The Vainglorious Mausoleum</t>
  </si>
  <si>
    <t>Wasp Lord’s Paper Bedchamber</t>
  </si>
  <si>
    <t>Quarry of the Imminent Resurrection</t>
  </si>
  <si>
    <t>Lookout of the Lizard Men</t>
  </si>
  <si>
    <t>Skin Tunnels of the Beast</t>
  </si>
  <si>
    <t>Net-Draped Winch Cavern</t>
  </si>
  <si>
    <t>Museum of the Antiquarian Gynosphinx</t>
  </si>
  <si>
    <t>Maelstrom of the Vampire Mantas</t>
  </si>
  <si>
    <t>Tunnel of Bladed Pendulums</t>
  </si>
  <si>
    <t>The Glacier of Jade Panes</t>
  </si>
  <si>
    <t>Oil Cellar of the Mad Pyromancer</t>
  </si>
  <si>
    <t>Gauntlet of the Rat Pits</t>
  </si>
  <si>
    <t>Slime-Encrusted Breeding Pit</t>
  </si>
  <si>
    <t>Dimensional Pocket of the Unrepentant Gunslinger</t>
  </si>
  <si>
    <t>The Owlery Crypt of Dendritic Tentacles</t>
  </si>
  <si>
    <t>Glass Ziggurat of the Serpent People</t>
  </si>
  <si>
    <t>Lake of the Depthless Void</t>
  </si>
  <si>
    <t>Stairway of the Wretched Remnant</t>
  </si>
  <si>
    <t>Fog Rift of the Phantom Ziggurat</t>
  </si>
  <si>
    <t>Portcullis of the Speaking Skull</t>
  </si>
  <si>
    <t>Smoke Room of the Elf Meats</t>
  </si>
  <si>
    <t>Bloodstained Bathing Chamber</t>
  </si>
  <si>
    <t>Shunned Cavern of the Infernal Contrivance</t>
  </si>
  <si>
    <t>Reeking Scullery of the Goblin Maidens</t>
  </si>
  <si>
    <t>Grand Sepulchral Ascension</t>
  </si>
  <si>
    <t>Bleeding Chamber of the Dripping Monstrosity</t>
  </si>
  <si>
    <t>Ballroom of the Puppet Dance</t>
  </si>
  <si>
    <t>Gas-Filled Cavern of the Barrow Miners</t>
  </si>
  <si>
    <t>Nexus of the Seven Dying Worlds</t>
  </si>
  <si>
    <t>The Mouse King’s Dueling Pits</t>
  </si>
  <si>
    <t>Mud Lake of the Gargantuan Lamprey</t>
  </si>
  <si>
    <t>Offering Shrine of the Beneficent Trickster-Imps</t>
  </si>
  <si>
    <t>Vertical Hall of Seven Hundred Ladders</t>
  </si>
  <si>
    <t>The Excavation of the Petrified Waters</t>
  </si>
  <si>
    <t>Collapsing Invisible Wizarding School</t>
  </si>
  <si>
    <t>Alarum Cavern of the Two-Headed Dragon</t>
  </si>
  <si>
    <t>Airship Hangar of the Last of the Implementers</t>
  </si>
  <si>
    <t>Trash Heap of Unremembered Moments</t>
  </si>
  <si>
    <t>Scrapheap of the Tin Cavaliers</t>
  </si>
  <si>
    <t>Necropolis of the Great Old Ones</t>
  </si>
  <si>
    <t>Cannibal Pits of the Kobold Queen</t>
  </si>
  <si>
    <t>Liliputian Garderobe Chamber</t>
  </si>
  <si>
    <t>Turret Spire of the Decadent Svartalfar</t>
  </si>
  <si>
    <t>Charnel House of the Hanged Man</t>
  </si>
  <si>
    <t>Sepulchral Temple of the Man-Eating Apes</t>
  </si>
  <si>
    <t>Dagonian Narthex</t>
  </si>
  <si>
    <t>Phlogiston Blowback Chamber</t>
  </si>
  <si>
    <t>Concealed Mushroom Bower of the Gnome Maiden</t>
  </si>
  <si>
    <t>Vault of the Leaping Leeches</t>
  </si>
  <si>
    <t>Exoskeletal Antechamber of the Beetle Kingdom</t>
  </si>
  <si>
    <t>Wishing Well of the Winter Wolf</t>
  </si>
  <si>
    <t>Reptile House of the Slave Lords</t>
  </si>
  <si>
    <t>Scriptorium of the Blinded Aspirants</t>
  </si>
  <si>
    <t>War Stable of the Hatchet Beaks</t>
  </si>
  <si>
    <t>Tunnel of the Iridescent Eidolon</t>
  </si>
  <si>
    <t>Terminus of the Hungering Ones</t>
  </si>
  <si>
    <t>Sapphire Bastion of the Luck Eater</t>
  </si>
  <si>
    <t>Witch Maiden’s Twilit Threshold</t>
  </si>
  <si>
    <t>Grotto of the Enormous Egg</t>
  </si>
  <si>
    <t>Skeletal Lode of the Zombie Master</t>
  </si>
  <si>
    <t>Herbarium of the Yellow King</t>
  </si>
  <si>
    <t>Grail Knight’s Hypocaust</t>
  </si>
  <si>
    <t>Seventeen Red Doors</t>
  </si>
  <si>
    <t>Icehouse of the Draugar Reaper</t>
  </si>
  <si>
    <t>Jaguar Fane of Huitzilopochtli</t>
  </si>
  <si>
    <t>Grave of the Reckless Headhunter</t>
  </si>
  <si>
    <t>Decaying Cellarage</t>
  </si>
  <si>
    <t>Crystal Prison of the Aerial Servant</t>
  </si>
  <si>
    <t>Volatile Potionry</t>
  </si>
  <si>
    <t>Lyceum of the Babbling Duchess</t>
  </si>
  <si>
    <t>Smelter of the Cyclopean Smith</t>
  </si>
  <si>
    <t>Yithian Arcosolium</t>
  </si>
  <si>
    <t>The Cliff Over the Riverfront</t>
  </si>
  <si>
    <t>The Death Tyrant’s Shattered Throne</t>
  </si>
  <si>
    <t>Cloud Temple of the Watching Ki-Rin</t>
  </si>
  <si>
    <t>Circle of the Thirteen Sunstones</t>
  </si>
  <si>
    <t>The Fungal Mantis-Troll Shrine of Apshai</t>
  </si>
  <si>
    <t>Splintered Enclosure of the Holy One</t>
  </si>
  <si>
    <t>Arsenal of the Wereboar Berserkers</t>
  </si>
  <si>
    <t>Geyser Cavern of the Vulture Demons</t>
  </si>
  <si>
    <t>Bluebeard’s Rotting Room</t>
  </si>
  <si>
    <t>Goods Hall of the Bartering Dwarf Lords</t>
  </si>
  <si>
    <t>Kelda of the Satyr Princeling</t>
  </si>
  <si>
    <t>Primordial Temple of the Cave Bear</t>
  </si>
  <si>
    <t>Flood Vaults of the Hydromancer</t>
  </si>
  <si>
    <t>Echo Chambers of the Mimicking Leucrottae</t>
  </si>
  <si>
    <t>The Hieron of Ebony Glass</t>
  </si>
  <si>
    <t>Enchanted Cabinet of the Hunchbacked Manipulator</t>
  </si>
  <si>
    <t>Titanic Hourglass of the Giant Ants</t>
  </si>
  <si>
    <t>The Malignant Wreckage</t>
  </si>
  <si>
    <t>Grapery of the Undead Pixies</t>
  </si>
  <si>
    <t>Gladiator Pit of the Weirding Way</t>
  </si>
  <si>
    <t>The Kobolds’ Most Improbable Stockade</t>
  </si>
  <si>
    <t>The Slope of Unspeakable Frosts</t>
  </si>
  <si>
    <t>Lane of the Chaos Lords’ War Machines</t>
  </si>
  <si>
    <t>The Crossing of Malignant Severance</t>
  </si>
  <si>
    <t>The Viperous Grand Arena</t>
  </si>
  <si>
    <t>The Polymorphing Polyhedron</t>
  </si>
  <si>
    <t>Gauntlet of the Sadistic Hill Giantess</t>
  </si>
  <si>
    <t>The Moon’s Shadow’s Barrow</t>
  </si>
  <si>
    <t>The Many-Legged Tower</t>
  </si>
  <si>
    <t>The Corroded Iron Feretorium</t>
  </si>
  <si>
    <t>Cimeliarch of the Arcanist</t>
  </si>
  <si>
    <t>The Ghastly Basalt Abreuvoir</t>
  </si>
  <si>
    <t>Music Gallery of the Spider Queen</t>
  </si>
  <si>
    <t>The Noxious Gremlin Brewery</t>
  </si>
  <si>
    <t>Island of the Troglodytic Column</t>
  </si>
  <si>
    <t>Pyramid of the Four Waterfalls</t>
  </si>
  <si>
    <t>Burrow Warren of the Acid Mantis</t>
  </si>
  <si>
    <t>The Orcus Disciples’ Priory</t>
  </si>
  <si>
    <t>Mossy Pool of the Undead Barracudas</t>
  </si>
  <si>
    <t>The Scorching Orichalcum Labyrinth</t>
  </si>
  <si>
    <t>Mortuary Chapel of the Halfling Shrieve</t>
  </si>
  <si>
    <t>Martyrium of the Fallen Paladin</t>
  </si>
  <si>
    <t>The Eldritch Bardic College</t>
  </si>
  <si>
    <t>The Ettins’ Cave of Skulls of the Unworthy Left Faces</t>
  </si>
  <si>
    <t>Titanothere Stables</t>
  </si>
  <si>
    <t>Prayer Cells of the Hatching Cabal</t>
  </si>
  <si>
    <t>Molting Vexations of the Caterpillar Gate</t>
  </si>
  <si>
    <t>The Unnamable’s Magic Mouth</t>
  </si>
  <si>
    <t>The Whirling Boulder Cavern</t>
  </si>
  <si>
    <t>Geothermal Cavern of the Tentacle Beasts</t>
  </si>
  <si>
    <t>Soothsayer’s Psychic Delve</t>
  </si>
  <si>
    <t>Cryptic Elemental Vortex</t>
  </si>
  <si>
    <t>Octagonal Well of R’lyeh</t>
  </si>
  <si>
    <t>The Phantasmagoric Realm Landing</t>
  </si>
  <si>
    <t>Locutorium of the Slumbering Spawn</t>
  </si>
  <si>
    <t>Root Cellar of the Mushroom People</t>
  </si>
  <si>
    <t>Harbor of the Mithril Malleus</t>
  </si>
  <si>
    <t>Warren of the Dwarven Survivalist</t>
  </si>
  <si>
    <t>Char Cellar of the Black Lord’s Offerings</t>
  </si>
  <si>
    <t>Obliterated Undervault</t>
  </si>
  <si>
    <t>Silted Boudoir of the Marchioness</t>
  </si>
  <si>
    <t>The Watchroom of Elder Remembrance</t>
  </si>
  <si>
    <t>The Judgment Hall of the Marionettes</t>
  </si>
  <si>
    <t>The Constricting Corridor</t>
  </si>
  <si>
    <t>Vacated Hollow of the Wandering Chamber</t>
  </si>
  <si>
    <t>Stalagmite Cave of the Pit Fiend</t>
  </si>
  <si>
    <t>Proving Grounds of the Half-Ogre Warlord</t>
  </si>
  <si>
    <t>The Dying Noblewoman’s Unhallowed Vestibule</t>
  </si>
  <si>
    <t>Calidarium of the Undying Deceiver</t>
  </si>
  <si>
    <t>Ancient Gnome’s Sleeping Chamber</t>
  </si>
  <si>
    <t>Netherworld Apex of the Seething Ones</t>
  </si>
  <si>
    <t>Forbidden Vault of the Vampire Dolls</t>
  </si>
  <si>
    <t>Blocked Cavern of the Shallow Sea</t>
  </si>
  <si>
    <t>Ceremonial Room of the Danse Macabre</t>
  </si>
  <si>
    <t>Depository of the Hagling Sacrifices</t>
  </si>
  <si>
    <t>Piled Cubicles of the Scattering Machine</t>
  </si>
  <si>
    <t>Storeroom of the Bottled Ships</t>
  </si>
  <si>
    <t>Dungeon Court of the Shadow Priests</t>
  </si>
  <si>
    <t>Trophy Hall of the Mad Beast Master</t>
  </si>
  <si>
    <t>Alabaster Grotto of the Unseelie Court</t>
  </si>
  <si>
    <t>Ice Chamber of the Polar Worm</t>
  </si>
  <si>
    <t>Guestroom of the Disembodied Seer</t>
  </si>
  <si>
    <t>Crypt of the Moldering Sky</t>
  </si>
  <si>
    <t>Fiend-Wrought Museum of Lost Souls</t>
  </si>
  <si>
    <t>Secret Access Chamber to the Lost City</t>
  </si>
  <si>
    <t>Grand Aerarium of the Mushroom Trolls</t>
  </si>
  <si>
    <t>The Obelisk of Cockroaches</t>
  </si>
  <si>
    <t>Mud-Hut Shanties of the Badger People</t>
  </si>
  <si>
    <t>Ashen Abyss of the Blasted Colossus</t>
  </si>
  <si>
    <t>The Venom-Flooded Seam</t>
  </si>
  <si>
    <t>Foyer of the Slug People</t>
  </si>
  <si>
    <t>Shub-Niggurath’s Unspeakable Breeding Chapel</t>
  </si>
  <si>
    <t>Roost of the Crippled Shantak</t>
  </si>
  <si>
    <t>The Riddling Cells of the Crawling Hand</t>
  </si>
  <si>
    <t>Sandpit of the Dust-Wrought Juggernaut</t>
  </si>
  <si>
    <t>The Unassailable Hammer Spiral</t>
  </si>
  <si>
    <t>Hearth Room of the Ever-Creaking Rocking Chair</t>
  </si>
  <si>
    <t>The Treacherous Painting</t>
  </si>
  <si>
    <t>Cobalt Gallery of the Dvergar Exiles</t>
  </si>
  <si>
    <t>The Shambling Promenade</t>
  </si>
  <si>
    <t>Soul Well of the Wild Hunt</t>
  </si>
  <si>
    <t>The Cave of Heaped Pole Arms</t>
  </si>
  <si>
    <t>Wailing Labyrinth of the Wendigo</t>
  </si>
  <si>
    <t>Cemetery of the Wailing Gibbets</t>
  </si>
  <si>
    <t>Sealed Chamber of the Nephilim Shrine</t>
  </si>
  <si>
    <t>Cyst of the Shivering Mummy Bundle</t>
  </si>
  <si>
    <t>The Starry Vault</t>
  </si>
  <si>
    <t>Undead Spriggan Internment Chamber</t>
  </si>
  <si>
    <t>The Oath Breaker’s Dismal Retreat</t>
  </si>
  <si>
    <t>The Cavern of Dark Regrets</t>
  </si>
  <si>
    <t>Experimentation Vault of the Kraken Maiden</t>
  </si>
  <si>
    <t>The Sin Forge and the Malebranche Ditches</t>
  </si>
  <si>
    <t>Gathering Room of the Wicker Tangles</t>
  </si>
  <si>
    <t>Last Bastion of the Silverblade Expedition</t>
  </si>
  <si>
    <t>The Bladed Tomb of Damocles</t>
  </si>
  <si>
    <t>Font of the Crystal Water Elemental</t>
  </si>
  <si>
    <t>Fire-Course of the Brazen Automaton</t>
  </si>
  <si>
    <t>Conservatory of the Twisted Tree Giant</t>
  </si>
  <si>
    <t>Boiling Chamber of the Blood Dolls</t>
  </si>
  <si>
    <t>The Pearlescent Walled-Up Room</t>
  </si>
  <si>
    <t>Map Room of the Cloud Palace</t>
  </si>
  <si>
    <t>Sculpting Dome of the Clay Golem</t>
  </si>
  <si>
    <t>Chute of the Acid Slime</t>
  </si>
  <si>
    <t>The Ghost Ship of Timeless Reverence</t>
  </si>
  <si>
    <t>Refectorium of the Ghul Lord</t>
  </si>
  <si>
    <t>The Unexcavated Cellar of Terrible Secrets</t>
  </si>
  <si>
    <t>Spiral Stair of the Specimen Jars</t>
  </si>
  <si>
    <t>The Coldroom of Seven Dusks</t>
  </si>
  <si>
    <t>Viridian Chamber of the Idol Crafter</t>
  </si>
  <si>
    <t>The Fragmenting Chamber of Unutterable Conjuration</t>
  </si>
  <si>
    <t>Pavilion of the Quicksilver Rites</t>
  </si>
  <si>
    <t>The Mausoleum of Graylit Oblivion</t>
  </si>
  <si>
    <t>Path of the Graymalkin Familiar</t>
  </si>
  <si>
    <t>Twilit Moss Crypt of the Guardian Dragonette</t>
  </si>
  <si>
    <t>Eld Lemurian Altar Chamber</t>
  </si>
  <si>
    <t>Torchlit Temple of the Monkey Prophet</t>
  </si>
  <si>
    <t>Displacer Garden</t>
  </si>
  <si>
    <t>Nadir of the Land Shark’s Death Burrow</t>
  </si>
  <si>
    <t>The Crow-King’s Proving Grounds</t>
  </si>
  <si>
    <t>Lararium of the Embittered Prayer</t>
  </si>
  <si>
    <t>Intersection of the Black and Eldritch Sigil</t>
  </si>
  <si>
    <t>Trapped Bridge of the Steaming Sinkhole</t>
  </si>
  <si>
    <t>Walled-Up Stonemason’s Effigy</t>
  </si>
  <si>
    <t>Temple of the Burning Scarecrow</t>
  </si>
  <si>
    <t>Worship Circle of the Fungus People</t>
  </si>
  <si>
    <t>The Vorpal Necropolis</t>
  </si>
  <si>
    <t>Chamber of the Ice Pillar Captives</t>
  </si>
  <si>
    <t>Goblin Garderobe and Secret Panel</t>
  </si>
  <si>
    <t>Hieron of the Blighted Ground</t>
  </si>
  <si>
    <t>The Revolving Cathedral of Entropy</t>
  </si>
  <si>
    <t>Abbey of the Dream Lotus Monks</t>
  </si>
  <si>
    <t>Cul-de-Sac of the Piled Thralls</t>
  </si>
  <si>
    <t>Clacking Wall of the Clattering Claws</t>
  </si>
  <si>
    <t>Firepit of the Half-Burnt Codex</t>
  </si>
  <si>
    <t>The Unmerciful Narrow</t>
  </si>
  <si>
    <t>The Perfectly Attenuated Summoning Vector Prism of Tindalos</t>
  </si>
  <si>
    <t>Chasm of the Spore Gusts</t>
  </si>
  <si>
    <t>Unearthly Entry</t>
  </si>
  <si>
    <t>The Silent and Whited Library</t>
  </si>
  <si>
    <t>Phosphorescent Warren</t>
  </si>
  <si>
    <t>Demonic Diamond Cave</t>
  </si>
  <si>
    <t>The Antediluvian Zoo</t>
  </si>
  <si>
    <t>The Cannibals’ Conclavium</t>
  </si>
  <si>
    <t>The Coral Catwalk</t>
  </si>
  <si>
    <t>Lazarette of the Blood Hawk</t>
  </si>
  <si>
    <t>The Rat Chantry</t>
  </si>
  <si>
    <t>The Clouded Lode</t>
  </si>
  <si>
    <t>Pirates’ Parlor</t>
  </si>
  <si>
    <t>Arsenal of the Horned God</t>
  </si>
  <si>
    <t>The Quaggoth Threshold</t>
  </si>
  <si>
    <t>Saurian Burrow</t>
  </si>
  <si>
    <t>Rhyolite Sunroom</t>
  </si>
  <si>
    <t>The Bloodthorn Gauntlet</t>
  </si>
  <si>
    <t>Fresco-Painted Nexus</t>
  </si>
  <si>
    <t>Den of the Eldritch Basilisk</t>
  </si>
  <si>
    <t>Confessional of the Sinister Ratling</t>
  </si>
  <si>
    <t>Observation Chamber of the Black Redeemer</t>
  </si>
  <si>
    <t>Chapel of the Dream Thieves</t>
  </si>
  <si>
    <t>Pit of the Glue Phials</t>
  </si>
  <si>
    <t>Nether Stockade of the Ogre Jarl</t>
  </si>
  <si>
    <t>Courtyard of the Sludge Beast</t>
  </si>
  <si>
    <t>The Corridor Lined with 999 Elders</t>
  </si>
  <si>
    <t>Null Chamber of the Chronos Tinkers</t>
  </si>
  <si>
    <t>Temple of the Whorling Pictograms</t>
  </si>
  <si>
    <t>Choir of the Songstress Spirits</t>
  </si>
  <si>
    <t>Ice-Encrusted Fountain Chamber</t>
  </si>
  <si>
    <t>Tarn of the Mud Demon</t>
  </si>
  <si>
    <t>The Stream Ferry of the Riddling Crow Maidens</t>
  </si>
  <si>
    <t>Aula of the Lurking Ones</t>
  </si>
  <si>
    <t>The Invisible Corridor</t>
  </si>
  <si>
    <t>The Inexorable Undervault</t>
  </si>
  <si>
    <t>Disintegrating Library</t>
  </si>
  <si>
    <t>Monastery of Tartarus</t>
  </si>
  <si>
    <t>The Goblin Assemblage</t>
  </si>
  <si>
    <t>The Burgundy Vault</t>
  </si>
  <si>
    <t>Malleus Hall of the Storm Giant</t>
  </si>
  <si>
    <t>River of Doom</t>
  </si>
  <si>
    <t>Elf Lord’s Treasury</t>
  </si>
  <si>
    <t>Viridian Passage</t>
  </si>
  <si>
    <t>The Beithir Reach</t>
  </si>
  <si>
    <t>Royal Gnomish Laboratory</t>
  </si>
  <si>
    <t>The Dire Wolf Enclosure</t>
  </si>
  <si>
    <t>Distorted Stairway</t>
  </si>
  <si>
    <t>The Netherworld of Soaring Path</t>
  </si>
  <si>
    <t>Immense Locutorium</t>
  </si>
  <si>
    <t>Abreuvoir of the Weretigers</t>
  </si>
  <si>
    <t>Stygian Cascade of Hel</t>
  </si>
  <si>
    <t>The Sisters’ Diaconia</t>
  </si>
  <si>
    <t>Distorted Playroom of the Eternal Princeling</t>
  </si>
  <si>
    <t>The Unlit Ossuaries</t>
  </si>
  <si>
    <t>Mirrored Peristyle of Oblivion</t>
  </si>
  <si>
    <t>Ghostly Landing of the Spectral Pirate King</t>
  </si>
  <si>
    <t>Venom Brewery of the Merry Werespider Matriarch</t>
  </si>
  <si>
    <t>Char Burrows of the Ravenous Land Shark</t>
  </si>
  <si>
    <t>Ancient Machinery Cavern of the Morlocks</t>
  </si>
  <si>
    <t>Gas-Filled Dead End</t>
  </si>
  <si>
    <t>The Puzzle-Locked Arcane Arsenal</t>
  </si>
  <si>
    <t>The Titan’s Haversack</t>
  </si>
  <si>
    <t>Rotted Granary of the Tentacled Centipedes</t>
  </si>
  <si>
    <t>Dimensional Hut of the Slumber Cauldrons of Louhi, the Elder Crone</t>
  </si>
  <si>
    <t>Web-Veiled Cliff of the Spider Demoness</t>
  </si>
  <si>
    <t>Misty and Glittering Naga Fane of Kali, Black Earth Mother</t>
  </si>
  <si>
    <t>Spice-Laden Bull Shrine of Gilgamesh</t>
  </si>
  <si>
    <t>Obsidian Transept of the Death Dealers</t>
  </si>
  <si>
    <t>Armorial Hall of the Skeleton Legion</t>
  </si>
  <si>
    <t>The Loathsome Anddyri</t>
  </si>
  <si>
    <t>Graven Crypt-Shaft of the Tentacled Brain</t>
  </si>
  <si>
    <t>Rotting Chamber of the Flesh Golem Maker</t>
  </si>
  <si>
    <t>Dusk-Lit Abattoir of the Shadow Hounds</t>
  </si>
  <si>
    <t>Shrine of the Summoned Crocodiles</t>
  </si>
  <si>
    <t>Sinkhole-Obliterated Cathedral</t>
  </si>
  <si>
    <t>Endless Road of the Twilit Close</t>
  </si>
  <si>
    <t>Unstable Shivering Pocket Dimension</t>
  </si>
  <si>
    <t>Vertical Gauntlet of the Emerald Slime</t>
  </si>
  <si>
    <t>Graveyard of the Storm Giant Remnants</t>
  </si>
  <si>
    <t>Map Chamber of the Seven False and One True Treasure Rooms</t>
  </si>
  <si>
    <t>Altar of the Seven Onyx Eggs</t>
  </si>
  <si>
    <t>Feather-Reflection Rainbow Lake of Quetzalcoatl</t>
  </si>
  <si>
    <t>Spectre-Haunted Magisterium</t>
  </si>
  <si>
    <t>Foul Conclavium of the Lich Lord Heresiarch</t>
  </si>
  <si>
    <t>Fresco-Painted Apocalypse Chamber of Ashmodai</t>
  </si>
  <si>
    <t>Nightmare Delve of Untamo, God of Sleep and Dreams</t>
  </si>
  <si>
    <t>Ever-Welcoming Hearth Hall of Lemminkainen and Tiera</t>
  </si>
  <si>
    <t>Vigil of the Twelve Survivors</t>
  </si>
  <si>
    <t>Deathtrap Vault of the Svart Goblins</t>
  </si>
  <si>
    <t>Crystalline Cavelet of the Imprisoned Sylphide</t>
  </si>
  <si>
    <t>Giant Toadstool Shanty</t>
  </si>
  <si>
    <t>Sacrificial Vault of the Chosen Swordmaidens</t>
  </si>
  <si>
    <t>Adamantine Delve of the Ancient Deep Gnomes</t>
  </si>
  <si>
    <t>False Treasure Room of the Wasting Warlock</t>
  </si>
  <si>
    <t>Shaft of the Writhing Faces</t>
  </si>
  <si>
    <t>Arcane Ever-Shifting Chronicle Mosaic of the Icelandic Sagas</t>
  </si>
  <si>
    <t>Cauldron Pit of the Boiled Rat Skulls</t>
  </si>
  <si>
    <t>The Glitter-Fang Kaleidoscope</t>
  </si>
  <si>
    <t>Violet-Fogged Hall of the Ensnarers</t>
  </si>
  <si>
    <t>Brazen Ambry of the Chaotic Cleric</t>
  </si>
  <si>
    <t>Tomb of the Elfmaid’s Crystal Coffin</t>
  </si>
  <si>
    <t>Fungal Cloaca of the Madwomen</t>
  </si>
  <si>
    <t>Rubble-Filled Agiasterium of the Kobolds</t>
  </si>
  <si>
    <t>Trophy Hall of Achilles, Doomed Hero and Honored Demigod</t>
  </si>
  <si>
    <t>Aerie of the Empyrean Eagle, Sacred to Zeus</t>
  </si>
  <si>
    <t>Slime-Heaped Lazarette of the Faceless Lord</t>
  </si>
  <si>
    <t>The Loathsome Seraglio</t>
  </si>
  <si>
    <t>Storeroom of Shroud-Covered Inanimate Figures</t>
  </si>
  <si>
    <t>Unholy Windswept Adyton</t>
  </si>
  <si>
    <t>Amber-Hued Hall of the Wolf Riders</t>
  </si>
  <si>
    <t>Siege Hall of the Brazen War Drums</t>
  </si>
  <si>
    <t>Salt-Foam Reservoir of the Plesiosaurus</t>
  </si>
  <si>
    <t>The Moaning Fungal Garden</t>
  </si>
  <si>
    <t>Museum of the Otherworlds’ Fragmented Creature-Vessels</t>
  </si>
  <si>
    <t>Feasting Vat of the Bubbling Slime</t>
  </si>
  <si>
    <t>Bloodstained Lockup of the Badgerbears</t>
  </si>
  <si>
    <t>Specimen Chamber of the Monkey Skeleton</t>
  </si>
  <si>
    <t>Iniquitous Cellae of the Ghul Matriarch</t>
  </si>
  <si>
    <t>Eternal Junk Collector’s Treasure Vault</t>
  </si>
  <si>
    <t>Frigid Anchorage of the Ice Toads</t>
  </si>
  <si>
    <t>Furious Crowde of the Aerial Servant</t>
  </si>
  <si>
    <t>Shark-Infested Experimentation Aquarium</t>
  </si>
  <si>
    <t>The Moaning Becrimsoned Cell</t>
  </si>
  <si>
    <t>Overgrown Tumulus of the Skeleton-Littered Stairway</t>
  </si>
  <si>
    <t>Meditation Chamber of Kshai, the Wasp Queen</t>
  </si>
  <si>
    <t>Muniment Chamber of the Brown Slime</t>
  </si>
  <si>
    <t>Hallucinatory Brothel</t>
  </si>
  <si>
    <t>Domed Hall of the Devil Spawn</t>
  </si>
  <si>
    <t>Trophy Hall of Qagwaaz the Bear Slayer</t>
  </si>
  <si>
    <t>The Mushroom Spiral</t>
  </si>
  <si>
    <t>Yen-Wang-Yeh’s Spiritual Judgment Hall of the Eternal Unworthy</t>
  </si>
  <si>
    <t>Trail of the Bleeding Shadow Mastiff</t>
  </si>
  <si>
    <t>Loathsome Chasm of the Tusked Devils</t>
  </si>
  <si>
    <t>Endless Stairway Entry of the Faceless Minotaurs</t>
  </si>
  <si>
    <t>Perilous Chasm of the Giant Vampire Bats</t>
  </si>
  <si>
    <t>Xnrt of the Royal Immolator</t>
  </si>
  <si>
    <t>Locust-Infested Rune Hall of Pazuzu</t>
  </si>
  <si>
    <t>Adamantine Cavity of the Geomancer</t>
  </si>
  <si>
    <t>Crumbling Mine Shaft of the Giant Wasps</t>
  </si>
  <si>
    <t>Mourning Hall of the Salamander Cult</t>
  </si>
  <si>
    <t>Whispering Iron-Locked Cthulhoid Therapy Chamber</t>
  </si>
  <si>
    <t>Apse of the Bizarre Carvings</t>
  </si>
  <si>
    <t>Icy-Encrusted Jade Frigidarium</t>
  </si>
  <si>
    <t>Thorn Waste of the Shadow Faeries</t>
  </si>
  <si>
    <t>Collapsed Nether Burrow Jormungandr</t>
  </si>
  <si>
    <t>Submerged Cavern of the Water Nagas</t>
  </si>
  <si>
    <t>Storeroom of the Broken Gargoyles</t>
  </si>
  <si>
    <t>Revolving Room of the Bricked-Up Windows</t>
  </si>
  <si>
    <t>Gathering Hall of the Maggot-Infested Cabal</t>
  </si>
  <si>
    <t>Cunning Cimeliarch of the Stone Giant</t>
  </si>
  <si>
    <t>Anatomical Theater of the Seven Flesh Golems</t>
  </si>
  <si>
    <t>Inescapable Walled-Up Room</t>
  </si>
  <si>
    <t>Labyrinth of the Colossal Nautilus Shell</t>
  </si>
  <si>
    <t>Obsidian Prison of Antaeus, the Giant of Undying Might</t>
  </si>
  <si>
    <t>Feretorium of the Amethyst Fungi</t>
  </si>
  <si>
    <t>Foetid Hypogeum of the Will-o’-Wisps</t>
  </si>
  <si>
    <t>Skull-Mask Gallery of Tobadzistsini, the Taker of Heads</t>
  </si>
  <si>
    <t>Mind-Shattering Trophy Fane of Ma Yuan, the God-Slayer</t>
  </si>
  <si>
    <t>Dread Antrum of Mephistopheles</t>
  </si>
  <si>
    <t>Walled-Up Corridors of the Troll Children</t>
  </si>
  <si>
    <t>Upside-Down Reservoir</t>
  </si>
  <si>
    <t>Iron Kennel of the Abandoned War Dogs</t>
  </si>
  <si>
    <t>Augury Chamber inside the Monstrous Skull</t>
  </si>
  <si>
    <t>Warded Pegasus Stables of the Valkyries</t>
  </si>
  <si>
    <t>Moonlit Spell-Portal of Itzamna, the Dusk-Whisper</t>
  </si>
  <si>
    <t>Mirrored Songbird Aerie of Amaterasu, Goddess of the Sun</t>
  </si>
  <si>
    <t>Haunted Harping Hall of Bragi, God of Poetry</t>
  </si>
  <si>
    <t>Divination Hall of the Gynosphinx</t>
  </si>
  <si>
    <t>Catwalk Perimeter of the Annihilation Zone</t>
  </si>
  <si>
    <t>Fang-Mawed Cavern of the Razor Stalactites</t>
  </si>
  <si>
    <t>The Enigmatic Gnome Princeling’s Fungarium</t>
  </si>
  <si>
    <t>Mysterious Lighthouse of the Devil Slayer</t>
  </si>
  <si>
    <t>Oracular Vault of the Barrow Wights</t>
  </si>
  <si>
    <t>Opalescent Hall of the Sorcerer-Maidens of Hera</t>
  </si>
  <si>
    <t>Pump Room and Dungeon Flood Control</t>
  </si>
  <si>
    <t>Shield-Piled Grave of Sir Gareth of the Many Hues</t>
  </si>
  <si>
    <t>Nether Tavern of the Raven Unicorn</t>
  </si>
  <si>
    <t>Vorpal Excubitorium</t>
  </si>
  <si>
    <t>Grinding Hall of the Brood of Xoron</t>
  </si>
  <si>
    <t>Music Chamber of the Grand Marquis of Usher</t>
  </si>
  <si>
    <t>Toppled Colossus Fane of Coeus, Elder Titan of Terror</t>
  </si>
  <si>
    <t>Royal Hieron of the Lich Medusa</t>
  </si>
  <si>
    <t>Hall of the Dancing Magnetized Needles</t>
  </si>
  <si>
    <t>The Spiral of 869 Steps and the Seventeen Doorways</t>
  </si>
  <si>
    <t>Fragment of the Wonderglass</t>
  </si>
  <si>
    <t>Sea Cauldron of the Giant Jellyfish</t>
  </si>
  <si>
    <t>Fane of the Mummified Giant Rhinoceros Beetle</t>
  </si>
  <si>
    <t>Hippogriff Stables of the Cockatrice Hunters</t>
  </si>
  <si>
    <t>Aula Regia of the Blinded Beithir</t>
  </si>
  <si>
    <t>Filthy Slum of the Crippled Kobolds</t>
  </si>
  <si>
    <t>Hellhound Shrine of Hecate, Goddess of Black Sorceries</t>
  </si>
  <si>
    <t>Emasu of the Iron Idol</t>
  </si>
  <si>
    <t>Thalassic Goods Hall of Flotsam and Jetsam</t>
  </si>
  <si>
    <t>Obsidian Meditation Chamber of Surtur, God of the Fire Giants</t>
  </si>
  <si>
    <t>Viridian Cesspool of the Algal Giant</t>
  </si>
  <si>
    <t>Rainbow Temple of the Snake-Man</t>
  </si>
  <si>
    <t>Pearlescent Hall of the Norns</t>
  </si>
  <si>
    <t>Underworld Mountain of Dunatis, Lord of the Spire</t>
  </si>
  <si>
    <t>Cimmerian Fane of the Lords of War</t>
  </si>
  <si>
    <t>Divination Shrine of the Wargr Spirit</t>
  </si>
  <si>
    <t>Leap into the Nether</t>
  </si>
  <si>
    <t>Donjon of the Lightning Elemental</t>
  </si>
  <si>
    <t>Propylaeum of the Nereid Enchantress</t>
  </si>
  <si>
    <t>Dungeon Court of the Giant Puffball Fungi</t>
  </si>
  <si>
    <t>Ghast-Haunted Cartographers’ Hall</t>
  </si>
  <si>
    <t>Mist-Cloaked Vault of the Giant Dragonflies</t>
  </si>
  <si>
    <t>Sunken Coldroom of the Aquatic Ogres</t>
  </si>
  <si>
    <t>Trembling Room of the 333 Brass Levers</t>
  </si>
  <si>
    <t>Endless Cabinet</t>
  </si>
  <si>
    <t>Rat-Killing Arena of the Goblin Thralls</t>
  </si>
  <si>
    <t>Drizzly Conservatory of the Mandrake Roots</t>
  </si>
  <si>
    <t>Pestilent Burrows of the Golden Mold</t>
  </si>
  <si>
    <t>Tablet Archive of the Barghest Crone</t>
  </si>
  <si>
    <t>Cell-Lined Iron Chasm</t>
  </si>
  <si>
    <t>Precarious Dumbwaiter of the Gremlin Delvers</t>
  </si>
  <si>
    <t>Infested Oil Storeroom of the Giant Ants</t>
  </si>
  <si>
    <t>Saga Gate of the Storied Death Sigils</t>
  </si>
  <si>
    <t>Gray-Swept Bottomless Pits of the Fog Giants</t>
  </si>
  <si>
    <t>Verdant Apothecarium of the Giant Sundews</t>
  </si>
  <si>
    <t>Alcove of the Rose Quartz Reliquary</t>
  </si>
  <si>
    <t>Dusty Attic of the Gray Slimes</t>
  </si>
  <si>
    <t>Caged Mestaku of Ba’al-Zebul</t>
  </si>
  <si>
    <t>Workroom of the Watery-Limbed Wizard</t>
  </si>
  <si>
    <t>Meticulously Stacked Storeroom of Skulls</t>
  </si>
  <si>
    <t>The Unbreakable Crystal World</t>
  </si>
  <si>
    <t>Bedchamber in Deep Water</t>
  </si>
  <si>
    <t>Catacumba of the Flesh Grubs</t>
  </si>
  <si>
    <t>Collapsing Orcish Armory</t>
  </si>
  <si>
    <t>Gaol of the Failed Assassins</t>
  </si>
  <si>
    <t>Windy Vortex of the Perytons</t>
  </si>
  <si>
    <t>Merlin’s 73rd (Arachnid-Infested) Teleporter Escape Tunnel</t>
  </si>
  <si>
    <t>Claw-Hollowed Plague Barrow of Lu Yueh</t>
  </si>
  <si>
    <t>Overgrown Ziggurat of the Pterodactyls</t>
  </si>
  <si>
    <t>Hive of the Mud Lampreys</t>
  </si>
  <si>
    <t>Forsaken Torch-Shrine of Prometheus, the Imprisoned Light-Bringer</t>
  </si>
  <si>
    <t>Schola of the Daughters of the Righteous</t>
  </si>
  <si>
    <t>The Annex of the Entombed Fools</t>
  </si>
  <si>
    <t>Sand-Buried Temple of the Trapdoor Spiders</t>
  </si>
  <si>
    <t>The Sphinx’s Larder of Succulent Gnome Flesh</t>
  </si>
  <si>
    <t>Colossal Room-Shaped Mimic</t>
  </si>
  <si>
    <t>Vault of the Phosphorescent Shelf Fungi</t>
  </si>
  <si>
    <t>Sand Funnel Trap of the Giant Ant Lion</t>
  </si>
  <si>
    <t>Torture Chamber of the Man-Eating Apes</t>
  </si>
  <si>
    <t>Hephaestean Forge of the Crippled Elder Cyclops</t>
  </si>
  <si>
    <t>Underground River Cataract of the Bunyip</t>
  </si>
  <si>
    <t>Conjuring Pyre</t>
  </si>
  <si>
    <t>Nether Swamp of the Deadman Pendulums</t>
  </si>
  <si>
    <t>Silver Astral Bastion of the Knights of Gyth</t>
  </si>
  <si>
    <t>Withered Garden Hall of the Giant Ticks</t>
  </si>
  <si>
    <t>The Arsenal of Weaponized Ancientry</t>
  </si>
  <si>
    <t>Geyser Pools of the Draconian Basilisk</t>
  </si>
  <si>
    <t>Chamber of the Shattered Moondial</t>
  </si>
  <si>
    <t>Leaping Overlook of the Translucent Frogmen</t>
  </si>
  <si>
    <t>Reverberating Vault of Lei Kung, Duke of Thunder</t>
  </si>
  <si>
    <t>Sepulchral Dais Chamber of the Scorpion Devil</t>
  </si>
  <si>
    <t>Claustrophobic Tunnel-Gate of the Leering Demon Visage</t>
  </si>
  <si>
    <t>Hall of Tiny Doors</t>
  </si>
  <si>
    <t>Hel-Gate of the Wolves of Garm</t>
  </si>
  <si>
    <t>Slaughter Cave of Cerberus, the Death-Hound of Hades</t>
  </si>
  <si>
    <t>Bottomless Waterfall Grotto of Chalchiuhtlicue, the Jade Goddess</t>
  </si>
  <si>
    <t>Brimstone Cavern of the Giant Cave Spiders</t>
  </si>
  <si>
    <t>Procession of the Spice Harvesters</t>
  </si>
  <si>
    <t>Cavaedium of the Resurrectionist</t>
  </si>
  <si>
    <t>Besieged Barracks of the Brigand Chieftain</t>
  </si>
  <si>
    <t>Frozen Waterfall of the Winter Wolves</t>
  </si>
  <si>
    <t>Brazen Chamber of the Rusting Beast</t>
  </si>
  <si>
    <t>Foetid Barrow of the Batrachian Demon</t>
  </si>
  <si>
    <t>Labyrinth of the Pit Fighters</t>
  </si>
  <si>
    <t>Curiosity Cabinet of the Displacer Maiden</t>
  </si>
  <si>
    <t>Remnant Hill of the Numberless Defilers</t>
  </si>
  <si>
    <t>Bay Succession of the 101 Portraits of the Mordechai Bloodkith</t>
  </si>
  <si>
    <t>Beguiling Boudoir of the Foxwoman</t>
  </si>
  <si>
    <t>Idol Haugr of the Doppelganger</t>
  </si>
  <si>
    <t>Vault of the Steaming Pipes</t>
  </si>
  <si>
    <t>Ethereal Cavern of the Argent Dragon</t>
  </si>
  <si>
    <t>Poisonous Warren of the Bombardier Beetles</t>
  </si>
  <si>
    <t>Drawbridge Shaft of the Giant Frogs</t>
  </si>
  <si>
    <t>Diorite Cave of the Gargoyle Sculptors</t>
  </si>
  <si>
    <t>Argent Armory of the Knights of Renown</t>
  </si>
  <si>
    <t>Acidic Grave of the Vampire Princess</t>
  </si>
  <si>
    <t>Corridor of the Grinding Wheels</t>
  </si>
  <si>
    <t>Vertiginous Overlook of the Bewitching One</t>
  </si>
  <si>
    <t>Treasure Fane of the Venom Birds of Tir’aa</t>
  </si>
  <si>
    <t>Arcane Flower Garden of Xochipilli, the Luck Dancer</t>
  </si>
  <si>
    <t>Blood Cavelets of the She-Berserker Coven</t>
  </si>
  <si>
    <t>Diseased Grub Hatchery of Kiputytto</t>
  </si>
  <si>
    <t>Haunted Music Room of the Ice Prince</t>
  </si>
  <si>
    <t>Shamanic Fungarium of the Apemen</t>
  </si>
  <si>
    <t>Enormous Bridged Cavern of the Nether Brigands</t>
  </si>
  <si>
    <t>Tunnel-Rimmed Crater</t>
  </si>
  <si>
    <t>Enchanted Owlery of Athena, Goddess of Wisdom</t>
  </si>
  <si>
    <t>Gem Lode of the Elderly Mountebank</t>
  </si>
  <si>
    <t>Niches of the Gibbering Shellycoats</t>
  </si>
  <si>
    <t>Cavemen’s Pen of the Bone-Snapping Carnosaur Riders</t>
  </si>
  <si>
    <t>Glass Vault of the Great Armillary</t>
  </si>
  <si>
    <t>Grand Arsenal of the Vanquished Demon Slayers</t>
  </si>
  <si>
    <t>Bloodstained and Pillared Colosseum of Ares, God of War</t>
  </si>
  <si>
    <t>Emerald Draconian Shrine of Demeter, Goddess of the Harvest</t>
  </si>
  <si>
    <t>Abandoned Excavation of the Emerging Giant Centipedes</t>
  </si>
  <si>
    <t>Black Vault of the Demon Horde of Hades</t>
  </si>
  <si>
    <t>The Tiger Stables of Chao Kung Ming</t>
  </si>
  <si>
    <t>Ganunmahu of the Cave Boars</t>
  </si>
  <si>
    <t>Ivory-Carven Elephant Temple of Indra, God of the Heavens</t>
  </si>
  <si>
    <t>Baiting Pit of the Fire Lizard</t>
  </si>
  <si>
    <t>Silverblade Arena of Nike, Goddess of Victory</t>
  </si>
  <si>
    <t>Spice Pillar of the Thrice-Worshipped Phoenix</t>
  </si>
  <si>
    <t>Netherworld Tavern of Brigit, Goddess of Fire-Song</t>
  </si>
  <si>
    <t>Tiered Bridges of the Goblin Chasm</t>
  </si>
  <si>
    <t>Overgrown Moat of the Grey Apes</t>
  </si>
  <si>
    <t>Kennel of the Fanatical Skittering Man-Beasts</t>
  </si>
  <si>
    <t>Hamr of the Scapegrace</t>
  </si>
  <si>
    <t>God Fane of the Skull Lich</t>
  </si>
  <si>
    <t>Walled-Up Corridor of the Eye Spores</t>
  </si>
  <si>
    <t>Winch Room of the Most Horrifying Accident</t>
  </si>
  <si>
    <t>Mine Burrows of the Amber Behemoths</t>
  </si>
  <si>
    <t>Conclavium of the Lamia Crones</t>
  </si>
  <si>
    <t>The Dead Doll Pile</t>
  </si>
  <si>
    <t>Vaporous Anteroom of the Amphisbaena</t>
  </si>
  <si>
    <t>Whirlwind Cavern of the Most Magnificent Feng Po</t>
  </si>
  <si>
    <t>The Hearth Hall of Krampus, Lord of Bloodwinter</t>
  </si>
  <si>
    <t>Forbidden Skull Altar of the Sacrifice-Stealing Lizard Men</t>
  </si>
  <si>
    <t>Manzazu of the Polypous Ones</t>
  </si>
  <si>
    <t>Cave-Hut of the Withered Crones of Nin-Hursag</t>
  </si>
  <si>
    <t>The Mimic’s Maniacal Tomb Shaft</t>
  </si>
  <si>
    <t>Amphitheater of the Berserker Ogress</t>
  </si>
  <si>
    <t>Basalt Ghoul-Limbed Obelisk of Nergal, Death Incarnate</t>
  </si>
  <si>
    <t>Chitinous Processional of the Dhole Feast</t>
  </si>
  <si>
    <t>Spine-Wreathed Fane of the Horned Crimson Drake</t>
  </si>
  <si>
    <t>Cinnamon-Scented Conservatory of the Alien Blossoms</t>
  </si>
  <si>
    <t>Shale Cavern of the Gelatinous Slime</t>
  </si>
  <si>
    <t>Ancient Schola of the Nephilim</t>
  </si>
  <si>
    <t>The Bejeweled and Silent Soul Fane of Anubis</t>
  </si>
  <si>
    <t>Mist-Gathered Shrine Island of Bes, the Cackling One</t>
  </si>
  <si>
    <t>Cairn Cavern of the Giant Slug</t>
  </si>
  <si>
    <t>Barter Hall of the Pack-Heaped Triceratops</t>
  </si>
  <si>
    <t>Sarcophagus Vault of the King in Yellow</t>
  </si>
  <si>
    <t>Morgue of the Giant Plague Rats</t>
  </si>
  <si>
    <t>Infested Mine of the Ever-Churning Centipede Swarm</t>
  </si>
  <si>
    <t>Gypsum Cavern of the Slumbering Titan</t>
  </si>
  <si>
    <t>Fragmented Spirit Prism of the Archpriest Yanauluha</t>
  </si>
  <si>
    <t>Charnel House of the Cyclopean Ogres</t>
  </si>
  <si>
    <t>Cauldron Laboratory of Baba Yaga</t>
  </si>
  <si>
    <t>Holr of the Slime Mold</t>
  </si>
  <si>
    <t>Taum of the Mustard Slime</t>
  </si>
  <si>
    <t>Wraith-Haunted Cesspit Vault</t>
  </si>
  <si>
    <t>Reflecting Pool of the Astral Angel</t>
  </si>
  <si>
    <t>Exile Sanctum of Stoneribs, the Unforgiven</t>
  </si>
  <si>
    <t>Extra-Planar Cistern</t>
  </si>
  <si>
    <t>Secret Roseate Shrine-Hall of Ushas, Goddess of the Dawn</t>
  </si>
  <si>
    <t>Banshee-Haunted Coach House</t>
  </si>
  <si>
    <t>The Secret and Forgotten Nymphaeum</t>
  </si>
  <si>
    <t>Specimen Jar Chamber of the Bugbear Servants</t>
  </si>
  <si>
    <t>The Crystalline Simulacrum</t>
  </si>
  <si>
    <t>Verdant Nether-Forest of Sir Bernlad, the Green Knight</t>
  </si>
  <si>
    <t>Chittering Antecavern of the Larva Children</t>
  </si>
  <si>
    <t>Antrum of the Entropic Beasts</t>
  </si>
  <si>
    <t>The Contrivance of Souls</t>
  </si>
  <si>
    <t>Drawbridge of the Magic Mouths</t>
  </si>
  <si>
    <t>Algae-Smothered Embalming Chamber</t>
  </si>
  <si>
    <t>Feasting Ground of the Black Valkyrie</t>
  </si>
  <si>
    <t>Invocation Cave of the Living Shadows</t>
  </si>
  <si>
    <t>Goods Hall of the Fallen Angel Emporium</t>
  </si>
  <si>
    <t>Collapsed Platinum Mine</t>
  </si>
  <si>
    <t>Unctuarium of the Sacred Sicarius</t>
  </si>
  <si>
    <t>Healing Halls of Diancecht of the Mistletoe</t>
  </si>
  <si>
    <t>Ritualistic Burial Vault of Koschei the Deathless</t>
  </si>
  <si>
    <t>Crypt of the Undead Harpies</t>
  </si>
  <si>
    <t>Cascade Grot of the Wretched Demonlings</t>
  </si>
  <si>
    <t>Ghost-Haunted Ambry</t>
  </si>
  <si>
    <t>Bulbous Redoubt of the Mold Men</t>
  </si>
  <si>
    <t>Barter Stall of the Exiled Elder Thing</t>
  </si>
  <si>
    <t>The Scaborus Kelda</t>
  </si>
  <si>
    <t>Storm-Tossed Nether Reservoir</t>
  </si>
  <si>
    <t>Dragon-Bone Sea Cavern of Cu Chulainn</t>
  </si>
  <si>
    <t>Frigid Grotto of the Giant Crayfish</t>
  </si>
  <si>
    <t>Insectile Armorial Hall</t>
  </si>
  <si>
    <t>Hill Giant’s Bone and Bleeding Room</t>
  </si>
  <si>
    <t>Forked Stone Bridge of the Salt Trolls</t>
  </si>
  <si>
    <t>Upside-Down Pool Cavern</t>
  </si>
  <si>
    <t>Bone House of the Boar Demons</t>
  </si>
  <si>
    <t>Holr of the Venomous Pixies</t>
  </si>
  <si>
    <t>Lightwell of the Astral Glories</t>
  </si>
  <si>
    <t>Black Death Pits of Tuonetar, Goddess of the Underworld</t>
  </si>
  <si>
    <t>Rotting Pool of the Festering Drowned Ones</t>
  </si>
  <si>
    <t>Smoke-Wreathed Grotto</t>
  </si>
  <si>
    <t>Overthrown Redoubt of the Dread Behemoth</t>
  </si>
  <si>
    <t>Chaos Procession of Tyche, Goddess of Good Fortune</t>
  </si>
  <si>
    <t>Collapsed Aqueduct of the Giant Flytraps</t>
  </si>
  <si>
    <t>Clay Cavern of the Giant Purple Tunnel Worm</t>
  </si>
  <si>
    <t>The Drunken Berserkers’ Banquet Hall</t>
  </si>
  <si>
    <t>Slithy Armory of the Undaunted Lizard King</t>
  </si>
  <si>
    <t>Misty Gambling Hall of Hermes, God of Chance and Thievery</t>
  </si>
  <si>
    <t>Abandoned Calefactorium of the Giant Lizards</t>
  </si>
  <si>
    <t>Web-Enshrouded Tomb of the Mountain Giant King</t>
  </si>
  <si>
    <t>Colossal and Festering Decapitated Head of the Giant Flies</t>
  </si>
  <si>
    <t>The Sealed Spiral Stairway</t>
  </si>
  <si>
    <t>Cyzicene Hall of the Cataclysmic Expectation</t>
  </si>
  <si>
    <t>Arcane Harem of Enlil, God of the Sumerians</t>
  </si>
  <si>
    <t>Drowning Pool of the Ethereal Kelpie</t>
  </si>
  <si>
    <t>Soul Barrier of the Nightmare</t>
  </si>
  <si>
    <t>The Plague-Contaminated Fastness</t>
  </si>
  <si>
    <t>Wind Tunnels of Hotoru the Lightning Bringer</t>
  </si>
  <si>
    <t>The Moebius Loggia</t>
  </si>
  <si>
    <t>Dipping Magisterium of the Venomous Dragon</t>
  </si>
  <si>
    <t>Apothecaria of the Giant Vipers</t>
  </si>
  <si>
    <t>The Vanishing Lazarette</t>
  </si>
  <si>
    <t>Aqueduct of the Electric Eels</t>
  </si>
  <si>
    <t>Flesh-Wrought Templum of the Nameless Demigoddess</t>
  </si>
  <si>
    <t>Tapestried Stable of the Giant Weasels</t>
  </si>
  <si>
    <t>Ritual Hall of the Two-Headed Giantess</t>
  </si>
  <si>
    <t>Crystalline Garden of the Draconian Basilisk</t>
  </si>
  <si>
    <t>Undiscovered Lair of the Ever-Wandering Questing Beast</t>
  </si>
  <si>
    <t>Sandpits of the Gnome Wardens</t>
  </si>
  <si>
    <t>Secret Thievery Proving Grounds of No Cha the Untouchable</t>
  </si>
  <si>
    <t>Waste-Filled Chasm of the Fallen Titanothere</t>
  </si>
  <si>
    <t>Benighted Treasure Labyrinth of Anshar</t>
  </si>
  <si>
    <t>Puffball Donjon of the Eye of Azathoth</t>
  </si>
  <si>
    <t>Idyllic Catacombs of the Guardian Naga</t>
  </si>
  <si>
    <t>Slave Quarry of the White Apes</t>
  </si>
  <si>
    <t>Salt Chasm of the Living Stalactites</t>
  </si>
  <si>
    <t>Claustrophobic Sub-Crypts</t>
  </si>
  <si>
    <t>Grand Arboretum of the Werebear Shaman</t>
  </si>
  <si>
    <t>Vorpal Abattoir</t>
  </si>
  <si>
    <t>Cesspool of the Death Nixies</t>
  </si>
  <si>
    <t>Cellarage of the Imprisoned Chimera</t>
  </si>
  <si>
    <t>Mausoleum of the Stone Golem Sacrophagus-Thing</t>
  </si>
  <si>
    <t>Mudstone Vault of the Trapped Automatons</t>
  </si>
  <si>
    <t>Buried Longship of the Dimensional Spiders</t>
  </si>
  <si>
    <t>Collapsed and Flooded Undercroft</t>
  </si>
  <si>
    <t>Maze of Illusory Topiary</t>
  </si>
  <si>
    <t>Obelisk Hall of the Giant Vultures</t>
  </si>
  <si>
    <t>Withered Oak Hollow of Surma, Demigod of Dueling and Death</t>
  </si>
  <si>
    <t>Balnearium of the Wizened Cats</t>
  </si>
  <si>
    <t>Hollowed and Rainbowed Glacier of the Cold Woman</t>
  </si>
  <si>
    <t>Desecrated Sacrificial Altar of Crom</t>
  </si>
  <si>
    <t>Aerie of the Zombified Giant Eagle</t>
  </si>
  <si>
    <t>Iced-Over Defile of the Frost Drakes</t>
  </si>
  <si>
    <t>Workroom of the Winter Wizard</t>
  </si>
  <si>
    <t>Gypsum Cavern of the Pyre Demon</t>
  </si>
  <si>
    <t>Chain-Tangled Undercroft of the Spirit Nagas</t>
  </si>
  <si>
    <t>Bridged Gallery of the Elven Scouts</t>
  </si>
  <si>
    <t>Grisly Hideout of the Jackal Priest</t>
  </si>
  <si>
    <t>Ancient Templum of the Petrified Dragon Beast</t>
  </si>
  <si>
    <t>Cabinet of the Restless Tiger Spirit</t>
  </si>
  <si>
    <t>Fungal Domain of the Woodboring Beetles</t>
  </si>
  <si>
    <t>Leonine Stables of Inanna, Goddess of Love and War</t>
  </si>
  <si>
    <t>The Huge Fastness, of the Endless Distant Howling</t>
  </si>
  <si>
    <t>Golden Harpers’ Hall of Apollo, God of Prophecy</t>
  </si>
  <si>
    <t>Chiming Battle-Forge of Ama-Tsu-Mara, God of Blacksmiths</t>
  </si>
  <si>
    <t>Gruesome Larder of the Entanglers</t>
  </si>
  <si>
    <t>Hanging Temple of the Idolatrous Basilisk</t>
  </si>
  <si>
    <t>Hovering Ghost Ship Fragments of Manannan Mac Lir</t>
  </si>
  <si>
    <t>Pens of the Frilled Riding Lizards</t>
  </si>
  <si>
    <t>Golden Cavern of Erratic Metal Transmutations</t>
  </si>
  <si>
    <t>Phlogiston-Walled Antechamber</t>
  </si>
  <si>
    <t>Lyceum of the Revolving Tiers</t>
  </si>
  <si>
    <t>Centipede Swarm-Hall of the Hecatoncheires</t>
  </si>
  <si>
    <t>Nether-Barque Mooring of Ra, the Journeying Sun in Slumber</t>
  </si>
  <si>
    <t>Forsaken Haven of the Sand Slimes</t>
  </si>
  <si>
    <t>Crawlway of the Fungal Dryad</t>
  </si>
  <si>
    <t>Death Plunge of the Yog-Sothoth Cultists</t>
  </si>
  <si>
    <t>Walled-Up Cave of the Umber Mold</t>
  </si>
  <si>
    <t>Audience Chamber of the Caveman Chieftain</t>
  </si>
  <si>
    <t>Entry into the Planar Prism</t>
  </si>
  <si>
    <t>Mouser’s Trap-Filled Practice Hall of Trickery</t>
  </si>
  <si>
    <t>Grisly Turret of the Ghoul Lord</t>
  </si>
  <si>
    <t>Beastman Fane of Circe, the Eternal Sorceress</t>
  </si>
  <si>
    <t>Cysts of the Giant Bats</t>
  </si>
  <si>
    <t>Metamorphosed Cache Chamber of the Nightmare Hag</t>
  </si>
  <si>
    <t>Twitching Mass of Corroded Clockwork</t>
  </si>
  <si>
    <t>Stack-Vault of the Undead Legion of Arawn</t>
  </si>
  <si>
    <t>Lightning Aerie of the Hawkmen</t>
  </si>
  <si>
    <t>Unconquered Realm of the Vampire Lord</t>
  </si>
  <si>
    <t>Mud-Filled Aerarium</t>
  </si>
  <si>
    <t>Fissure of the Hobbling Headhunters</t>
  </si>
  <si>
    <t>Cocoon-Filled Nursery Chamber</t>
  </si>
  <si>
    <t>The Behemoth of the Shambling Hypocaust</t>
  </si>
  <si>
    <t>Statuary of the Crocodile People</t>
  </si>
  <si>
    <t>Glyphed Nether Observatory of the Mi-Go</t>
  </si>
  <si>
    <t>Feretorium of the Shattered Realm</t>
  </si>
  <si>
    <t>Timeless Hrt Ib</t>
  </si>
  <si>
    <t>Revolving Vault of the Magma Elemental</t>
  </si>
  <si>
    <t>The Nexus of Inverted Dead Ends</t>
  </si>
  <si>
    <t>Shimmering Demon Wards of Enki, God of the Waters</t>
  </si>
  <si>
    <t>Barbican of the Giant Wolverine Riders</t>
  </si>
  <si>
    <t>Tangled Nether Jungle of the Babbling Lizard Men</t>
  </si>
  <si>
    <t>The Dimensional Severance</t>
  </si>
  <si>
    <t>Moat Cavern of the Twisted Giants</t>
  </si>
  <si>
    <t>Illusory Chamber of the Unreachable Chalice</t>
  </si>
  <si>
    <t>Oily Waterfall unto Tartarus</t>
  </si>
  <si>
    <t>Eldritch Itima of Shub-Niggurath</t>
  </si>
  <si>
    <t>Cinder Vigil of the Warlord of Acheron</t>
  </si>
  <si>
    <t>Nether Courtyard of the Entombed Werewolves</t>
  </si>
  <si>
    <t>The Zombie Locker</t>
  </si>
  <si>
    <t>Colossal Fireplace of the Giant Constrictor Snakes</t>
  </si>
  <si>
    <t>Two Vexing, Riddling Doorways</t>
  </si>
  <si>
    <t>The Limbo Infestation</t>
  </si>
  <si>
    <t>Gore-Stained Arena of the Orcish Legion</t>
  </si>
  <si>
    <t>Stag Shrine of Artemis, Goddess of the Hunt</t>
  </si>
  <si>
    <t>Vorpal Portal Gate of Heimdall, God of Bifrost</t>
  </si>
  <si>
    <t>Dwarven Safehold of the Brazen Dragon Hatchling</t>
  </si>
  <si>
    <t>Divination Hall of the Stolen Relics</t>
  </si>
  <si>
    <t>Rain-Pattered Jungle Temple of Rudra, God of the Beasts</t>
  </si>
  <si>
    <t>Painted Labyrinth of the Dire Raven Folk</t>
  </si>
  <si>
    <t>Desecrated Grail Shrine of Sir Galahad</t>
  </si>
  <si>
    <t>Gemstone Cavern of the Leprous Hands</t>
  </si>
  <si>
    <t>The Marmoreal Mound-Ruin</t>
  </si>
  <si>
    <t>Cavern of Webbed Idols</t>
  </si>
  <si>
    <t>Tenebrous Hypocaust of the Imprisoned Shedu</t>
  </si>
  <si>
    <t>Nether Sea of the Draconian Turtle</t>
  </si>
  <si>
    <t>Misty Expanse and Vaporous Gatehouse</t>
  </si>
  <si>
    <t>Crowde Warren of the Troglodytes</t>
  </si>
  <si>
    <t>Cerulean Hall of Vengeance</t>
  </si>
  <si>
    <t>Ice Chasm Hollows of the Yeti Master</t>
  </si>
  <si>
    <t>Non-Euclidean Spiral of the Servitors of Cthulhu</t>
  </si>
  <si>
    <t>Demonic Aviary of Yaenoghul</t>
  </si>
  <si>
    <t>Warrens of the Goblin Witch Doctor</t>
  </si>
  <si>
    <t>Elemental Vortex of the Ash Wraith</t>
  </si>
  <si>
    <t>Calefactorium of the Disintegrator</t>
  </si>
  <si>
    <t>Inquisitorial Chamber of the Mummified Justiciars</t>
  </si>
  <si>
    <t>Cenote of the Moonbeasts</t>
  </si>
  <si>
    <t>Therma of the Resplendent Lammasu</t>
  </si>
  <si>
    <t>Decadent Glory Hall of Hiisi the Imperious</t>
  </si>
  <si>
    <t>Boreal Vastness of the Wendigo</t>
  </si>
  <si>
    <t>Greased Chute of the Nether Trash Heap</t>
  </si>
  <si>
    <t>Slime-Filled Annex of the Soul Larvae</t>
  </si>
  <si>
    <t>The Jacinth Naspaku</t>
  </si>
  <si>
    <t>Crater of the Iron Golem</t>
  </si>
  <si>
    <t>Dome of the Untouchable Star Prism of Ptah</t>
  </si>
  <si>
    <t>Perilous “Tunnel” through the Junk Vault</t>
  </si>
  <si>
    <t>Cellar of the Self-Graven Codex</t>
  </si>
  <si>
    <t>Unfinished Chamber of the Phantasmal Cockatrice</t>
  </si>
  <si>
    <t>Slimy Terminus of the Giant Crocodile</t>
  </si>
  <si>
    <t>Perilous Naumachia of the Salamander</t>
  </si>
  <si>
    <t>Crypt of the Dreaming Death Priests of Tuoni, God of the Underworld</t>
  </si>
  <si>
    <t>Char Cellar of the Lizard Thing</t>
  </si>
  <si>
    <t>Diminutive Room of the Tiny Slaughter</t>
  </si>
  <si>
    <t>Enigmatic Inglenook of the Guardian Familiar</t>
  </si>
  <si>
    <t>Scorched Chamber-Ruins of the Black Lord, Hastsezini</t>
  </si>
  <si>
    <t>The Infernal Executioner’s Imposing Armory</t>
  </si>
  <si>
    <t>Radiant Sepulcher of Seker, the Ever-Reflected</t>
  </si>
  <si>
    <t>Vine-Smothered Threshold of the Hatchet Beaks</t>
  </si>
  <si>
    <t>Sepulchral Hall of the Mind Eaters</t>
  </si>
  <si>
    <t>Muck-Wreathed Pool of the Giant Snapping Turtle</t>
  </si>
  <si>
    <t>Shadow-Stained Lion Shrine of Heracles, Demigod of Heroes</t>
  </si>
  <si>
    <t>Calcified Horologium</t>
  </si>
  <si>
    <t>Fountain Vault of the Celestial Ki-Rin</t>
  </si>
  <si>
    <t>The Nonesuch Alcove</t>
  </si>
  <si>
    <t>The Enchanted Cloud</t>
  </si>
  <si>
    <t>Three Sinking Catwalks</t>
  </si>
  <si>
    <t>Guard Chamber of the Scorpion Giant</t>
  </si>
  <si>
    <t>Ghoul-Haunted Herbarium</t>
  </si>
  <si>
    <t>Serene Lotus Fane of Lakshmi, Goddess of Fortune</t>
  </si>
  <si>
    <t>The Traveling Cavelet</t>
  </si>
  <si>
    <t>Oracular Cavern of the Mad Djinni</t>
  </si>
  <si>
    <t>Brazen Diaconia of the Ifrits</t>
  </si>
  <si>
    <t>Offering Cavern of the Slavering Trolls</t>
  </si>
  <si>
    <t>Astrological Darkroom of the Giant Spiders</t>
  </si>
  <si>
    <t>Arena Amphitheater of the Brazen Colossus</t>
  </si>
  <si>
    <t>The Deep Ones’ Crustacean Sundries</t>
  </si>
  <si>
    <t>Root-Tangled Burrows of the Wolfhounds of Silvanus</t>
  </si>
  <si>
    <t>Spine-Tangled Monolith of the Thorn Devils</t>
  </si>
  <si>
    <t>Alarum-Trapped Cubicle</t>
  </si>
  <si>
    <t>Celestial Tomb of the Astral Hunters</t>
  </si>
  <si>
    <t>Mechanical Labyrinth of the Black Slime Thing</t>
  </si>
  <si>
    <t>Glacial Adyton of the Water Elemental</t>
  </si>
  <si>
    <t>The Blasphemous Spear Closet</t>
  </si>
  <si>
    <t>Ruined Servery of the Giant Cobra</t>
  </si>
  <si>
    <t>Pendulum Hall of the Sacred Bundles</t>
  </si>
  <si>
    <t>Pillared Battle Hall of Perseus and the Elder Medusa</t>
  </si>
  <si>
    <t>Vast Longhouse of the Fir Bolg</t>
  </si>
  <si>
    <t>Thunderbolt Fane of Zeus, God of Olympus</t>
  </si>
  <si>
    <t>Grand Aviary of the Giant Owls</t>
  </si>
  <si>
    <t>Forbidden Grotto of the Cave Nymph</t>
  </si>
  <si>
    <t>Skeletons’ Sepulchral Gambling Hall</t>
  </si>
  <si>
    <t>Burial Pit of the Fated Machine</t>
  </si>
  <si>
    <t>Crimson Balnearium of Dis Pater</t>
  </si>
  <si>
    <t>Webs over the Abyss</t>
  </si>
  <si>
    <t>Bastion of the Asgardian Valkyrie</t>
  </si>
  <si>
    <t>Quarters-Converted Cellae of the Bandit Queen</t>
  </si>
  <si>
    <t>Haphazard Hideout of the Halfling Burglars</t>
  </si>
  <si>
    <t>Chamber of the Million Moths</t>
  </si>
  <si>
    <t>Grim Bastion of the Battle Wyverns</t>
  </si>
  <si>
    <t>Diaconicon of the Talisman Keeper</t>
  </si>
  <si>
    <t>Nine Wells of the Undead Apothecary</t>
  </si>
  <si>
    <t>Frothing Ice Labyrinth of Ahto</t>
  </si>
  <si>
    <t>Illusory Wasteland of Set, God of the Eternal Outsiders</t>
  </si>
  <si>
    <t>Bulwark of the Graven Behemoth</t>
  </si>
  <si>
    <t>Crevice of the Dire Wolves</t>
  </si>
  <si>
    <t>Guarded Salon of the Lonesome Dracunculus</t>
  </si>
  <si>
    <t>Ore-Filled Tunnel Cart Nexus</t>
  </si>
  <si>
    <t>Fane of the Dweomer Crafter</t>
  </si>
  <si>
    <t>Grand Diaconicon of the Fire Giants</t>
  </si>
  <si>
    <t>Mausoleum of the Imprisoned Ifrit</t>
  </si>
  <si>
    <t>The Brazen Parakki</t>
  </si>
  <si>
    <t>Stacked Chamber of the Biers of the Coffer Zombies</t>
  </si>
  <si>
    <t>Rushing Underground River of the Giant Gar</t>
  </si>
  <si>
    <t>Greenschist Monolith of the Rakshasa</t>
  </si>
  <si>
    <t>Death-Trapped Rat Burrows of the Trickster Gremlins</t>
  </si>
  <si>
    <t>Frigid Fane of Shakak, the Winter Spirit</t>
  </si>
  <si>
    <t>Grotesque Dorter of the Bauchans</t>
  </si>
  <si>
    <t>The Scabrous Forest</t>
  </si>
  <si>
    <t>Coral Threshold of the Triton Kingdom</t>
  </si>
  <si>
    <t>Wondrous Cauldron Vault of Dagda, Twelve-King</t>
  </si>
  <si>
    <t>Immense Room of Unknown Purpose</t>
  </si>
  <si>
    <t>Colosseum of the Ebony Charioteers of Huan-Ti</t>
  </si>
  <si>
    <t>Shunned Vault of the Primordial Nephilim</t>
  </si>
  <si>
    <t>Banquet Hall of the Moon Trickster</t>
  </si>
  <si>
    <t>Maenad Feasting Hall of Dionysus, God of Revelry</t>
  </si>
  <si>
    <t>Glimmer of Paradise</t>
  </si>
  <si>
    <t>Shard of Utopia</t>
  </si>
  <si>
    <t>The Dhole-Larva Stricture</t>
  </si>
  <si>
    <t>Enclave of the Shattered Juggernaut Minions</t>
  </si>
  <si>
    <t>Yithian Cesspit Confluence</t>
  </si>
  <si>
    <t>Golden Hall of the Celebrants of Frey, God of the Elves</t>
  </si>
  <si>
    <t>Adamantine Delve of Kronos, Dark Father of the Gods</t>
  </si>
  <si>
    <t>Monolith Cavern of the Sail-Backed Hyborian Dragons</t>
  </si>
  <si>
    <t>Ebony Siege Hall of Raiden, God of the Thunder Arrows</t>
  </si>
  <si>
    <t>Ethereal Bloodbath Cavern of Dahak, the Three-Headed Death Spirit</t>
  </si>
  <si>
    <t>The Gargantuan Curiosity Cabinet</t>
  </si>
  <si>
    <t>Draconian Vault of Anu, the Serpent Bringer</t>
  </si>
  <si>
    <t>Cave of the Molten Gold Casket</t>
  </si>
  <si>
    <t>The Ghoulish Garret</t>
  </si>
  <si>
    <t>Well of the Headless Guardian</t>
  </si>
  <si>
    <t>Blood-Feast Fane of the Giant Troll Shaman</t>
  </si>
  <si>
    <t>Audience Aerie of the Hieracosphinxes</t>
  </si>
  <si>
    <t>Demonic Pleasure Grotto of Tlazolteotl the Deceiver</t>
  </si>
  <si>
    <t>Dueling Pyramid of the Unconquerable Pyromancer</t>
  </si>
  <si>
    <t>Dream Hall of the Golden Dragon</t>
  </si>
  <si>
    <t>Haphazard Siltstone Crawlway</t>
  </si>
  <si>
    <t>Overturned Shipwreck Graves of Aegir, God of Storms</t>
  </si>
  <si>
    <t>Silted Fountain Chamber of the Giant Scorpions</t>
  </si>
  <si>
    <t>Moonlit Instrumentation Chamber</t>
  </si>
  <si>
    <t>Summoning Vault of Baphomet</t>
  </si>
  <si>
    <t>Control Vault of the Warmongering Imps</t>
  </si>
  <si>
    <t>Lichen-Covered Lumber Room</t>
  </si>
  <si>
    <t>Lockup of the Shivering Flesh</t>
  </si>
  <si>
    <t>Rain Cascades of Heng, the Thunder Spirit</t>
  </si>
  <si>
    <t>Goblin Warren of the Croaking Raven God</t>
  </si>
  <si>
    <t>Harness Hall of the Ankylosaurus</t>
  </si>
  <si>
    <t>Revolving Nether-Spire of the Acid Mantises</t>
  </si>
  <si>
    <t>Lizard Rider Procession of the Svart Goblins</t>
  </si>
  <si>
    <t>The Unearthed Bedchamber</t>
  </si>
  <si>
    <t>Mist-Enshrouded Ice Fane of Thrym, God of the Frost Giants</t>
  </si>
  <si>
    <t>Dimensional Mead Hall of Vainamoinen, Son of the Winds</t>
  </si>
  <si>
    <t>Workpits of the Ogre Boss</t>
  </si>
  <si>
    <t>Burning Magma Slope of the Salamander Men</t>
  </si>
  <si>
    <t>Bejeweled and Enterable Fool’s Gold Contrivance</t>
  </si>
  <si>
    <t>Embattled Storm Abyss of Crom, the Laughing God upon the Mountain</t>
  </si>
  <si>
    <t>Earthen Andron of the Hill Giants</t>
  </si>
  <si>
    <t>The Brazen Junction of the Six Forbidden Ways</t>
  </si>
  <si>
    <t>Salt Mine of the Shoggoth Spawn</t>
  </si>
  <si>
    <t>Combat Pits of the Nether Huntsmen</t>
  </si>
  <si>
    <t>Cerulean Jade Vault of the 3,000 Sacrifices to Huitzilopochtli</t>
  </si>
  <si>
    <t>Frigid Throne Hall of the Aerie Maidens of Ukko</t>
  </si>
  <si>
    <t>Grotesque Caravansary of the Aklo Rites</t>
  </si>
  <si>
    <t>Lemurian Garrison of the Nether Centaurs</t>
  </si>
  <si>
    <t>Illusory Forest of Mielikki, Goddess of the Winterlands</t>
  </si>
  <si>
    <t>Clouded Ice Pillar of the Winds and the Maruts</t>
  </si>
  <si>
    <t>Tempest Throne of Tefnut, Goddess of the Storm</t>
  </si>
  <si>
    <t>Unreflecting Aerarium of Nyarlathotep</t>
  </si>
  <si>
    <t>Malignant Judgment Hall of Ulthrogorgon</t>
  </si>
  <si>
    <t>Trembling Dimensional Tremor Zone</t>
  </si>
  <si>
    <t>Stallion Arena of Hastseltsi the Unconquered</t>
  </si>
  <si>
    <t>Carcosan Divination Hall</t>
  </si>
  <si>
    <t>Traveling Tavern of the Lumbering Brachiosaurus</t>
  </si>
  <si>
    <t>Psychic Threshold of the Brain Eaters</t>
  </si>
  <si>
    <t>Pillared Celestial Throne Hall of Shang-Ti</t>
  </si>
  <si>
    <t>Grotto of the Dusk Spirits</t>
  </si>
  <si>
    <t>Crumbling Lava Tube of Huhueteotl the Unsummoned</t>
  </si>
  <si>
    <t>Ethereal Mist Cascades of the Gray Apparition</t>
  </si>
  <si>
    <t>Crawling Rubble Heap</t>
  </si>
  <si>
    <t>Maze of the Ever-Levitating Cubes</t>
  </si>
  <si>
    <t>Warm and Abandoned Crematorium</t>
  </si>
  <si>
    <t>Overgrown Undervault of the Giant Mantis</t>
  </si>
  <si>
    <t>Zombie-Filled Buried Bastion</t>
  </si>
  <si>
    <t>Alcove Succession of the Masked Cave Baboons</t>
  </si>
  <si>
    <t>Crumbling Brimstone Palace</t>
  </si>
  <si>
    <t>The Odious Arsenal</t>
  </si>
  <si>
    <t>Treasure-Heaped Swarm-Hall of Apshai</t>
  </si>
  <si>
    <t>Hyperborean Nether Citadel</t>
  </si>
  <si>
    <t>Counting House of the Bugbear Chieftain</t>
  </si>
  <si>
    <t>Glittering Eye Harvest Niches of the Sandman</t>
  </si>
  <si>
    <t>Juggernaut Hall of the Lord in the Iron Mask</t>
  </si>
  <si>
    <t>Crumbling Ceremonial Chamber of the Giant Badger</t>
  </si>
  <si>
    <t>Flooded Storm Cellar of the Giant Water Beetles</t>
  </si>
  <si>
    <t>Low-Ceilinged Cave of the Bone Scroll Cases</t>
  </si>
  <si>
    <t>Pyroclastic Cavern Fane of Girru, the Fire God</t>
  </si>
  <si>
    <t>Sacred Ground of the Deathless Writhing Ones</t>
  </si>
  <si>
    <t>Ancient Turrinum of the Sabre-Tooth Tiger Skeletons</t>
  </si>
  <si>
    <t>The Endless Codex Archive of Oghma, Lord of Bards</t>
  </si>
  <si>
    <t>Incubator of the Molten Egg Heap</t>
  </si>
  <si>
    <t>Prayer Cells of the Unredeemed</t>
  </si>
  <si>
    <t>Chimney Hive of the Giant Bees</t>
  </si>
  <si>
    <t>The Forlorn Harlequin’s Counting House</t>
  </si>
  <si>
    <t>Mephitic Drowning Pool</t>
  </si>
  <si>
    <t>Copper-Walled Hall of Tapestries</t>
  </si>
  <si>
    <t>Divination Vault of the Ogre Magi</t>
  </si>
  <si>
    <t>Augury Hall of the Frost Giant</t>
  </si>
  <si>
    <t>Plundered Grand Aerarium and Getaway Tunnel</t>
  </si>
  <si>
    <t>Bridged Delve of the Weevil Men</t>
  </si>
  <si>
    <t>Dismal Celebrant Tomb of Hel, Goddess of Death</t>
  </si>
  <si>
    <t>Worm-Infested Tholos</t>
  </si>
  <si>
    <t>Ceremonial Threshold of the Chosen Ones</t>
  </si>
  <si>
    <t>Pipe Labyrinth of the Invisible Monster</t>
  </si>
  <si>
    <t>Horologium of the Clay Golem</t>
  </si>
  <si>
    <t>Scholomance of the Dimensional Spiderlings</t>
  </si>
  <si>
    <t>Chandleries of the Zombie Legion</t>
  </si>
  <si>
    <t>Spiral Elevator Shaft of the Vortex Elemental</t>
  </si>
  <si>
    <t>Tapestry-Gate Galleria of the Seven Graveyards</t>
  </si>
  <si>
    <t>Nether Vale of the Petrified Tree Giants</t>
  </si>
  <si>
    <t>Horologium of the Spriggan Laird</t>
  </si>
  <si>
    <t>Idol Fane of the Crawling Succubus</t>
  </si>
  <si>
    <t>Intangible Gray Citadel of the Astral Wolves</t>
  </si>
  <si>
    <t>Carrion Feast-Vault of the Shantak-Birds</t>
  </si>
  <si>
    <t>Abreuvoir of the Vampire Queen</t>
  </si>
  <si>
    <t>Ruined Gate Vault of the Wolf Spiders</t>
  </si>
  <si>
    <t>Balnearium of the Incantatrix</t>
  </si>
  <si>
    <t>The Sage-Crone’s Dusty Arcosolium</t>
  </si>
  <si>
    <t>Lararium of the Viper Princess</t>
  </si>
  <si>
    <t>Trench Deeps of the Lightning Dragon</t>
  </si>
  <si>
    <t>Gallery of the Brain Slimes</t>
  </si>
  <si>
    <t>Curiosity Shop of the Rat-Things</t>
  </si>
  <si>
    <t>Geyser-Filled Hop Chasm of the Fire Drakes</t>
  </si>
  <si>
    <t>Vinery Grotto of the Draught-Brewer Treant</t>
  </si>
  <si>
    <t>Entrance Hall of the Hopping Seer</t>
  </si>
  <si>
    <t>Psychomanteum of the Wind Treaders</t>
  </si>
  <si>
    <t>Tomb Hall of the Dvergar</t>
  </si>
  <si>
    <t>Ember-Heaped Fane of Agni, Slumbering God of Fire</t>
  </si>
  <si>
    <t>Radiant Aerie-Fane of Surya, God of the Sun</t>
  </si>
  <si>
    <t>The Wailing Angelic Shrine</t>
  </si>
  <si>
    <t>Brazen Moat-Hall of Valhalla</t>
  </si>
  <si>
    <t>Black Lok-Thotha, the Murderous Garde</t>
  </si>
  <si>
    <t>Silent Onyx Lake-Hall of Hades, God of the Death-Realm</t>
  </si>
  <si>
    <t>Soot-Encrusted Statuary of the Dwarven Delvers</t>
  </si>
  <si>
    <t>Mass Grave of the Vulture Demon Victims</t>
  </si>
  <si>
    <t>Echoing Vault of the Death Watch Beetle</t>
  </si>
  <si>
    <t>Nether Swamp of the Dimetrodons</t>
  </si>
  <si>
    <t>Evolving Crystalline Prism-Palace of Nanna-Sin, the Moon God</t>
  </si>
  <si>
    <t>Gremlin Commandery of the Wererats</t>
  </si>
  <si>
    <t>Illusory Hall of the Waterfalls of Loki, God of Mischief</t>
  </si>
  <si>
    <t>Shunned Fane of the Mummy Lord</t>
  </si>
  <si>
    <t>Inglenook of the Shrieking Tale Teller</t>
  </si>
  <si>
    <t>The Paper Wasp Hive of 1,000 Secret Doors</t>
  </si>
  <si>
    <t>Gilded Heroum of the Air Elemental</t>
  </si>
  <si>
    <t>The Shoggoth’s Beloved Execution Chamber</t>
  </si>
  <si>
    <t>Net-Tangled Arena Islets of Marduk</t>
  </si>
  <si>
    <t>Death-Mist Labyrinth of Hate Incarnate</t>
  </si>
  <si>
    <t>Cistvaen of the Robed Werejackals</t>
  </si>
  <si>
    <t>Arrow-Riddled Death Gauntlet of Chih-Chiang Fyu-Ya</t>
  </si>
  <si>
    <t>Mud-Mound of the Ichor Rats</t>
  </si>
  <si>
    <t>Under-Garret of the Beast Skeletons</t>
  </si>
  <si>
    <t>Haphazard Excavations of the Dust Nomads</t>
  </si>
  <si>
    <t>Treasure Vault of the Umbral Dragon</t>
  </si>
  <si>
    <t>Brazen Smelter of the Fire Dwarves</t>
  </si>
  <si>
    <t>Chthonic Crossing of the Salt Paths</t>
  </si>
  <si>
    <t>Opalescent Judgment Hall of Chung Kuel</t>
  </si>
  <si>
    <t>Fresco-Painted Necropolis</t>
  </si>
  <si>
    <t>Sacrificial Chamber of the Scarab Swarm</t>
  </si>
  <si>
    <t>Boreal Spire-Stair of the Snow Serpents</t>
  </si>
  <si>
    <t>Stacked Storeroom of the Bottle Imps</t>
  </si>
  <si>
    <t>The Grotesque Vestibulum</t>
  </si>
  <si>
    <t>Execution Chamber of the Wereboars</t>
  </si>
  <si>
    <t>Precariously Bridged Cesspool</t>
  </si>
  <si>
    <t>Headhunters’ Guardian Vault of the Skeleton Warrior’s Throne</t>
  </si>
  <si>
    <t>Bottomless Chasm of the Many Winding Ways</t>
  </si>
  <si>
    <t>Crystalline Prison of the Thunder Bird</t>
  </si>
  <si>
    <t>Shape-Shifting Hall of Kishijoten, Goddess of Luck</t>
  </si>
  <si>
    <t>Spiral-Shaped Rotting Room</t>
  </si>
  <si>
    <t>Monstrous Maw-Fane of Mammon</t>
  </si>
  <si>
    <t>Vaulted Hall of the Stairway Mimic</t>
  </si>
  <si>
    <t>The Onyx Bastion of the Stars</t>
  </si>
  <si>
    <t>Boiling Mud Pool of the Manes Demonlings</t>
  </si>
  <si>
    <t>Sacrificial Grotto of the Unrepentant Changelings</t>
  </si>
  <si>
    <t>Acid-Eroded Cave</t>
  </si>
  <si>
    <t>The Closing Crevice</t>
  </si>
  <si>
    <t>Sepulchral Heroum</t>
  </si>
  <si>
    <t>The Foetid Misericord</t>
  </si>
  <si>
    <t>Submerged Column of the Giant Leeches</t>
  </si>
  <si>
    <t>Macabre Grand Armorial Hall of Orcus</t>
  </si>
  <si>
    <t>Bejeweled Crypt of the Knight of Saigoth</t>
  </si>
  <si>
    <t>Sibylline Maiden Crypt of the Boreal Devils</t>
  </si>
  <si>
    <t>Emerald Field of Rushes, of the Worshippers of Osiris</t>
  </si>
  <si>
    <t>Vermin-Infested Meditation Chamber</t>
  </si>
  <si>
    <t>The Horde Bringer’s Proving Ground</t>
  </si>
  <si>
    <t>Inescapable Dead End of the Mud Elemental</t>
  </si>
  <si>
    <t>Carcer Labyrinth of the Acid Dragon</t>
  </si>
  <si>
    <t>Shunned Tomb of the Cambion Baron</t>
  </si>
  <si>
    <t>Petrified Whirlpool of Oceanus, Elder Titan of the Seas</t>
  </si>
  <si>
    <t>Ceroma of the Fly Demons</t>
  </si>
  <si>
    <t>Guardian Hall of the Walking Mushrooms</t>
  </si>
  <si>
    <t>Prison of the Oozing Sigil</t>
  </si>
  <si>
    <t>The Perilous Burrow</t>
  </si>
  <si>
    <t>Workroom of the Spirit Crafter</t>
  </si>
  <si>
    <t>Greasy Vats of the Wyrm Drippings</t>
  </si>
  <si>
    <t>The Hall of Souls, of Thoth and Amemait the Devourer</t>
  </si>
  <si>
    <t>Overgrown Convent of the Shrieking Fungi</t>
  </si>
  <si>
    <t>Delubrum of the Orb Weavers</t>
  </si>
  <si>
    <t>Brimstone Nest of the Ember Gremlins</t>
  </si>
  <si>
    <t>Undiscovered Teleportation Tunnel into the Elder City</t>
  </si>
  <si>
    <t>Broom-Filled Teleportation Chamber</t>
  </si>
  <si>
    <t>Fane of the Fallen Elemental Angel</t>
  </si>
  <si>
    <t>Blood-Wrought Defile of Horus the Demon Slayer</t>
  </si>
  <si>
    <t>Netherworld Graveyard of the Caterwauling Beast</t>
  </si>
  <si>
    <t>Blood Wight Crypt of Mictlantecuhtli</t>
  </si>
  <si>
    <t>The Night Hag’s Hunt Kennel</t>
  </si>
  <si>
    <t>Dead End of the Treasure-Hoarding Manticores</t>
  </si>
  <si>
    <t>Black Onyx Spire of the Monks of Gyth</t>
  </si>
  <si>
    <t>Wharf Cavern of the Giant Octopus</t>
  </si>
  <si>
    <t>Gore-Spattered Chapel of the Hound Demons</t>
  </si>
  <si>
    <t>Caravansary of the Scorpion Riders</t>
  </si>
  <si>
    <t>Smoke-Fogged Jaguar Vault of Tezcatlipoca</t>
  </si>
  <si>
    <t>Inner Ward of the Blinded Medusas</t>
  </si>
  <si>
    <t>Alhacena Succession of the Cave Lions</t>
  </si>
  <si>
    <t>Conquered Megaron of the Hobgoblins</t>
  </si>
  <si>
    <t>Impious Council Hall of the Gods of Trouble</t>
  </si>
  <si>
    <t>Elevator and Fountain Room</t>
  </si>
  <si>
    <t>Plague Warren of the Crawling Swarms of the Rat God</t>
  </si>
  <si>
    <t>Vertiginous Shadow Aerie of the Nightgaunts</t>
  </si>
  <si>
    <t>Pillar of the 666 Calcified Monstrosities</t>
  </si>
  <si>
    <t>Tiered Temple of the Spider Maidens</t>
  </si>
  <si>
    <t>Flesh Foundry of the Deformed Ones</t>
  </si>
  <si>
    <t>The Elegant Elven Casemate</t>
  </si>
  <si>
    <t>Encrusted Gaol of the Brine Hag</t>
  </si>
  <si>
    <t>Hunting Gauntlet of the Savage Cannibals</t>
  </si>
  <si>
    <t>Scullery of the Hobgoblin Minions</t>
  </si>
  <si>
    <t>Hatching Cavern of the Subterranean Lizards</t>
  </si>
  <si>
    <t>Wicker Labyrinth of the Horned God</t>
  </si>
  <si>
    <t>Cellar of the Buried Jewel</t>
  </si>
  <si>
    <t>Beast Crypt of the Dimensional Hounds</t>
  </si>
  <si>
    <t>Asylum of the Corpse Eaters</t>
  </si>
  <si>
    <t>Flooded Sacrificial Tomb of Tlaloc, the Rain Weeper</t>
  </si>
  <si>
    <t>Cascade Hall of the Giant Eel</t>
  </si>
  <si>
    <t>Bailey of the Mad Beast Master</t>
  </si>
  <si>
    <t>Lava Cavern of the Jousting Wyverns</t>
  </si>
  <si>
    <t>Murderous Conduit of the Venom Wraith</t>
  </si>
  <si>
    <t>Husk-Filled Breezeway of the Giant Sun Spiders</t>
  </si>
  <si>
    <t>Boulder-Hammered Bridge of the Guardian Cyclopes</t>
  </si>
  <si>
    <t>Impossibly Tiny Hexagonal Hiding Place</t>
  </si>
  <si>
    <t>Flooded Amphitheater of the Hydras</t>
  </si>
  <si>
    <t>Chamber of the Salamander Catafalques</t>
  </si>
  <si>
    <t>Guardian Beast Pit of the Disenchanter</t>
  </si>
  <si>
    <t>Climbing Cavern of 1,000 Niches</t>
  </si>
  <si>
    <t>Memorial Hypogeum of the Lurking Ceiling</t>
  </si>
  <si>
    <t>Decaying Undercity of the Lemure Devils</t>
  </si>
  <si>
    <t>Distillery of the Drunken Gnoles</t>
  </si>
  <si>
    <t>Fey Crucible of Goibhnie, Sickle-Forger</t>
  </si>
  <si>
    <t>Host Hatchery of the Thrall of Cthulhu</t>
  </si>
  <si>
    <t>Shadow Harvest of the Raven God</t>
  </si>
  <si>
    <t>Grand Assembly Hall of the Black Orc Chieftain</t>
  </si>
  <si>
    <t>Salt-Encrusted Shrine Hall of the Deep Ones and Sea Mother</t>
  </si>
  <si>
    <t>Undervault of the Greater Basilisk</t>
  </si>
  <si>
    <t>Ash-Heaped Crematorium of Geryon</t>
  </si>
  <si>
    <t>Sandstone Bastion of the Serpent Folk</t>
  </si>
  <si>
    <t>Feasting Cells of the Devil-Flower</t>
  </si>
  <si>
    <t>Crumbling Abyssal Slope of the Vulture Demons</t>
  </si>
  <si>
    <t>Ruined Landing of the Serpent Swarm</t>
  </si>
  <si>
    <t>Demonic Alchemical Laboratory</t>
  </si>
  <si>
    <t>Puffball Cavern of the Etin King</t>
  </si>
  <si>
    <t>Blasphemous Corpse-Stacks of the Assassin Beetles</t>
  </si>
  <si>
    <t>Defiled Tomb Hall of the Cuprum Dragon</t>
  </si>
  <si>
    <t>Cyst of the Mutant Infestation</t>
  </si>
  <si>
    <t>Sacred Hippocampus Lake of Poseidon, God of the Seas</t>
  </si>
  <si>
    <t>Ransacked Tunnel of Shattered Statuary</t>
  </si>
  <si>
    <t>Mossy Cul-de-Sac of the Lizard Men</t>
  </si>
  <si>
    <t>Storeroom of the Decayed and Changeling Healing Herbs</t>
  </si>
  <si>
    <t>Illumined Gaol of the Fire Beetle Lanterns</t>
  </si>
  <si>
    <t>The Ogre Lord’s Salt Room and Butchery</t>
  </si>
  <si>
    <t>Scything Fissure</t>
  </si>
  <si>
    <t>Ale Cellar of the Starving Stryges</t>
  </si>
  <si>
    <t>Sweltering Crawl-Burrows of the Gibbering Goblins</t>
  </si>
  <si>
    <t>Sarcophagus Chamber of the Su-Beasts</t>
  </si>
  <si>
    <t>Forecourt of the Dismal Legendry</t>
  </si>
  <si>
    <t>Chimeric Archive</t>
  </si>
  <si>
    <t>Theater of the Locked Demonstration Pits</t>
  </si>
  <si>
    <t>Seaweed-Festooned Abattoir of the Sea Devils</t>
  </si>
  <si>
    <t>Blighted Crypt of the Dimensional Beasts</t>
  </si>
  <si>
    <t>Anointing Chamber of the Wargr People</t>
  </si>
  <si>
    <t>Whispering Fungarium of Black Annis</t>
  </si>
  <si>
    <t>Dune-Swept Battle Cavern of Anhur the Conqueror</t>
  </si>
  <si>
    <t>Tenebrous Domain of the Hateful Shadow Creepers</t>
  </si>
  <si>
    <t>Vast Ossuaries of the Chasm Fiend</t>
  </si>
  <si>
    <t>Strictures of the Gibbering Slimes</t>
  </si>
  <si>
    <t>Hive of the Chittering Medusa</t>
  </si>
  <si>
    <t>Endless Existential Plane of Nothingness</t>
  </si>
  <si>
    <t>Black-Razored Citadel of the Night Daemon</t>
  </si>
  <si>
    <t>Circuitous Canal of Ice</t>
  </si>
  <si>
    <t>Branching Satyricon Hall of Pan, God of Madness and the Wilds</t>
  </si>
  <si>
    <t>Interrogation Chamber of the Trapping Floor</t>
  </si>
  <si>
    <t>Inquisitorial Hall of Moloch</t>
  </si>
  <si>
    <t>Vine-Entangled Cliff Face of the Giant Slicer Beetles</t>
  </si>
  <si>
    <t>Pool Spire of the Serpentine Demoness</t>
  </si>
  <si>
    <t>Limestone Charnel House</t>
  </si>
  <si>
    <t>Matriarchal Fane of Ilmatar and the Daughter-Zephyrs</t>
  </si>
  <si>
    <t>Sacrificial Fane of the Colossal Stygian Serpent</t>
  </si>
  <si>
    <t>Fafhrd’s Frigid and Pelt-Heaped Hideout</t>
  </si>
  <si>
    <t>The Gloaming Manzazu</t>
  </si>
  <si>
    <t>Misty Hole in the Ground</t>
  </si>
  <si>
    <t>Climbing Shroud of the Veiled Colossus</t>
  </si>
  <si>
    <t>Urbatu of the Skull-Mane Hexer</t>
  </si>
  <si>
    <t>Sack-Filled Winch Room</t>
  </si>
  <si>
    <t>Eldritch Ravens’ Pool of Odin One-Eye</t>
  </si>
  <si>
    <t>Scholomance of the Deceived Apprentices</t>
  </si>
  <si>
    <t>The Revolving Bugbear Larder</t>
  </si>
  <si>
    <t>Forbidden Pool of the Crystal Slimes</t>
  </si>
  <si>
    <t>Cinder Spire of the Elder Furies, Alecto, Tisiphone, and Megaera</t>
  </si>
  <si>
    <t>Forbidden Vault of the Mummified Crocuta</t>
  </si>
  <si>
    <t>Colossal Stairway of the Titaness</t>
  </si>
  <si>
    <t>Decrepit Treasure Vault of the Strangling Weeds</t>
  </si>
  <si>
    <t>Ancient Colosseum of the Black Ones</t>
  </si>
  <si>
    <t>Archival Bookshelf Gauntlet of the Cackling Poltergeists</t>
  </si>
  <si>
    <t>Torturous Tar Pits of the Furies</t>
  </si>
  <si>
    <t>Heaped Alcove of the Twitching Cowards</t>
  </si>
  <si>
    <t>Antrum Cavern of the Rotting Ones</t>
  </si>
  <si>
    <t>Vertical Cistern of the Giant Blood Worm</t>
  </si>
  <si>
    <t>Petrified Yew Tree of Morgan le Fay</t>
  </si>
  <si>
    <t>Stable-Grotto of the Nether Griffon</t>
  </si>
  <si>
    <t>Drowning Pool of the Slime People</t>
  </si>
  <si>
    <t>Immaculate Treasure Vault of the Guardian Demon</t>
  </si>
  <si>
    <t>Cave Bear Warren of the Tusked Hobgoblins</t>
  </si>
  <si>
    <t>The Warping Phantasmagorian Ballroom</t>
  </si>
  <si>
    <t>Dart-Trapped Ladder Shaft</t>
  </si>
  <si>
    <t>Cloaca of the Acid Drake</t>
  </si>
  <si>
    <t>Birthing Chamber of the Future Anti-Chrystos</t>
  </si>
  <si>
    <t>Roma Tents of the Sunless Shore Wanderers</t>
  </si>
  <si>
    <t>The Interlocking Ebony Labyrinth</t>
  </si>
  <si>
    <t>Gothic Oracular Vault</t>
  </si>
  <si>
    <t>The Vampire Hunter’s Stygian Ferry</t>
  </si>
  <si>
    <t>Obsidian Nether-Pyramid of Geb the Unbroken</t>
  </si>
  <si>
    <t>Shrine of the Unreachable Polar Worm</t>
  </si>
  <si>
    <t>Fog-Choked Crypt of the Withering Weeds</t>
  </si>
  <si>
    <t>Storeroom of the 9,431 Oil Amphorae</t>
  </si>
  <si>
    <t>Underwater Scrapheap of the Giant Crabs</t>
  </si>
  <si>
    <t>Jade Bower of the Weretiger Matriarch</t>
  </si>
  <si>
    <t>Chamber of the Silent Vow</t>
  </si>
  <si>
    <t>The Astrologer’s Awaiting Terminus</t>
  </si>
  <si>
    <t>Reverence Hall of the Cloud Giant Shaman</t>
  </si>
  <si>
    <t>Filth-Buried Narthex of the Troll Chieftain</t>
  </si>
  <si>
    <t>Tholoi Procession of Charon</t>
  </si>
  <si>
    <t>The Tiny and Infinite Oubliette of Camaxtli, God of Fate</t>
  </si>
  <si>
    <t>Puffball-Layered Domicile</t>
  </si>
  <si>
    <t>Smoke-Enshrouded Bridge of the Mephitic Demonlings</t>
  </si>
  <si>
    <t>Orphanage of the Echoing Laughter</t>
  </si>
  <si>
    <t>Golden Cloud-Spun Fane of Shu, God of Skies</t>
  </si>
  <si>
    <t>Tapestried Sword Sanctum of Artorius Rex</t>
  </si>
  <si>
    <t>Silver-Gilt Temple of Nuada of the Shining Hand</t>
  </si>
  <si>
    <t>Melancholic Lunatics’ Manufactorium</t>
  </si>
  <si>
    <t>Steam Fissure of the Fire-Breathing Hydra</t>
  </si>
  <si>
    <t>Ruined Barbican of the Poisonous Toads</t>
  </si>
  <si>
    <t>Agiasterion of the Unspeakable Charlatan</t>
  </si>
  <si>
    <t>Demonic Blood Game Arena</t>
  </si>
  <si>
    <t>Fissure of the Bodach Sacrifices</t>
  </si>
  <si>
    <t>Aula Regia of the Ice Elemental</t>
  </si>
  <si>
    <t>Decrepit Landing</t>
  </si>
  <si>
    <t>The Web of Lies</t>
  </si>
  <si>
    <t>Occult and Candlelit Inglenook of the Endless Grimoire</t>
  </si>
  <si>
    <t>Plundered Vault of the Ochre Slime</t>
  </si>
  <si>
    <t>Deathtrap Treasure Hall of Ratri, Goddess of Thievery</t>
  </si>
  <si>
    <t>Enigmatic Xnmt</t>
  </si>
  <si>
    <t>Enchanted Tapestry Alcove of the Polar Worm</t>
  </si>
  <si>
    <t>Cairn Hall of the Skeletal Colossus</t>
  </si>
  <si>
    <t>Coral Gate of the Clattering Crab Men</t>
  </si>
  <si>
    <t>Amphithalamoi of the Tenebrous Cloaker</t>
  </si>
  <si>
    <t>Grim Oracular Scrying Chamber</t>
  </si>
  <si>
    <t>Cruciform Coffin of the Four Defiled Dwarves</t>
  </si>
  <si>
    <t>Fane of the Flaming Sword, Sacred to the God Ukko</t>
  </si>
  <si>
    <t>Defiled Sacristy of the Swamp Shambler</t>
  </si>
  <si>
    <t>Healer’s Depleted Storeroom</t>
  </si>
  <si>
    <t>Narrow Basalt Defile of the Caryatides</t>
  </si>
  <si>
    <t>Shelf-Lined Vestibulum of the Giant Rats</t>
  </si>
  <si>
    <t>Hermitage of the Giant Scarab Beetles</t>
  </si>
  <si>
    <t>Seashell Grotto of Aphrodite, Goddess of Desire</t>
  </si>
  <si>
    <t>Plunge of the Wraith of the Deep</t>
  </si>
  <si>
    <t>Hieron of the Magma Flow Conduit</t>
  </si>
  <si>
    <t>Grot of the Faceless Statuettes</t>
  </si>
  <si>
    <t>Undiscovered Ancient Antechapel</t>
  </si>
  <si>
    <t>Precariously Laddered Pile of Prayer Cells</t>
  </si>
  <si>
    <t>Glittering Cavern of the Elder Wyvern</t>
  </si>
  <si>
    <t>Proving Ground Islands of the Fearless Cutthroats</t>
  </si>
  <si>
    <t>Sacrificial Pools of the Crypt Pirates</t>
  </si>
  <si>
    <t>Trickster Manse of the Coyote God</t>
  </si>
  <si>
    <t>Underground Lake of the Drowned Zombies</t>
  </si>
  <si>
    <t>Font Chapel of the Serpentine Water Elementals</t>
  </si>
  <si>
    <t>Pits of the Fungus People</t>
  </si>
  <si>
    <t>Coemeterium of the Doomed One</t>
  </si>
  <si>
    <t>Crystal-Razor Spire of Loviatar, the Maiden of Pain</t>
  </si>
  <si>
    <t>Underwater Channel of the Gibbering Ones</t>
  </si>
  <si>
    <t>Ruined Fane of the Feathered Serpent</t>
  </si>
  <si>
    <t>Crumbling Pit of the Starving Behemoth</t>
  </si>
  <si>
    <t>Trapped Ale Cellar of the Goblin Watchers</t>
  </si>
  <si>
    <t>Transparent Crystalline Bastion of the Dark Elf Sisterhood</t>
  </si>
  <si>
    <t>Butchery of Belial</t>
  </si>
  <si>
    <t>Fighting Den of Krogros the Oath Breaker</t>
  </si>
  <si>
    <t>Embalming Chamber of the Androsphinx</t>
  </si>
  <si>
    <t>Mire-Choked Canal Lock of the Catoblepas</t>
  </si>
  <si>
    <t>Coal Room of the Gnole Thralls</t>
  </si>
  <si>
    <t>Ruby Devil Vaults of Lord Druaga</t>
  </si>
  <si>
    <t>The Many-Gated Barbican</t>
  </si>
  <si>
    <t>Gambling Den of the Dimensional Travelers</t>
  </si>
  <si>
    <t>Ossuary of the Slithering Slime</t>
  </si>
  <si>
    <t>Ceremonial Vault of the Scorpion Swarm</t>
  </si>
  <si>
    <t>Illusory Wasteland of the Scarecrow and the Daughters of the Corn</t>
  </si>
  <si>
    <t>Guarded Mephitic Crossing of the River Styx</t>
  </si>
  <si>
    <t>Underground Palace of the Ice Dragon</t>
  </si>
  <si>
    <t>The Mortis Configuration</t>
  </si>
  <si>
    <t>Mirage-Filled Common Room</t>
  </si>
  <si>
    <t>Runic Chapel of the Agathodaimon</t>
  </si>
  <si>
    <t>Portcullis Vault of the Criosphinxes</t>
  </si>
  <si>
    <t>Zigzag of the Tentacle Beast</t>
  </si>
  <si>
    <t>Experimentation Vault of the Monstrous Zombies</t>
  </si>
  <si>
    <t>Pyrolite Martyrium of the Fire Elemental</t>
  </si>
  <si>
    <t>Giant Slayer’s Trophy Hall of Thor, God of Thunder</t>
  </si>
  <si>
    <t>Brazen Dust Pit of the Earth Elemental</t>
  </si>
  <si>
    <t>Basalt Prison of Atlas, Elder Titan and World-Bearer</t>
  </si>
  <si>
    <t>Conjuring Chamber of the Chaotic Sorceress</t>
  </si>
  <si>
    <t>The Friar’s Fearsome Frater</t>
  </si>
  <si>
    <t>Colossal Coil-Warren of the Children of Apep</t>
  </si>
  <si>
    <t>Repurposed Artisan Hall of the Vampires</t>
  </si>
  <si>
    <t>Infested Guano Cavern of Camazotz, the Filth of a Thousand Wings</t>
  </si>
  <si>
    <t>Withdrawing Chamber of the Black Satyr</t>
  </si>
  <si>
    <t>Gladiatorial Chaos Pits of Morrigan, the Blood Goddess</t>
  </si>
  <si>
    <t>Underwater Tholoi of the Giant Water Spiders</t>
  </si>
  <si>
    <t>Fossil-Filled Cavern of the Mud-Shallow Sharks</t>
  </si>
  <si>
    <t>Halfling Bounder Interrogation chamber</t>
  </si>
  <si>
    <t>Soundless Cavern of the Monstrous Toads</t>
  </si>
  <si>
    <t>Steaming Earth-Cyst of the Crimson Dragon</t>
  </si>
  <si>
    <t>Black Hatchery of the Reborn Ones</t>
  </si>
  <si>
    <t>Anchorage of Captain Kennegras, the Puppet Master</t>
  </si>
  <si>
    <t>Guarded Bridge Pavilion of the Tengu Duelists</t>
  </si>
  <si>
    <t>Casket Chamber of Lady Krethaxa, the Decadent Reaver</t>
  </si>
  <si>
    <t>Hieroglyphic Conservatory of the Verdant Conundrum</t>
  </si>
  <si>
    <t>Shimmering Room of the Battlefield Frescoes</t>
  </si>
  <si>
    <t>Tradeway of the Goblin Tribes</t>
  </si>
  <si>
    <t>The Stag Gate Nexus of Herne, Lord of the Wild Hunt</t>
  </si>
  <si>
    <t>The Moebius Garderobe</t>
  </si>
  <si>
    <t>Mirrored Sword Temple of Karttikeya, Demigod of War</t>
  </si>
  <si>
    <t>Lord Damien’s Hollowed Monstrosity</t>
  </si>
  <si>
    <t>Questing Crypt of the Deathless Sages</t>
  </si>
  <si>
    <t>Junction of the Quarrelsome Magic Mouths</t>
  </si>
  <si>
    <t>Intersection of the Fire Weavers</t>
  </si>
  <si>
    <t>Corridor of Translucent Surfaces</t>
  </si>
  <si>
    <t>Bower of the Bluebeard Daughter</t>
  </si>
  <si>
    <t>The Formicarium of Sloth</t>
  </si>
  <si>
    <t>Barracks of the Uncanny Servile Beastmen</t>
  </si>
  <si>
    <t>The Deathly Draconian Ferry</t>
  </si>
  <si>
    <t>The Fording of the Glacial Run</t>
  </si>
  <si>
    <t>The Inexorable Kila</t>
  </si>
  <si>
    <t>Black Hideout of the Thuggee Clan</t>
  </si>
  <si>
    <t>Topaz Overhang</t>
  </si>
  <si>
    <t>Channel of the Floating Coffins</t>
  </si>
  <si>
    <t>Apprentices’ Toolroom of Hazardous Wizardry</t>
  </si>
  <si>
    <t>Artisan Chamber of the Spectral Prodigy</t>
  </si>
  <si>
    <t>The Thrice-Twisted Ascension</t>
  </si>
  <si>
    <t>Warded Bone House of the Abominable One</t>
  </si>
  <si>
    <t>Iron Boot Manufactory of the Tyrannical Scioness</t>
  </si>
  <si>
    <t>The Forever-Resplendent Throne Room of His Sinistral Majesty, Groohlz-Drakha</t>
  </si>
  <si>
    <t>ENTRANCES AND EXITS</t>
  </si>
  <si>
    <t>SPECIFIC ENCOUNTER TYPES</t>
  </si>
  <si>
    <t>CLASSIC ENCOUNTER TYPES</t>
  </si>
  <si>
    <t>DUNGEON NAME</t>
  </si>
  <si>
    <t>DUNGEON ENVIRONS</t>
  </si>
  <si>
    <t>DUNGEON LORE</t>
  </si>
  <si>
    <t>OLDSKULL TREASURE</t>
  </si>
  <si>
    <t>ADVENTURE NAME</t>
  </si>
  <si>
    <t>Adventure</t>
  </si>
  <si>
    <t>Name 1</t>
  </si>
  <si>
    <t>Name 2</t>
  </si>
  <si>
    <t>Abominations</t>
  </si>
  <si>
    <t>of Ashmodai</t>
  </si>
  <si>
    <t>Acolyte</t>
  </si>
  <si>
    <t>of Azathoth</t>
  </si>
  <si>
    <t>Adepts</t>
  </si>
  <si>
    <t>of Baal</t>
  </si>
  <si>
    <t>of Baba Yaga</t>
  </si>
  <si>
    <t>Aeon</t>
  </si>
  <si>
    <t>of Baphomet</t>
  </si>
  <si>
    <t>Age</t>
  </si>
  <si>
    <t>of Bloodstone</t>
  </si>
  <si>
    <t>Airship</t>
  </si>
  <si>
    <t>of Corrosion</t>
  </si>
  <si>
    <t>Archon</t>
  </si>
  <si>
    <t>of Crimson</t>
  </si>
  <si>
    <t>of Crom</t>
  </si>
  <si>
    <t>Assassins</t>
  </si>
  <si>
    <t>of Cthon</t>
  </si>
  <si>
    <t>of Cthulhu</t>
  </si>
  <si>
    <t>Bane</t>
  </si>
  <si>
    <t>of Dagon</t>
  </si>
  <si>
    <t>Banishment</t>
  </si>
  <si>
    <t>of Damnation</t>
  </si>
  <si>
    <t>Beasts</t>
  </si>
  <si>
    <t>of Darkness</t>
  </si>
  <si>
    <t>Berserkers</t>
  </si>
  <si>
    <t>of Death</t>
  </si>
  <si>
    <t>Betrayal</t>
  </si>
  <si>
    <t>of Deceit</t>
  </si>
  <si>
    <t>Blood</t>
  </si>
  <si>
    <t>of Desolation</t>
  </si>
  <si>
    <t>Brotherhood</t>
  </si>
  <si>
    <t>of Despair</t>
  </si>
  <si>
    <t>Brothers</t>
  </si>
  <si>
    <t>of Destiny</t>
  </si>
  <si>
    <t>of Deviltry</t>
  </si>
  <si>
    <t>of Doom</t>
  </si>
  <si>
    <t>of Dungeons Deep</t>
  </si>
  <si>
    <t>Champions</t>
  </si>
  <si>
    <t>of Dust</t>
  </si>
  <si>
    <t>of Eternity</t>
  </si>
  <si>
    <t>Chasms</t>
  </si>
  <si>
    <t>of Gehinnom</t>
  </si>
  <si>
    <t>of Hell</t>
  </si>
  <si>
    <t>of Honor</t>
  </si>
  <si>
    <t>Chronicles</t>
  </si>
  <si>
    <t>of Hyperborea</t>
  </si>
  <si>
    <t>Cinders</t>
  </si>
  <si>
    <t>of Ill Omen</t>
  </si>
  <si>
    <t>City</t>
  </si>
  <si>
    <t>of Iniquity</t>
  </si>
  <si>
    <t>Clarion</t>
  </si>
  <si>
    <t>of Iron</t>
  </si>
  <si>
    <t>Claws</t>
  </si>
  <si>
    <t>of Kadath</t>
  </si>
  <si>
    <t>of Law</t>
  </si>
  <si>
    <t>of Legendry</t>
  </si>
  <si>
    <t>Conquest</t>
  </si>
  <si>
    <t>of Madness</t>
  </si>
  <si>
    <t>of Malediction</t>
  </si>
  <si>
    <t>Crusade</t>
  </si>
  <si>
    <t>of Midnight</t>
  </si>
  <si>
    <t>of Mitra</t>
  </si>
  <si>
    <t>of Nepenthe</t>
  </si>
  <si>
    <t>of Nodens</t>
  </si>
  <si>
    <t>of Nyarlathotep</t>
  </si>
  <si>
    <t>Cutthroats</t>
  </si>
  <si>
    <t>of Oblivion</t>
  </si>
  <si>
    <t>of Pegana</t>
  </si>
  <si>
    <t>Dark Age</t>
  </si>
  <si>
    <t>of Poison</t>
  </si>
  <si>
    <t>Dark Lady</t>
  </si>
  <si>
    <t>of R’lyeh</t>
  </si>
  <si>
    <t>Daughters</t>
  </si>
  <si>
    <t>of Serpents</t>
  </si>
  <si>
    <t>of Set</t>
  </si>
  <si>
    <t>Defilers</t>
  </si>
  <si>
    <t>of Severance</t>
  </si>
  <si>
    <t>of Shub-Niggurath</t>
  </si>
  <si>
    <t>Demoness</t>
  </si>
  <si>
    <t>of Silence</t>
  </si>
  <si>
    <t>Denizens</t>
  </si>
  <si>
    <t>of Sorcery</t>
  </si>
  <si>
    <t>Destroyer</t>
  </si>
  <si>
    <t>of Sorrow</t>
  </si>
  <si>
    <t>of Steel</t>
  </si>
  <si>
    <t>of Stone</t>
  </si>
  <si>
    <t>Devourer</t>
  </si>
  <si>
    <t>of the Abyss</t>
  </si>
  <si>
    <t>Disciples</t>
  </si>
  <si>
    <t>of the Alchemist</t>
  </si>
  <si>
    <t>of the Ape Kingdom</t>
  </si>
  <si>
    <t>of the Barren Lands</t>
  </si>
  <si>
    <t>of the Behemoth</t>
  </si>
  <si>
    <t>Dreams</t>
  </si>
  <si>
    <t>of the Beholder</t>
  </si>
  <si>
    <t>Dwellers</t>
  </si>
  <si>
    <t>of the Beyond</t>
  </si>
  <si>
    <t>Dweomer</t>
  </si>
  <si>
    <t>of the Black Freighter</t>
  </si>
  <si>
    <t>of the Black Idol</t>
  </si>
  <si>
    <t>of the Blade Throne</t>
  </si>
  <si>
    <t>Emperor</t>
  </si>
  <si>
    <t>of the Blood Forge</t>
  </si>
  <si>
    <t>Empress</t>
  </si>
  <si>
    <t>of the Borderlands</t>
  </si>
  <si>
    <t>of the Brazen Delve</t>
  </si>
  <si>
    <t>of the Cauldron Born</t>
  </si>
  <si>
    <t>Fane</t>
  </si>
  <si>
    <t>of the Citadel</t>
  </si>
  <si>
    <t>of the Clouds</t>
  </si>
  <si>
    <t>of the Colossus</t>
  </si>
  <si>
    <t>Fiend</t>
  </si>
  <si>
    <t>of the Dark Mother</t>
  </si>
  <si>
    <t>Fires</t>
  </si>
  <si>
    <t>of the Dawn</t>
  </si>
  <si>
    <t>of the Death Dealers</t>
  </si>
  <si>
    <t>Fury</t>
  </si>
  <si>
    <t>of the Death Gauntlet</t>
  </si>
  <si>
    <t>Gambit</t>
  </si>
  <si>
    <t>of the Deathless Ones</t>
  </si>
  <si>
    <t>Gates</t>
  </si>
  <si>
    <t>of the Deep Ones</t>
  </si>
  <si>
    <t>of the Deeps</t>
  </si>
  <si>
    <t>Geas</t>
  </si>
  <si>
    <t>of the Dread Manor</t>
  </si>
  <si>
    <t>Gemstones</t>
  </si>
  <si>
    <t>of the Dream Eaters</t>
  </si>
  <si>
    <t>Ghosts</t>
  </si>
  <si>
    <t>of the Drowning Pool</t>
  </si>
  <si>
    <t>Ghouls</t>
  </si>
  <si>
    <t>of the Dusk</t>
  </si>
  <si>
    <t>Giants</t>
  </si>
  <si>
    <t>of the Earth’s Core</t>
  </si>
  <si>
    <t>Goddess</t>
  </si>
  <si>
    <t>of the Elder Things</t>
  </si>
  <si>
    <t>Gods</t>
  </si>
  <si>
    <t>of the Emerald Rune</t>
  </si>
  <si>
    <t>of the End of Days</t>
  </si>
  <si>
    <t>of the Endless Caverns</t>
  </si>
  <si>
    <t>of the Endless Stair</t>
  </si>
  <si>
    <t>Halls</t>
  </si>
  <si>
    <t>of the Forbidden Palace</t>
  </si>
  <si>
    <t>of the Forgotten Fane</t>
  </si>
  <si>
    <t>of the Forsaken</t>
  </si>
  <si>
    <t>Haunts</t>
  </si>
  <si>
    <t>of the Frogmen</t>
  </si>
  <si>
    <t>Heart</t>
  </si>
  <si>
    <t>of the Frozen Waves</t>
  </si>
  <si>
    <t>of the Haunted Path</t>
  </si>
  <si>
    <t>Horde</t>
  </si>
  <si>
    <t>of the Hell Mouth</t>
  </si>
  <si>
    <t>Hour</t>
  </si>
  <si>
    <t>of the Hell Pits</t>
  </si>
  <si>
    <t>House</t>
  </si>
  <si>
    <t>of the Hollow Lands</t>
  </si>
  <si>
    <t>Hunters</t>
  </si>
  <si>
    <t>of the Ice</t>
  </si>
  <si>
    <t>Iconoclasts</t>
  </si>
  <si>
    <t>of the Idolater</t>
  </si>
  <si>
    <t>Immortals</t>
  </si>
  <si>
    <t>of the Imperious</t>
  </si>
  <si>
    <t>In Defiance</t>
  </si>
  <si>
    <t>of the Invincible</t>
  </si>
  <si>
    <t>In Search</t>
  </si>
  <si>
    <t>of the Iron Beast</t>
  </si>
  <si>
    <t>of the Jabberwock</t>
  </si>
  <si>
    <t>Island</t>
  </si>
  <si>
    <t>of the Juggernaut</t>
  </si>
  <si>
    <t>Jackals</t>
  </si>
  <si>
    <t>of the Jungle</t>
  </si>
  <si>
    <t>Jaws</t>
  </si>
  <si>
    <t>of the Justiciar</t>
  </si>
  <si>
    <t>Jewels</t>
  </si>
  <si>
    <t>of the Labyrinth</t>
  </si>
  <si>
    <t>Journey</t>
  </si>
  <si>
    <t>of the Lionheart</t>
  </si>
  <si>
    <t>Journeyers</t>
  </si>
  <si>
    <t>of the Lizard Men</t>
  </si>
  <si>
    <t>of the Lost</t>
  </si>
  <si>
    <t>Killer</t>
  </si>
  <si>
    <t>of the Lost City</t>
  </si>
  <si>
    <t>of the Lost World</t>
  </si>
  <si>
    <t>Knights</t>
  </si>
  <si>
    <t>of the Mad God</t>
  </si>
  <si>
    <t>Knives</t>
  </si>
  <si>
    <t>of the Maelstrom</t>
  </si>
  <si>
    <t>of the Mist</t>
  </si>
  <si>
    <t>of the Moon</t>
  </si>
  <si>
    <t>Land</t>
  </si>
  <si>
    <t>of the Moonbeasts</t>
  </si>
  <si>
    <t>Legacy</t>
  </si>
  <si>
    <t>of the Mountain</t>
  </si>
  <si>
    <t>Legion</t>
  </si>
  <si>
    <t>of the Mummy Queen</t>
  </si>
  <si>
    <t>of the Necropolis</t>
  </si>
  <si>
    <t>Lions</t>
  </si>
  <si>
    <t>of the Netherworld</t>
  </si>
  <si>
    <t>of the Night</t>
  </si>
  <si>
    <t>Lurkers</t>
  </si>
  <si>
    <t>of the Nightgaunts</t>
  </si>
  <si>
    <t>of the Overlord</t>
  </si>
  <si>
    <t>of the Phoenix</t>
  </si>
  <si>
    <t>of the Pirate Queen</t>
  </si>
  <si>
    <t>of the Poison Lotus</t>
  </si>
  <si>
    <t>of the Ruins</t>
  </si>
  <si>
    <t>of the Sands</t>
  </si>
  <si>
    <t>Maw</t>
  </si>
  <si>
    <t>of the Scarlet One</t>
  </si>
  <si>
    <t>of the Scorpion</t>
  </si>
  <si>
    <t>Monks</t>
  </si>
  <si>
    <t>of the Scorpion King</t>
  </si>
  <si>
    <t>Moor</t>
  </si>
  <si>
    <t>of the Screaming Skull</t>
  </si>
  <si>
    <t>of the Serpent People</t>
  </si>
  <si>
    <t>Mysteries</t>
  </si>
  <si>
    <t>of the Shallow Sea</t>
  </si>
  <si>
    <t>of the Shattered Realm</t>
  </si>
  <si>
    <t>of the Silver Key</t>
  </si>
  <si>
    <t>of the Sinking Lands</t>
  </si>
  <si>
    <t>of the Slave Pits</t>
  </si>
  <si>
    <t>of the Slithering One</t>
  </si>
  <si>
    <t>Opals</t>
  </si>
  <si>
    <t>of the Spiders</t>
  </si>
  <si>
    <t>of the Spire</t>
  </si>
  <si>
    <t>Paths</t>
  </si>
  <si>
    <t>of the Stars</t>
  </si>
  <si>
    <t>of the Storm Bringers</t>
  </si>
  <si>
    <t>Peril</t>
  </si>
  <si>
    <t>of the Tempest</t>
  </si>
  <si>
    <t>Phantoms</t>
  </si>
  <si>
    <t>of the Temple</t>
  </si>
  <si>
    <t>Pits</t>
  </si>
  <si>
    <t>of the Tomb</t>
  </si>
  <si>
    <t>of the Unborn</t>
  </si>
  <si>
    <t>Plight</t>
  </si>
  <si>
    <t>of the Unconquered Realm</t>
  </si>
  <si>
    <t>Pools</t>
  </si>
  <si>
    <t>of the Undead</t>
  </si>
  <si>
    <t>of the Undercity</t>
  </si>
  <si>
    <t>Priests</t>
  </si>
  <si>
    <t>of the Undervault</t>
  </si>
  <si>
    <t>Prisoners</t>
  </si>
  <si>
    <t>of the Unknown</t>
  </si>
  <si>
    <t>of the Vanishing Way</t>
  </si>
  <si>
    <t>Prophet</t>
  </si>
  <si>
    <t>of the Victorious</t>
  </si>
  <si>
    <t>Prophetess</t>
  </si>
  <si>
    <t>of the Void</t>
  </si>
  <si>
    <t>of the Vorpal Blade</t>
  </si>
  <si>
    <t>of the Wall of Sleep</t>
  </si>
  <si>
    <t>Queen</t>
  </si>
  <si>
    <t>of the Wastes</t>
  </si>
  <si>
    <t>of the Wendigo</t>
  </si>
  <si>
    <t>Ravager</t>
  </si>
  <si>
    <t>of the Wild Hunt</t>
  </si>
  <si>
    <t>Reaper</t>
  </si>
  <si>
    <t>of the Wilderlands</t>
  </si>
  <si>
    <t>Reavers</t>
  </si>
  <si>
    <t>of the Wilds</t>
  </si>
  <si>
    <t>Reflections</t>
  </si>
  <si>
    <t>of the Witch House</t>
  </si>
  <si>
    <t>Reign</t>
  </si>
  <si>
    <t>of the Witch Lord</t>
  </si>
  <si>
    <t>Remembrance</t>
  </si>
  <si>
    <t>of the Worm</t>
  </si>
  <si>
    <t>of the Ziggurat</t>
  </si>
  <si>
    <t>of Torment</t>
  </si>
  <si>
    <t>Revenge</t>
  </si>
  <si>
    <t>of Treachery</t>
  </si>
  <si>
    <t>of Venom</t>
  </si>
  <si>
    <t>Rings</t>
  </si>
  <si>
    <t>of Winter</t>
  </si>
  <si>
    <t>Rites</t>
  </si>
  <si>
    <t>of Wizardry</t>
  </si>
  <si>
    <t>Rituals</t>
  </si>
  <si>
    <t>of Yog-Sothoth</t>
  </si>
  <si>
    <t>Rogues</t>
  </si>
  <si>
    <t>of Yuggoth</t>
  </si>
  <si>
    <t>of Dorozhand</t>
  </si>
  <si>
    <t>of Hoodrazai</t>
  </si>
  <si>
    <t>of Kib</t>
  </si>
  <si>
    <t>of Limpang-Tung</t>
  </si>
  <si>
    <t>of Mana-Yood-Sushai</t>
  </si>
  <si>
    <t>of Mung</t>
  </si>
  <si>
    <t>of Nothingness</t>
  </si>
  <si>
    <t>of Roon</t>
  </si>
  <si>
    <t>of Sirami</t>
  </si>
  <si>
    <t>of Sish</t>
  </si>
  <si>
    <t>of Skarl</t>
  </si>
  <si>
    <t>of Slid</t>
  </si>
  <si>
    <t>of the Dreamlands</t>
  </si>
  <si>
    <t>of the Mist-Wrought Isles</t>
  </si>
  <si>
    <t>of the Mythos</t>
  </si>
  <si>
    <t>of Yig</t>
  </si>
  <si>
    <t>Sacrifice</t>
  </si>
  <si>
    <t>Saga</t>
  </si>
  <si>
    <t>Savages</t>
  </si>
  <si>
    <t>Sea</t>
  </si>
  <si>
    <t>Seekers</t>
  </si>
  <si>
    <t>Seer</t>
  </si>
  <si>
    <t>Servant</t>
  </si>
  <si>
    <t>Servitors</t>
  </si>
  <si>
    <t>She-Devil</t>
  </si>
  <si>
    <t>Sisterhood</t>
  </si>
  <si>
    <t>Sisters</t>
  </si>
  <si>
    <t>Slaves</t>
  </si>
  <si>
    <t>Slayers</t>
  </si>
  <si>
    <t>Song</t>
  </si>
  <si>
    <t>Soul Eater</t>
  </si>
  <si>
    <t>Souls</t>
  </si>
  <si>
    <t>Spires</t>
  </si>
  <si>
    <t>Stalkers</t>
  </si>
  <si>
    <t>Strega</t>
  </si>
  <si>
    <t>Swordmasters</t>
  </si>
  <si>
    <t>Tales</t>
  </si>
  <si>
    <t>Talisman</t>
  </si>
  <si>
    <t>Talons</t>
  </si>
  <si>
    <t>Terror</t>
  </si>
  <si>
    <t>Thralls</t>
  </si>
  <si>
    <t>Tides</t>
  </si>
  <si>
    <t>Titaness</t>
  </si>
  <si>
    <t>Treasures</t>
  </si>
  <si>
    <t>Trial</t>
  </si>
  <si>
    <t>Triumph</t>
  </si>
  <si>
    <t>Valley</t>
  </si>
  <si>
    <t>Vampires</t>
  </si>
  <si>
    <t>Vaults</t>
  </si>
  <si>
    <t>Veils</t>
  </si>
  <si>
    <t>Vigil</t>
  </si>
  <si>
    <t>Voyage</t>
  </si>
  <si>
    <t>Walls</t>
  </si>
  <si>
    <t>War Drums</t>
  </si>
  <si>
    <t>Warlock</t>
  </si>
  <si>
    <t>Warlords</t>
  </si>
  <si>
    <t>Warriors</t>
  </si>
  <si>
    <t>Web</t>
  </si>
  <si>
    <t>Whispers</t>
  </si>
  <si>
    <t>Widow</t>
  </si>
  <si>
    <t>Winds</t>
  </si>
  <si>
    <t>Wizard</t>
  </si>
  <si>
    <t>Wolves</t>
  </si>
  <si>
    <t>Wraiths</t>
  </si>
  <si>
    <t>Wrath</t>
  </si>
  <si>
    <t>Battle</t>
  </si>
  <si>
    <t>Citadel</t>
  </si>
  <si>
    <t>Conflict</t>
  </si>
  <si>
    <t>Coven</t>
  </si>
  <si>
    <t>Devastation</t>
  </si>
  <si>
    <t>Horror</t>
  </si>
  <si>
    <t>Powers</t>
  </si>
  <si>
    <t>Raiders</t>
  </si>
  <si>
    <t>Torment</t>
  </si>
  <si>
    <t>Unbelievers</t>
  </si>
  <si>
    <t>Realm of</t>
  </si>
  <si>
    <t>Iridescent Devoured Glacier of the Snow Wonders</t>
  </si>
  <si>
    <t>Delta of the Nomadic Merfolk</t>
  </si>
  <si>
    <t>Battle Hollows of the War Cockatrice</t>
  </si>
  <si>
    <t>Defile of the Scuttling Corrosion</t>
  </si>
  <si>
    <t>Chaos Wastes of the Spawning Monstrosities</t>
  </si>
  <si>
    <t>The Meltwater-Drowning Mountains of Madness</t>
  </si>
  <si>
    <t>The Frosts of Nihil</t>
  </si>
  <si>
    <t>Redwoods of the Leaping Lynx</t>
  </si>
  <si>
    <t>Alps of the Swarming Pestilence</t>
  </si>
  <si>
    <t>Calcite Wilderland of the Piled Sculptures</t>
  </si>
  <si>
    <t>Frozen Moor of the Wicker Scarecrows</t>
  </si>
  <si>
    <t>The Wandlight Frostlands</t>
  </si>
  <si>
    <t>The Glittering Ice of Many Worlds</t>
  </si>
  <si>
    <t>The Vertiginous Moulin of Mama Skrechlech</t>
  </si>
  <si>
    <t>Mere Isle of the Aurochs Riders</t>
  </si>
  <si>
    <t>Parched Thicket of the Scorpion People</t>
  </si>
  <si>
    <t>Fire Cauldrons of the Horndelve Cabal</t>
  </si>
  <si>
    <t>Surreal Isthmus of the Infinite Tomb Spire</t>
  </si>
  <si>
    <t>Geyser Highlands of the Eaters of Flesh</t>
  </si>
  <si>
    <t>The Lotus Clutches</t>
  </si>
  <si>
    <t>Crimson Snowfields of the Withering Ones</t>
  </si>
  <si>
    <t>Grim Forest of the Headless Idols</t>
  </si>
  <si>
    <t>The Asgardian Strand</t>
  </si>
  <si>
    <t>Rust-Wrought Wasteland of the Insidious Betrayer</t>
  </si>
  <si>
    <t>The Defile of Lighted Entropy</t>
  </si>
  <si>
    <t>Ashen Sea of the Regent Sylphide</t>
  </si>
  <si>
    <t>Rain-Threaded Forest of the Entangler Jellies</t>
  </si>
  <si>
    <t>Bottomland of the Opalescent Hut</t>
  </si>
  <si>
    <t>The Adamantine Harrow</t>
  </si>
  <si>
    <t>Forested Skulls of the Faceless Lord</t>
  </si>
  <si>
    <t>Quicksand Slough of the Badgerbear Keepers</t>
  </si>
  <si>
    <t>Domes of the Mushroom Dryadlings</t>
  </si>
  <si>
    <t>Undefiled Bone Fields of the Faceless Clan</t>
  </si>
  <si>
    <t>The Boreal Murk</t>
  </si>
  <si>
    <t>Scintillant Cavelands of the Salt Dreamers</t>
  </si>
  <si>
    <t>Seeping Tumuli of the Melted Ones</t>
  </si>
  <si>
    <t>Death Moor of the Faceless Brigands</t>
  </si>
  <si>
    <t>The Mists Betwixt the Dragon's Teeth</t>
  </si>
  <si>
    <t>Erg of the Ten Thousand Ossuaries</t>
  </si>
  <si>
    <t>Bestial Cwm of the Plutonian Fountains</t>
  </si>
  <si>
    <t>Dripping Forest of the Acid Kisses</t>
  </si>
  <si>
    <t>Mirrored Forest of the Gated Adumbration</t>
  </si>
  <si>
    <t>Batrachian Lagoon of the Coralspear Tribe</t>
  </si>
  <si>
    <t>Bubbling Bogland of the Submerged Tablets</t>
  </si>
  <si>
    <t>Dells of the Great Storyteller's Solace</t>
  </si>
  <si>
    <t>Emerald Strand of the Challengers to the Puppet Master</t>
  </si>
  <si>
    <t>Frozen Reach of the Battle Wyverns</t>
  </si>
  <si>
    <t>Tidal Marsh of the Nested Abjuration</t>
  </si>
  <si>
    <t>Slime-Spun Barrowlands of the Great White Wyrm</t>
  </si>
  <si>
    <t>The Bloodstone Geyser Highlands</t>
  </si>
  <si>
    <t>The Unhallowed Meander</t>
  </si>
  <si>
    <t>Backwoods of the Echoing Anvils</t>
  </si>
  <si>
    <t>Spearpoint of the Tormented Unbeliever</t>
  </si>
  <si>
    <t>The Black and Flickering Desolation of Vigdis</t>
  </si>
  <si>
    <t>Jungle of the Seventeen Sinkholes</t>
  </si>
  <si>
    <t>Crevice of the Wingless Drakes</t>
  </si>
  <si>
    <t>Oxbow of the Raven Unicorn</t>
  </si>
  <si>
    <t>The Smoke-Filled Hoodoo Wasteland</t>
  </si>
  <si>
    <t>Treasure Gullies of the Death Gazers</t>
  </si>
  <si>
    <t>Forest-Lost Manufactorium Ruin of the Doom Brigands</t>
  </si>
  <si>
    <t>Shambling Londs of the Soul Ensnarers</t>
  </si>
  <si>
    <t>Flotsam-Scattered Beach of the Kobold Buccaneers</t>
  </si>
  <si>
    <t>Strait of the Fallen Phoenix</t>
  </si>
  <si>
    <t>The Abhorrent Spice Islands</t>
  </si>
  <si>
    <t>Lava Plain of the Chaunting Gaoleress</t>
  </si>
  <si>
    <t>The Breath of the Demigoddess</t>
  </si>
  <si>
    <t>Downlands of the Dust-Risen Asylum</t>
  </si>
  <si>
    <t>Festering Gorge of the Iron Drum</t>
  </si>
  <si>
    <t>The White Forgotten Countryside</t>
  </si>
  <si>
    <t>Volcanic Pinnacle of the Pyre Minotaurs</t>
  </si>
  <si>
    <t>Fossil Mire of the Bone-Mantled Jabberwock</t>
  </si>
  <si>
    <t>Montane of the Seven Talismans</t>
  </si>
  <si>
    <t>Gashes in the Madwoman's Veil</t>
  </si>
  <si>
    <t>Lost Loess of the Duskrune Grazing Grounds</t>
  </si>
  <si>
    <t>The Shimmering Forest of Huehueteotl</t>
  </si>
  <si>
    <t>Serpentine Gash of the Slithering Ones</t>
  </si>
  <si>
    <t>The Caterpillar Bottomlands</t>
  </si>
  <si>
    <t>The Glimmering Nexus Delves</t>
  </si>
  <si>
    <t>Decrepit Taiga of the Ancient Throne Guardian</t>
  </si>
  <si>
    <t>The Veldt of Gamesome Untruth</t>
  </si>
  <si>
    <t>Shadowparch of the Corpse Eaters</t>
  </si>
  <si>
    <t>The Ghoulish Grasslands</t>
  </si>
  <si>
    <t>The Rainbow-Vaulted Waterfalls</t>
  </si>
  <si>
    <t>Blood-Wrought Glen of the Unvanquished Executioner</t>
  </si>
  <si>
    <t>Deeping Sound of the Gluttonous Maelstrom</t>
  </si>
  <si>
    <t>Moor of the Crystalline Brotherhood</t>
  </si>
  <si>
    <t>Silvered Mounts of the Demon Hag</t>
  </si>
  <si>
    <t>The Leaping Cliffs of Sanguine Repentance</t>
  </si>
  <si>
    <t>Lichened Dells of the Vulture People</t>
  </si>
  <si>
    <t>Tombolo of the Musaeum Cabal</t>
  </si>
  <si>
    <t>Forking Waters of the Mad Striped Redeemer</t>
  </si>
  <si>
    <t>Perpetual Ice Cap of the Entombed Undercities</t>
  </si>
  <si>
    <t>The Honeyed and Chambered Peaks</t>
  </si>
  <si>
    <t>The Chimera-Haunted Cimmerian Uplands</t>
  </si>
  <si>
    <t>Fjord of the Tumbling Cliffside Spires</t>
  </si>
  <si>
    <t>Bloody Bushlands of the Kobold Wars</t>
  </si>
  <si>
    <t>Chasm of the Lemurian Idols</t>
  </si>
  <si>
    <t>Inland Sea of the Skittering Shipwrecks</t>
  </si>
  <si>
    <t>Silt-Spun Rapids of the Piled Colossus</t>
  </si>
  <si>
    <t>Viperous Voodoo Hill of the Mamba Masks</t>
  </si>
  <si>
    <t>Icelocks of the Hexer Tyrant</t>
  </si>
  <si>
    <t>Tomb Ravine of the Babbling Shibboleth</t>
  </si>
  <si>
    <t>Caldera of the Cliff Dancers</t>
  </si>
  <si>
    <t>The Coniferous Malformation</t>
  </si>
  <si>
    <t>Fractured Crevasse of the Brazen Oblivion</t>
  </si>
  <si>
    <t>Branching Thickets of the Treacherous Unveilings</t>
  </si>
  <si>
    <t>Scarp-Pages of the Gargantuan Basalt Libram</t>
  </si>
  <si>
    <t>Turlough of the Pallid Grin</t>
  </si>
  <si>
    <t>Arcadian Bluffs of the Fractured Oracle</t>
  </si>
  <si>
    <t>Pinnacle Gates of the Boreal Realm</t>
  </si>
  <si>
    <t>The Dune Vortex</t>
  </si>
  <si>
    <t>Bluffs of the Untouchable Cocoons</t>
  </si>
  <si>
    <t>The Egg-Tiered Heath</t>
  </si>
  <si>
    <t>The Hemlock Diablerie</t>
  </si>
  <si>
    <t>Greathold Ruin of the Polypous Standing Shapes</t>
  </si>
  <si>
    <t>Sacred Muskeg of the Oni Spice Traders</t>
  </si>
  <si>
    <t>Barrier Reef of the Marooned Mountebank</t>
  </si>
  <si>
    <t>Flood Mire of the Spear Beast Tamers</t>
  </si>
  <si>
    <t>Terraced Hills of the Tartarus Beasts</t>
  </si>
  <si>
    <t>The Runic Narrows</t>
  </si>
  <si>
    <t>The Bogland Grotesquerie</t>
  </si>
  <si>
    <t>Rainbow Marsh of the Thunder Clan</t>
  </si>
  <si>
    <t>The Breathing Emptiness</t>
  </si>
  <si>
    <t>The Crags of Quintessence</t>
  </si>
  <si>
    <t>Salt Reach of the Phosphorescent Council</t>
  </si>
  <si>
    <t>The Alchemist's Hollow Hills</t>
  </si>
  <si>
    <t>Tundra of the Wizened and Winged Tale Tellers</t>
  </si>
  <si>
    <t>Mist Bluffs of the Tittering Manakins</t>
  </si>
  <si>
    <t>Mirage-Filled Rills of the Fragmentary Aeon</t>
  </si>
  <si>
    <t>Steppes of the Becrimsoned Hawk</t>
  </si>
  <si>
    <t>The Viridian Algae Brushlands</t>
  </si>
  <si>
    <t>Resting Levee of the Hulk of the Black Freighter</t>
  </si>
  <si>
    <t>Gorge of the Most Glorious Cascading Goddess</t>
  </si>
  <si>
    <t>Peat Bog of the Heartless Ones</t>
  </si>
  <si>
    <t>The Uvala of Nyarlathotep</t>
  </si>
  <si>
    <t>Mantle of the Shadowed Moss</t>
  </si>
  <si>
    <t>Atoll of the Time-Lost Archonate</t>
  </si>
  <si>
    <t>Aurean Bornhardts of the Glorious King of Hawks</t>
  </si>
  <si>
    <t>Bog of the Horned Danse</t>
  </si>
  <si>
    <t>Fields of the Great Lens, Amaranthine</t>
  </si>
  <si>
    <t>The Ice Kennels of Berennar Trethom</t>
  </si>
  <si>
    <t>Crater Lake of the Deathless Octopoids</t>
  </si>
  <si>
    <t>Hadean Quagmire of the Bog Hounds</t>
  </si>
  <si>
    <t>Cove of the Carvings of the Seven Hundred Sons</t>
  </si>
  <si>
    <t>Veldt of the Lioness Heresiarch</t>
  </si>
  <si>
    <t>Snowdrifts of the Spriggan Lords</t>
  </si>
  <si>
    <t>The Bloodletters' Holms</t>
  </si>
  <si>
    <t>The Prairie of Endless Pendulums</t>
  </si>
  <si>
    <t>Weirding Headland of the Obsidian Knife</t>
  </si>
  <si>
    <t>Grey Wastes of the Grieving Moon</t>
  </si>
  <si>
    <t>The Island Upon the Map</t>
  </si>
  <si>
    <t>Hive Crater of the Ever-Encroaching Madness</t>
  </si>
  <si>
    <t>The Blasphemous Slough</t>
  </si>
  <si>
    <t>The Vale of Unwoven Prophecies</t>
  </si>
  <si>
    <t>The Vanished Dwarven Greatholds</t>
  </si>
  <si>
    <t>Glacial Peaks of the Brazen Dragon</t>
  </si>
  <si>
    <t>Twisted Defile of Princess Gythrae the Undaunted</t>
  </si>
  <si>
    <t>Tyrannical Waste of Nogg and Yogg</t>
  </si>
  <si>
    <t>The Great Dryadic Sea</t>
  </si>
  <si>
    <t>The Mad Carnival of Splendid Pyromancy</t>
  </si>
  <si>
    <t>Cloud Forest of the Blessed</t>
  </si>
  <si>
    <t>The Quagmire of Arachnidean Consequence</t>
  </si>
  <si>
    <t>Wing-Shadowed Citadel of the Glacier's Edge</t>
  </si>
  <si>
    <t>Bald Mount of Thelerissa, the Wailing Widow</t>
  </si>
  <si>
    <t>Potrero of the Jewel-Talon Caravansaries</t>
  </si>
  <si>
    <t>Lost Path of the Sinking Stars</t>
  </si>
  <si>
    <t>Sunken Petrified Forest of the Plague Perytons</t>
  </si>
  <si>
    <t>Chaparral of the Sardonic and Cindered Sycophant</t>
  </si>
  <si>
    <t>Alluvian Fan of the Many-Handed Serpents</t>
  </si>
  <si>
    <t>Bushland of the Vampire Flies</t>
  </si>
  <si>
    <t>Celestial Plain of the Majestic Cloud Temple</t>
  </si>
  <si>
    <t>Butte of the Unspeakable Besieger</t>
  </si>
  <si>
    <t>The Librarium of the Crimson Taiga</t>
  </si>
  <si>
    <t>Coral Key of the Thunder Queen</t>
  </si>
  <si>
    <t>The Spiny Outwash of Lord Andrealphus</t>
  </si>
  <si>
    <t>Dread Canyon of the Hammer Behemoths</t>
  </si>
  <si>
    <t>Brine Lake of the Contraption of Conflicting Wizardry</t>
  </si>
  <si>
    <t>The Inverted Emptiness of Hyaenoghul</t>
  </si>
  <si>
    <t>Desolate Downlands of the Cannibal Houndsmen</t>
  </si>
  <si>
    <t>Querex'reth, the Hills of Endless Mold</t>
  </si>
  <si>
    <t>Rain-Sundered Col of the Lizard Keepers</t>
  </si>
  <si>
    <t>The Centipede Fens</t>
  </si>
  <si>
    <t>Brushwood Falls of the Sacrificial Phial</t>
  </si>
  <si>
    <t>The Mausolean Valley of Tir Tirranon</t>
  </si>
  <si>
    <t>The Bubbling Pastures</t>
  </si>
  <si>
    <t>The Cloning Scrubland</t>
  </si>
  <si>
    <t>Plunge Pools of the Ever-Drowning</t>
  </si>
  <si>
    <t>Glacial Vault of the Cave Bear</t>
  </si>
  <si>
    <t>Pillared Sump of the Ivory Fane</t>
  </si>
  <si>
    <t>Wadi of the Filth-Ridden Invocation</t>
  </si>
  <si>
    <t>Cataract Pools of the Tentacled Scourge</t>
  </si>
  <si>
    <t>Illusory Reach of the Wraith Maiden</t>
  </si>
  <si>
    <t>Hyperborean Sandhills</t>
  </si>
  <si>
    <t>Surge Channel of the Dam Gnomes</t>
  </si>
  <si>
    <t>Mushroom Swamp of the Grand Experimenter</t>
  </si>
  <si>
    <t>Shrouded Aits of the Jotnar Cairns</t>
  </si>
  <si>
    <t>Crevasse of the Diseased Huntmaster</t>
  </si>
  <si>
    <t>Enmeshed Cay of the Spider Gnoles</t>
  </si>
  <si>
    <t>The Backswamp of Varath-Dur</t>
  </si>
  <si>
    <t>Crumbling Savannah of the Feasters Underneath</t>
  </si>
  <si>
    <t>Whorling Wasteland of the Last Man</t>
  </si>
  <si>
    <t>Spring of the Emerald Tusk</t>
  </si>
  <si>
    <t>Hollowed Flatirons of the Many-Taloned Dream Eaters</t>
  </si>
  <si>
    <t>The Argent Pastures of Epona</t>
  </si>
  <si>
    <t>The Palatial Spice Islands of Clymene</t>
  </si>
  <si>
    <t>Hanging Valley of the Tusk-Helm People</t>
  </si>
  <si>
    <t>The Augury Loch of Apshai</t>
  </si>
  <si>
    <t>Blasphemous Plain of the Ravaged Burial Pits</t>
  </si>
  <si>
    <t>Drumlin Spire of the Tigress Maiden</t>
  </si>
  <si>
    <t>Corpse-Piled Bog of the Poisoned Cairns</t>
  </si>
  <si>
    <t>Pine-Lost Temple of the Sinistral</t>
  </si>
  <si>
    <t>The Fading Bogland of Eradicated Shadowry</t>
  </si>
  <si>
    <t>Wastes of the Crumbling Spice Mounds</t>
  </si>
  <si>
    <t>Sump of the Forsaken Chapterhouse</t>
  </si>
  <si>
    <t>Corrie of the Storm Cauldrons</t>
  </si>
  <si>
    <t>Frigid Canal of the Wandering Tamarack</t>
  </si>
  <si>
    <t>The Bitter Mudslide Mountains</t>
  </si>
  <si>
    <t>The Splintering Stygian Ice Spires</t>
  </si>
  <si>
    <t>Gullies of the Iron Bells</t>
  </si>
  <si>
    <t>Peninsula of the Caged Ones</t>
  </si>
  <si>
    <t>Airy Shoals of the Grand Floating Caravansary</t>
  </si>
  <si>
    <t>Icy Canals of the Dilapidated Sphinx</t>
  </si>
  <si>
    <t>Polje of the Killing Cacklers</t>
  </si>
  <si>
    <t>Salt Licks of the Deluded Souls</t>
  </si>
  <si>
    <t>Perilous Basin of the Griff Stalkers</t>
  </si>
  <si>
    <t>Brackens of the Binding Fortress</t>
  </si>
  <si>
    <t>Grasses of the Many-Tiered Underpools</t>
  </si>
  <si>
    <t>Shifting Fens of the Mashing Mud Worms</t>
  </si>
  <si>
    <t>The Groves of Many-Legged Pain</t>
  </si>
  <si>
    <t>Reef of the Wind-Walking Moonbeasts</t>
  </si>
  <si>
    <t>Desolation of the Devil Slayers</t>
  </si>
  <si>
    <t>The Gibbering Barrens</t>
  </si>
  <si>
    <t>Trembling Turlough of the Many Glowing Paths</t>
  </si>
  <si>
    <t>Snowfields of the Colorless Maws</t>
  </si>
  <si>
    <t>The Barghest Pastures</t>
  </si>
  <si>
    <t>Silent Point of the Dimensional Narthex</t>
  </si>
  <si>
    <t>Evergreens of the Black Ale Brewery</t>
  </si>
  <si>
    <t>Foiba of the Silver Astrolabe</t>
  </si>
  <si>
    <t>The Netherward Harbor</t>
  </si>
  <si>
    <t>Putrid Ice of the Slithering Faces</t>
  </si>
  <si>
    <t>Tumbling Badlands of the Forsaken Familiars</t>
  </si>
  <si>
    <t>The Wilderlands of Eternal Mourning</t>
  </si>
  <si>
    <t>The Crevasse Ere to Yuggoth</t>
  </si>
  <si>
    <t>Frigid Highlands of the Daunted Ones</t>
  </si>
  <si>
    <t>Dead Shaft of the Spawning Pools</t>
  </si>
  <si>
    <t>Tropical Verdance of the Questing Beast</t>
  </si>
  <si>
    <t>Grey-Wrought Marsh of the Moss Entanglers</t>
  </si>
  <si>
    <t>Spires of the Abhorrent Grail</t>
  </si>
  <si>
    <t>Stony Desert of the Forsaken Exorcist</t>
  </si>
  <si>
    <t>Icy Hills of the Cataclysmic Augury</t>
  </si>
  <si>
    <t>The Undefiled Emptiness of Xolm</t>
  </si>
  <si>
    <t>Bottoms of the Eyes of Gerranon</t>
  </si>
  <si>
    <t>The Viperous Sands</t>
  </si>
  <si>
    <t>Sinkhole of the Thunder Beasts</t>
  </si>
  <si>
    <t>The Gossamered Lava Tubes</t>
  </si>
  <si>
    <t>Delve of the Grandiloquent Interrogator</t>
  </si>
  <si>
    <t>The Mirage Wastes of Ypolita</t>
  </si>
  <si>
    <t>The Ashen Pinnacle Gates of Elemental Air</t>
  </si>
  <si>
    <t>Cackling Headlands of the Queen-Tombs</t>
  </si>
  <si>
    <t>The Tunnel Valley of the Iridescent Spheres</t>
  </si>
  <si>
    <t>Salt Marsh of the Widow Makers</t>
  </si>
  <si>
    <t>Monsoon Wastes of the Violet Tusk</t>
  </si>
  <si>
    <t>Flesh-Wrought Malpais of the Thousand Traitorous Shapes</t>
  </si>
  <si>
    <t>Shipwreck Swirls of the Bloated Wights</t>
  </si>
  <si>
    <t>The Immaculate Island of Never-When</t>
  </si>
  <si>
    <t>Dunes of the Jeweled Sand Serpents</t>
  </si>
  <si>
    <t>Bloodstained Quarry of the Wicked Axe</t>
  </si>
  <si>
    <t>The Rift of Irreversible Omen</t>
  </si>
  <si>
    <t>Alkali Sink of the Crawling Beasts</t>
  </si>
  <si>
    <t>Dales of the Tunneling Prophets</t>
  </si>
  <si>
    <t>The Banelands of Enforced Tranquility</t>
  </si>
  <si>
    <t>The Box Canyon of Chthon</t>
  </si>
  <si>
    <t>The Forest of Misted Pools</t>
  </si>
  <si>
    <t>Barrowlands of the Entombed Frost Giants</t>
  </si>
  <si>
    <t>Barren Mountains of the Lords of Decadence</t>
  </si>
  <si>
    <t>Eroded Hogbacks of the Incarnations of Bereth-Lim</t>
  </si>
  <si>
    <t>Dismal Headlands of the Clawed Ones</t>
  </si>
  <si>
    <t>The Impassable Dusk which Ever Beholds</t>
  </si>
  <si>
    <t>Tide Pools of the Silent Ones</t>
  </si>
  <si>
    <t>Blue Hole of the Fathom Riders</t>
  </si>
  <si>
    <t>The Jungle of Glass Rings</t>
  </si>
  <si>
    <t>Diamond Aquifer of the Pillarine Dreamers</t>
  </si>
  <si>
    <t>The Bight-Isle of the Shrunken Head</t>
  </si>
  <si>
    <t>The Flooded Strip Mine of the Strangle Vines</t>
  </si>
  <si>
    <t>Arroyo of the Vengeful Invocation</t>
  </si>
  <si>
    <t>The Feathered Domes of Dolm-Thurai</t>
  </si>
  <si>
    <t>Graveyard of the Grand Sentinel</t>
  </si>
  <si>
    <t>Landslide Ayre of the Acheronean Burrows</t>
  </si>
  <si>
    <t>Acid Pools of the Witch Kobolds</t>
  </si>
  <si>
    <t>Sargasso Bight of the Crawling Thieves</t>
  </si>
  <si>
    <t>Pyre of the Ensorcelled Harbinger</t>
  </si>
  <si>
    <t>Strangling Jungle of the Rainbow Harpies</t>
  </si>
  <si>
    <t>Fey Escarpments of the Egg Stealers</t>
  </si>
  <si>
    <t>The Bizarre Waterfalls of Lord Toad-Throat</t>
  </si>
  <si>
    <t>Chiming Vale of the Puppet Conflagration</t>
  </si>
  <si>
    <t>Bewildering Jungle of the Prisoned Defilers</t>
  </si>
  <si>
    <t>Shoals of the Wading Winds</t>
  </si>
  <si>
    <t>The Loathsome Turlach</t>
  </si>
  <si>
    <t>Foaming Sound of the Skittering Shipwrecks</t>
  </si>
  <si>
    <t>Weeping Cenote of Ashmodai</t>
  </si>
  <si>
    <t>The Burbling Swale of Dread Birgitta</t>
  </si>
  <si>
    <t>Jungle of the Impudent Legion</t>
  </si>
  <si>
    <t>The Wulfen Groves</t>
  </si>
  <si>
    <t>Blight of the Unconquerable Stones</t>
  </si>
  <si>
    <t>Demon Coast of the Thirteen Shipwrecks</t>
  </si>
  <si>
    <t>Karst of the Dream Eaters</t>
  </si>
  <si>
    <t>Phantasmagorian Haunt of the Yellow Bear</t>
  </si>
  <si>
    <t>Slave Peaks of the Blood Reavers</t>
  </si>
  <si>
    <t>Flatirons of the Diabolic Centurion</t>
  </si>
  <si>
    <t>The Mephitic Greatholds</t>
  </si>
  <si>
    <t>Rift of the Inescapable Froth</t>
  </si>
  <si>
    <t>Collapsing Slopes of the Dread Manor</t>
  </si>
  <si>
    <t>High Glaciers of the Shielded Sanctuary</t>
  </si>
  <si>
    <t>The Valley of Stars' Treason</t>
  </si>
  <si>
    <t>Brazen Island of the Illustrious Hunt Royale</t>
  </si>
  <si>
    <t>Tenebrous Forest of the All-Revealing Fire</t>
  </si>
  <si>
    <t>Clacking Bones of the Frozen Thorns</t>
  </si>
  <si>
    <t>Phosphorescent Wetlands of the Bogwalker Tribe</t>
  </si>
  <si>
    <t>Floodland of the Ice-Locked Ruby Glories</t>
  </si>
  <si>
    <t>Ebony Veldt of the Scorching Reanimator</t>
  </si>
  <si>
    <t>The Copper-Filled Pits of Baba Yaga</t>
  </si>
  <si>
    <t>Flood Vaults of the Murderess Temptress</t>
  </si>
  <si>
    <t>The Tidal Marsh of Mykale</t>
  </si>
  <si>
    <t>Sentinel Colosseum of the Dire Meadows</t>
  </si>
  <si>
    <t>Fens of the Floating Spheres</t>
  </si>
  <si>
    <t>Faerie Realm of the Acid Beetles</t>
  </si>
  <si>
    <t>Gladewood of the Treacherous Fiend</t>
  </si>
  <si>
    <t>Lost Pampas of the Cerberus Cult</t>
  </si>
  <si>
    <t>Under-Dales of the Creeping Onslaught</t>
  </si>
  <si>
    <t>Court of the Tangles</t>
  </si>
  <si>
    <t>Crypt Defile of the Ever-Sought Repentance</t>
  </si>
  <si>
    <t>Prairie of the Thousand Ruined Spires</t>
  </si>
  <si>
    <t>Cavelands of the Jackal Nomads</t>
  </si>
  <si>
    <t>Terror Ways of the Centipede Vault</t>
  </si>
  <si>
    <t>CASTLE OLDSKULL</t>
  </si>
  <si>
    <t>Sword &amp; Sorcery Adventure Game</t>
  </si>
  <si>
    <t>OLDSKULL DUNGEON TOOLS</t>
  </si>
  <si>
    <t>By Kent David Kelly</t>
  </si>
  <si>
    <t>Wonderland Imprints</t>
  </si>
  <si>
    <t>Only the Finest Works of Fantasy</t>
  </si>
  <si>
    <t>Dwarf, Dark (Dvergar)</t>
  </si>
  <si>
    <t>Familiar to Rescuers, Ally</t>
  </si>
  <si>
    <t>Familiar to Rescuers, Enemy</t>
  </si>
  <si>
    <t>Familiar to Rescuers, Family Member</t>
  </si>
  <si>
    <t>Familiar to Rescuers, Former Mercenary / Employee</t>
  </si>
  <si>
    <t>Familiar to Rescuers, Friend</t>
  </si>
  <si>
    <t>Familiar to Rescuers, Guild Associate</t>
  </si>
  <si>
    <t>Familiar to Rescuers, Rival</t>
  </si>
  <si>
    <t>Information, Dungeon Trick</t>
  </si>
  <si>
    <t>Rats</t>
  </si>
  <si>
    <t>Snakes (Non-Poisonous)</t>
  </si>
  <si>
    <t>Spiders (Non-Poisonous)</t>
  </si>
  <si>
    <t>Flies</t>
  </si>
  <si>
    <t>Centipedes (Non-Poisonous)</t>
  </si>
  <si>
    <t>Moths</t>
  </si>
  <si>
    <t>Strange Insects</t>
  </si>
  <si>
    <t>Strange Flying Insects</t>
  </si>
  <si>
    <t>Slime (Non-Monstrous)</t>
  </si>
  <si>
    <t>Mold (Non-Monstrous)</t>
  </si>
  <si>
    <t>Fungus (Non-Monstrous)</t>
  </si>
  <si>
    <t>Creepers</t>
  </si>
  <si>
    <t>Gnats</t>
  </si>
  <si>
    <t>Cockroaches</t>
  </si>
  <si>
    <t>Thud</t>
  </si>
  <si>
    <t>Thumping</t>
  </si>
  <si>
    <t>Stone Surface Grating</t>
  </si>
  <si>
    <t>Stone Surface Slidnig</t>
  </si>
  <si>
    <t>Squeaking</t>
  </si>
  <si>
    <t>Squealing</t>
  </si>
  <si>
    <t>Sobbing</t>
  </si>
  <si>
    <t>Someone / Something Choking</t>
  </si>
  <si>
    <t>Snoring</t>
  </si>
  <si>
    <t>Snorting</t>
  </si>
  <si>
    <t>Snapping</t>
  </si>
  <si>
    <t>Sneezing</t>
  </si>
  <si>
    <t>Shouting</t>
  </si>
  <si>
    <t>Yelling</t>
  </si>
  <si>
    <t>Scuffling</t>
  </si>
  <si>
    <t>Scuttling</t>
  </si>
  <si>
    <t>Ringing</t>
  </si>
  <si>
    <t>Ripping Paper</t>
  </si>
  <si>
    <t>Rainfall</t>
  </si>
  <si>
    <t>Rats Squeaking</t>
  </si>
  <si>
    <t>Popping (Electricity?)</t>
  </si>
  <si>
    <t>Pounding</t>
  </si>
  <si>
    <t>Music</t>
  </si>
  <si>
    <t>Musical Instrument</t>
  </si>
  <si>
    <t>Monster Noises</t>
  </si>
  <si>
    <t>Machinery</t>
  </si>
  <si>
    <t>Marching Feet</t>
  </si>
  <si>
    <t>Laughter</t>
  </si>
  <si>
    <t>Leaves Rustling</t>
  </si>
  <si>
    <t>Hooves Clattering</t>
  </si>
  <si>
    <t>Hammering</t>
  </si>
  <si>
    <t>Heavy Dragged Object</t>
  </si>
  <si>
    <t>Flapping Wings</t>
  </si>
  <si>
    <t>Footsteps (Random Direction)</t>
  </si>
  <si>
    <t>Faint Footsteps and Whispers</t>
  </si>
  <si>
    <t>Fires Crackling</t>
  </si>
  <si>
    <t>Door Closing</t>
  </si>
  <si>
    <t>Door Slamming</t>
  </si>
  <si>
    <t>Crunching</t>
  </si>
  <si>
    <t>Crying</t>
  </si>
  <si>
    <t>Creaking Doors</t>
  </si>
  <si>
    <t>Croaking (Frogs?)</t>
  </si>
  <si>
    <t>Coughing</t>
  </si>
  <si>
    <t>Crackling</t>
  </si>
  <si>
    <t>Collapsing Rubble</t>
  </si>
  <si>
    <t>Falling Stones</t>
  </si>
  <si>
    <t>Clicking</t>
  </si>
  <si>
    <t>Gears Grinding</t>
  </si>
  <si>
    <t>Begging for Mercy</t>
  </si>
  <si>
    <t>Group in Pursuit</t>
  </si>
  <si>
    <t>Someone Fleeing and Pursued</t>
  </si>
  <si>
    <t>Panting Breath</t>
  </si>
  <si>
    <t>Banging</t>
  </si>
  <si>
    <t>Barking</t>
  </si>
  <si>
    <t>Beast Noises</t>
  </si>
  <si>
    <t>Beating of Wings</t>
  </si>
  <si>
    <t>Bells</t>
  </si>
  <si>
    <t>Birdsong</t>
  </si>
  <si>
    <t>Bong (Bell?)</t>
  </si>
  <si>
    <t>Chittering</t>
  </si>
  <si>
    <t>Chopped Wood</t>
  </si>
  <si>
    <t>Raised Ledge or Platform</t>
  </si>
  <si>
    <t>or Room Feature</t>
  </si>
  <si>
    <t>Ornamental Flagstones</t>
  </si>
  <si>
    <t>Wall Plaques</t>
  </si>
  <si>
    <t>Rugs</t>
  </si>
  <si>
    <t>Wall Hangings</t>
  </si>
  <si>
    <t>Sacks of Tools</t>
  </si>
  <si>
    <t>Boxes of Tools</t>
  </si>
  <si>
    <t>(Unusual, GM’s choice)</t>
  </si>
  <si>
    <t>Target Dummy / Mannequin (made from dead body)</t>
  </si>
  <si>
    <t>CONNECTING CORRIDORS</t>
  </si>
  <si>
    <t>OTHER CONNECTIONS</t>
  </si>
  <si>
    <t>Abjurer’s Chantry</t>
  </si>
  <si>
    <t>Adamantine Natatorium</t>
  </si>
  <si>
    <t>Adepts’ Anteroom</t>
  </si>
  <si>
    <t>Airless Gemstone Cavern</t>
  </si>
  <si>
    <t>Alchemical Herbarium</t>
  </si>
  <si>
    <t>Alcoved Elemental Vortex</t>
  </si>
  <si>
    <t>Ale Cellar of the Shield Bearers</t>
  </si>
  <si>
    <t>Altar Staircase</t>
  </si>
  <si>
    <t>Altars of the Ossuaries</t>
  </si>
  <si>
    <t>Amphisbaena Burrow</t>
  </si>
  <si>
    <t>Ancestral Ash Pit</t>
  </si>
  <si>
    <t>Anointing Chamber of the Reptilian Ones</t>
  </si>
  <si>
    <t>Antediluvian Divination Chamber</t>
  </si>
  <si>
    <t>Arena of the Blackguards</t>
  </si>
  <si>
    <t>Arsenal of the Criosphinx</t>
  </si>
  <si>
    <t>Assassins’ Cavern of the Gatherings</t>
  </si>
  <si>
    <t>At Iwf of the Devil Spawn</t>
  </si>
  <si>
    <t>Atelier of the Incantatrix</t>
  </si>
  <si>
    <t>Attic of the Lamenter</t>
  </si>
  <si>
    <t>Augur’s Dayroom</t>
  </si>
  <si>
    <t>Beetle-Infested Herbarium</t>
  </si>
  <si>
    <t>Beguiler’s Breezeway</t>
  </si>
  <si>
    <t>Berserkers’ Dais Chamber</t>
  </si>
  <si>
    <t>Bizarre Crystal Cave</t>
  </si>
  <si>
    <t>Boar Teleporter</t>
  </si>
  <si>
    <t>Bone Pits of the Impaler</t>
  </si>
  <si>
    <t>Brollachans’ Chapel Hall</t>
  </si>
  <si>
    <t>Cages of the Undying</t>
  </si>
  <si>
    <t>Cave of Jackals</t>
  </si>
  <si>
    <t>Cave of the Haunter</t>
  </si>
  <si>
    <t>Cavern of the Death Husks</t>
  </si>
  <si>
    <t>Cellarage of the Blinded Servitors</t>
  </si>
  <si>
    <t>Chiming Cave of the Drowning Ones</t>
  </si>
  <si>
    <t>Cleric’s Potionry</t>
  </si>
  <si>
    <t>Clockwork Scullery</t>
  </si>
  <si>
    <t>Colony of the Scorching Ones</t>
  </si>
  <si>
    <t>Confounding Chantries</t>
  </si>
  <si>
    <t>Copper Cave of the Kobolds</t>
  </si>
  <si>
    <t>Corrupted Aviary</t>
  </si>
  <si>
    <t>Crypt of the Black Avenger</t>
  </si>
  <si>
    <t>Crystal Cave of Incantations</t>
  </si>
  <si>
    <t>Cyzicene Hall of the White Deva</t>
  </si>
  <si>
    <t>Dead End of the Defenders</t>
  </si>
  <si>
    <t>Death Priests’ Council Chamber</t>
  </si>
  <si>
    <t>Decaying Shop Chamber</t>
  </si>
  <si>
    <t>Deep Oubliettes of the Dead</t>
  </si>
  <si>
    <t>Den of the Thaumaturge</t>
  </si>
  <si>
    <t>Deserters’ Carcer</t>
  </si>
  <si>
    <t>Devil Slayer’s Amphitheater</t>
  </si>
  <si>
    <t>Diamond Delubrum</t>
  </si>
  <si>
    <t>Displacer Pool</t>
  </si>
  <si>
    <t>Dominion of the Eyebiter</t>
  </si>
  <si>
    <t>Doom Bringer’s Echo Chamber</t>
  </si>
  <si>
    <t>Dusky Atrium</t>
  </si>
  <si>
    <t>Dusky Opisthodomos</t>
  </si>
  <si>
    <t>Dvergar Crematorium</t>
  </si>
  <si>
    <t>Dwarven Mason’s Hiding Place</t>
  </si>
  <si>
    <t>Dweomered Burrow</t>
  </si>
  <si>
    <t>Echoing Egg Chamber</t>
  </si>
  <si>
    <t>Enchanted Bower</t>
  </si>
  <si>
    <t>Enchanting Treasure Room</t>
  </si>
  <si>
    <t>Enshrouded Council Hall</t>
  </si>
  <si>
    <t>Extra-Dimensional Planetarium</t>
  </si>
  <si>
    <t>Festooned Laconicum</t>
  </si>
  <si>
    <t>Flooded Auxiliary Chamber</t>
  </si>
  <si>
    <t>Flooded Hall of Resurrection</t>
  </si>
  <si>
    <t>Foggy Cleft</t>
  </si>
  <si>
    <t>Forge of the Disciples</t>
  </si>
  <si>
    <t>Fungal Antechamber</t>
  </si>
  <si>
    <t>Gemstone Lode of the Ogre Magi</t>
  </si>
  <si>
    <t>Glittering Waterfall</t>
  </si>
  <si>
    <t>Gloaming Agiasterion</t>
  </si>
  <si>
    <t>Gloom’s Approach</t>
  </si>
  <si>
    <t>Glowing Hunters’ Hall</t>
  </si>
  <si>
    <t>Glowing Locutorium</t>
  </si>
  <si>
    <t>Gnome Laird’s Agiasterion</t>
  </si>
  <si>
    <t>Gnomish Forbidden Chamber</t>
  </si>
  <si>
    <t>Goblin Guard Chamber</t>
  </si>
  <si>
    <t>Gorgonian Wall Fissure</t>
  </si>
  <si>
    <t>Grand Cavern of the Beastmen</t>
  </si>
  <si>
    <t>Grave Robbers’ Aerarium</t>
  </si>
  <si>
    <t>Gruesome Aerarium</t>
  </si>
  <si>
    <t>Guardsmen’s Concealed Cave</t>
  </si>
  <si>
    <t>Gynosphinx Cavern</t>
  </si>
  <si>
    <t>Hall of the Griffon Riders</t>
  </si>
  <si>
    <t>Hall of the Siege Master</t>
  </si>
  <si>
    <t>Hamr of the Spider Children</t>
  </si>
  <si>
    <t>Harlequins’ Ancestral Hall</t>
  </si>
  <si>
    <t>Haunted Acidic Cavern</t>
  </si>
  <si>
    <t>Hecatomb Rotunda</t>
  </si>
  <si>
    <t>Hellish Gold Cavern</t>
  </si>
  <si>
    <t>Hideout of the Heresiarch</t>
  </si>
  <si>
    <t>Holy Lake</t>
  </si>
  <si>
    <t>Hrimthursar Hall of Souls</t>
  </si>
  <si>
    <t>Hypogeum of the Great Old Ones</t>
  </si>
  <si>
    <t>Ill-Omened Apse</t>
  </si>
  <si>
    <t>Illusory Ambry Chamber</t>
  </si>
  <si>
    <t>Immense Barrier</t>
  </si>
  <si>
    <t>Immortal Natatorium</t>
  </si>
  <si>
    <t>Insect Garrison</t>
  </si>
  <si>
    <t>Insectile Atrium</t>
  </si>
  <si>
    <t>Jabberwock Templum</t>
  </si>
  <si>
    <t>Jacinth Cave of Stalagmites</t>
  </si>
  <si>
    <t>Juggernaut Fane</t>
  </si>
  <si>
    <t>Killer’s Feretorium</t>
  </si>
  <si>
    <t>Labyrinth and Forge</t>
  </si>
  <si>
    <t>Lair of the Harvester</t>
  </si>
  <si>
    <t>Lapis Antechapel</t>
  </si>
  <si>
    <t>Larval Harem</t>
  </si>
  <si>
    <t>Lemurian Scullery</t>
  </si>
  <si>
    <t>Lich’s Arena</t>
  </si>
  <si>
    <t>Lizardfolk’s Altar</t>
  </si>
  <si>
    <t>Locust-Infested Banquet Hall</t>
  </si>
  <si>
    <t>Lode of the Shadow Mastiffs</t>
  </si>
  <si>
    <t>Lost Grand Armory and Forge</t>
  </si>
  <si>
    <t>Lotus Solarium</t>
  </si>
  <si>
    <t>Lunatics’ Hall of Healing</t>
  </si>
  <si>
    <t>Maddening Barrow Crypt</t>
  </si>
  <si>
    <t>Mage Slayer’s Chamber</t>
  </si>
  <si>
    <t>Marshal’s Hospitium</t>
  </si>
  <si>
    <t>Mastiffs’ Slaughterhouse</t>
  </si>
  <si>
    <t>Mausolean Manticore Lair</t>
  </si>
  <si>
    <t>Medusa Gallery</t>
  </si>
  <si>
    <t>Mesmerist’s Great Room</t>
  </si>
  <si>
    <t>Midnight’s Drawing Room</t>
  </si>
  <si>
    <t>Mildewed Fountain Chamber</t>
  </si>
  <si>
    <t>Mist-Filled Hatchway</t>
  </si>
  <si>
    <t>Murk-Filled Cyst</t>
  </si>
  <si>
    <t>Musty Turret</t>
  </si>
  <si>
    <t>Myrmidons’ Guild Hall</t>
  </si>
  <si>
    <t>Mythic Netherworld Swamp</t>
  </si>
  <si>
    <t>Nebulous Grey Cavern</t>
  </si>
  <si>
    <t>Necromancer’s Proving Ground</t>
  </si>
  <si>
    <t>Octopus Emasu</t>
  </si>
  <si>
    <t>Olympian Lyceum</t>
  </si>
  <si>
    <t>Oolite Cistvaen</t>
  </si>
  <si>
    <t>Ooze Pit</t>
  </si>
  <si>
    <t>Oracular Nave</t>
  </si>
  <si>
    <t>Orc-Filled Guardian Hall</t>
  </si>
  <si>
    <t>Orcish Embalming Chamber</t>
  </si>
  <si>
    <t>Ore-Filled Cavity</t>
  </si>
  <si>
    <t>Perilous Guardian Hall</t>
  </si>
  <si>
    <t>Phantasmal Fainting Chamber</t>
  </si>
  <si>
    <t>Pillaged Fountain Grotto</t>
  </si>
  <si>
    <t>Pipes of the Hill Giants</t>
  </si>
  <si>
    <t>Poisoner’s Outlet</t>
  </si>
  <si>
    <t>Poisonous Hall of Resurrection</t>
  </si>
  <si>
    <t>Pool of the Hungering One</t>
  </si>
  <si>
    <t>Primeval Fountain</t>
  </si>
  <si>
    <t>Prison of the Merciless</t>
  </si>
  <si>
    <t>Processional of the Redeemer</t>
  </si>
  <si>
    <t>Pyric Ceremonial Chamber</t>
  </si>
  <si>
    <t>Quaking Hallway</t>
  </si>
  <si>
    <t>Quarry of the Unbelievers</t>
  </si>
  <si>
    <t>Quarters of the Iconoclasts</t>
  </si>
  <si>
    <t>Radiant Assembly Chamber</t>
  </si>
  <si>
    <t>Reptilian Cesspit</t>
  </si>
  <si>
    <t>Resplendent Ancestral Hall</t>
  </si>
  <si>
    <t>Riddle Cave of the Deep Ones</t>
  </si>
  <si>
    <t>River of the Exarch</t>
  </si>
  <si>
    <t>River of the Scapegrace</t>
  </si>
  <si>
    <t>Room of the Shrouded Game Crafter</t>
  </si>
  <si>
    <t>Royal Barrow</t>
  </si>
  <si>
    <t>Royal Warrens</t>
  </si>
  <si>
    <t>Rubble-Filled Divination Hall</t>
  </si>
  <si>
    <t>Ruby Opisthodomos</t>
  </si>
  <si>
    <t>Sanctum of the Emerald Hierarch</t>
  </si>
  <si>
    <t>Satyrs’ Cavern</t>
  </si>
  <si>
    <t>Savant’s Cave of Stalactites</t>
  </si>
  <si>
    <t>Scintillating Fountain</t>
  </si>
  <si>
    <t>Secret Tepidarium</t>
  </si>
  <si>
    <t>Serene Parlor</t>
  </si>
  <si>
    <t>Serpentine Statuary</t>
  </si>
  <si>
    <t>Silted Cave of Adamantine</t>
  </si>
  <si>
    <t>Sinking Comfort Room</t>
  </si>
  <si>
    <t>Slaves’ Ashen Abyss</t>
  </si>
  <si>
    <t>Slayer’s Counting Room</t>
  </si>
  <si>
    <t>Sludge-Filled Alcove</t>
  </si>
  <si>
    <t>Smoke-Filled Room</t>
  </si>
  <si>
    <t>Solarium of the Troll Crushers</t>
  </si>
  <si>
    <t>Soulless Bestiary</t>
  </si>
  <si>
    <t>Spriggan’s Crawlspace</t>
  </si>
  <si>
    <t>Stormy Cavern</t>
  </si>
  <si>
    <t>Strega’s Hallway</t>
  </si>
  <si>
    <t>Stygian Classroom</t>
  </si>
  <si>
    <t>Summoner’s Lyceum</t>
  </si>
  <si>
    <t>Swordsmen’s Abyss</t>
  </si>
  <si>
    <t>Temple of the Puppet Master</t>
  </si>
  <si>
    <t>Terrible Inferno</t>
  </si>
  <si>
    <t>The Abominable Treasury</t>
  </si>
  <si>
    <t>The Abyss of Slugs</t>
  </si>
  <si>
    <t>The Angelic Arena</t>
  </si>
  <si>
    <t>The Animated Ziggurat</t>
  </si>
  <si>
    <t>The Augur’s Lightwell</t>
  </si>
  <si>
    <t>The Auld Dwarven Lounge</t>
  </si>
  <si>
    <t>The Baron’s Great Adyton</t>
  </si>
  <si>
    <t>The Beast Fountain</t>
  </si>
  <si>
    <t>The Beholder’s Apothecary</t>
  </si>
  <si>
    <t>The Benighted Hatchery</t>
  </si>
  <si>
    <t>The Besieged Cellar</t>
  </si>
  <si>
    <t>The Blinding Barbican</t>
  </si>
  <si>
    <t>The Blocked Portals</t>
  </si>
  <si>
    <t>The Colossal Cubicula</t>
  </si>
  <si>
    <t>The Corpse-Filled Watchroom</t>
  </si>
  <si>
    <t>The Crystal Burrow</t>
  </si>
  <si>
    <t>The Decadent Greater Almonry</t>
  </si>
  <si>
    <t>The Defiler’s Buried Longship</t>
  </si>
  <si>
    <t>The Descending Funerary Workshop</t>
  </si>
  <si>
    <t>The Desolate Ash Pits</t>
  </si>
  <si>
    <t>The Dire Dome</t>
  </si>
  <si>
    <t>The Dismal Hamr</t>
  </si>
  <si>
    <t>The Dismal Juncture</t>
  </si>
  <si>
    <t>The Dolorous Vault</t>
  </si>
  <si>
    <t>The Dragon’s Motte</t>
  </si>
  <si>
    <t>The Dread Suites</t>
  </si>
  <si>
    <t>The Drowning Cyst</t>
  </si>
  <si>
    <t>The Dwarf Lord’s Hieron</t>
  </si>
  <si>
    <t>The Echoing Gallery</t>
  </si>
  <si>
    <t>The Elder’s Arcosolium</t>
  </si>
  <si>
    <t>The Ever-Locked Buttery</t>
  </si>
  <si>
    <t>The Ever-Shifting Natatorium</t>
  </si>
  <si>
    <t>The Fathomless Labyrinth</t>
  </si>
  <si>
    <t>The Fearsome Path</t>
  </si>
  <si>
    <t>The Fey-Wrought Delve</t>
  </si>
  <si>
    <t>The Foetid Palace</t>
  </si>
  <si>
    <t>The Fool’s Hall of Immortal Judgment</t>
  </si>
  <si>
    <t>The Forsaken Enclosure</t>
  </si>
  <si>
    <t>The Frigid Enclosed Loggia</t>
  </si>
  <si>
    <t>The Ghastly Bath</t>
  </si>
  <si>
    <t>The Giant’s Execution Chamber</t>
  </si>
  <si>
    <t>The Gnomes’ Approach</t>
  </si>
  <si>
    <t>The Golden Adyton</t>
  </si>
  <si>
    <t>The Golem Maker’s Chapel</t>
  </si>
  <si>
    <t>The Grand Master’s Traps</t>
  </si>
  <si>
    <t>The Grim Garderobe</t>
  </si>
  <si>
    <t>The Grimalkin Floor</t>
  </si>
  <si>
    <t>The Hag’s Pantry</t>
  </si>
  <si>
    <t>The Hexed Aslukku</t>
  </si>
  <si>
    <t>The Holy Door</t>
  </si>
  <si>
    <t>The Hungering Sandpit</t>
  </si>
  <si>
    <t>The Husk-Filled Bay Succession</t>
  </si>
  <si>
    <t>The Hydra’s Cascade Hall</t>
  </si>
  <si>
    <t>The Hyena Nooks</t>
  </si>
  <si>
    <t>The Ifrit Catacombs</t>
  </si>
  <si>
    <t>The Immaculate Brewery</t>
  </si>
  <si>
    <t>The Imperious Nexus</t>
  </si>
  <si>
    <t>The Invoker’s Iron Columns</t>
  </si>
  <si>
    <t>The Jester’s Ziggurat</t>
  </si>
  <si>
    <t>The Jeweled Hermitage</t>
  </si>
  <si>
    <t>The Knifing Galleria</t>
  </si>
  <si>
    <t>The Kobold Hole</t>
  </si>
  <si>
    <t>The Labyrinthine Plunges</t>
  </si>
  <si>
    <t>The Lamia’s Aqueduct</t>
  </si>
  <si>
    <t>The Leeching Leap</t>
  </si>
  <si>
    <t>The Locksmith’s Control Room</t>
  </si>
  <si>
    <t>The Lotus Cavern</t>
  </si>
  <si>
    <t>The Mad Baron’s Sinkhole</t>
  </si>
  <si>
    <t>The Maggot-Infested Violet Temple</t>
  </si>
  <si>
    <t>The Matriarchal Arboretum</t>
  </si>
  <si>
    <t>The Maze of Exaltation</t>
  </si>
  <si>
    <t>The Mephitic Chimney</t>
  </si>
  <si>
    <t>The Mirage-Filled Novitiate</t>
  </si>
  <si>
    <t>The Mold Cave of Elemental Ice</t>
  </si>
  <si>
    <t>The Moldering Pipe</t>
  </si>
  <si>
    <t>The Monk’s Defile</t>
  </si>
  <si>
    <t>The Monstrous End</t>
  </si>
  <si>
    <t>The Mourning Cave</t>
  </si>
  <si>
    <t>The Nonesuch Shrine</t>
  </si>
  <si>
    <t>The Obliterated Hall of Contemplation</t>
  </si>
  <si>
    <t>The Perfidious Necropolis</t>
  </si>
  <si>
    <t>The Pestilent Char Cellar</t>
  </si>
  <si>
    <t>The Phantasm’s Hermitage</t>
  </si>
  <si>
    <t>The Phasing Pits</t>
  </si>
  <si>
    <t>The Pillared Cavern of Basalt</t>
  </si>
  <si>
    <t>The Pillared Underhalls</t>
  </si>
  <si>
    <t>The Planar Doom Hall</t>
  </si>
  <si>
    <t>The Porphyry Mindscape</t>
  </si>
  <si>
    <t>The Primeval Hamr</t>
  </si>
  <si>
    <t>The Puppet Treasury</t>
  </si>
  <si>
    <t>The Pure Solar</t>
  </si>
  <si>
    <t>The Rainbowed Hall</t>
  </si>
  <si>
    <t>The Regent’s Bodega</t>
  </si>
  <si>
    <t>The Riddling Menagerie</t>
  </si>
  <si>
    <t>The Ruby Chapel Hall</t>
  </si>
  <si>
    <t>The Screaming Hall of Pools</t>
  </si>
  <si>
    <t>The Shattered Bone House</t>
  </si>
  <si>
    <t>The Shunned Emasu</t>
  </si>
  <si>
    <t>The Simulacrum’s Grinding Chamber</t>
  </si>
  <si>
    <t>The Sinister Bridge</t>
  </si>
  <si>
    <t>The Skeletal Motte</t>
  </si>
  <si>
    <t>The Slayer’s Barbican</t>
  </si>
  <si>
    <t>The Slime-Filled Library</t>
  </si>
  <si>
    <t>The Snare Cavern</t>
  </si>
  <si>
    <t>The Soothsayer’s Nether</t>
  </si>
  <si>
    <t>The Soul Eater’s Hypogaeum</t>
  </si>
  <si>
    <t>The Stalkers’ Coldroom</t>
  </si>
  <si>
    <t>The Steam-Filled Shrine</t>
  </si>
  <si>
    <t>The Stony Vortex</t>
  </si>
  <si>
    <t>The Strangeling’s Bestiary</t>
  </si>
  <si>
    <t>The Teleporter Plunge</t>
  </si>
  <si>
    <t>The Time-Altering Geyser Cavern</t>
  </si>
  <si>
    <t>The Tower of Infestation</t>
  </si>
  <si>
    <t>The Traitors’ Barracks</t>
  </si>
  <si>
    <t>The Tricksters’ Acidic Cavern</t>
  </si>
  <si>
    <t>The Trophy Taker’s Cave</t>
  </si>
  <si>
    <t>The Unknown Deep</t>
  </si>
  <si>
    <t>The Unnamable Crypt</t>
  </si>
  <si>
    <t>The Untouchable Corridor</t>
  </si>
  <si>
    <t>The Vampire’s Grot</t>
  </si>
  <si>
    <t>The Vanquishing Underhall</t>
  </si>
  <si>
    <t>The Vorpal Sphere</t>
  </si>
  <si>
    <t>Throne of the Hollowed Wall</t>
  </si>
  <si>
    <t>Tomb of the Vampire Hunter</t>
  </si>
  <si>
    <t>Transept of the Demigoddess</t>
  </si>
  <si>
    <t>Treasure-Filled Catacombs</t>
  </si>
  <si>
    <t>Troglodyte Portcullis</t>
  </si>
  <si>
    <t>Twilit Defile</t>
  </si>
  <si>
    <t>Unbeheld Burial Vault</t>
  </si>
  <si>
    <t>Undead Armory and Forge</t>
  </si>
  <si>
    <t>Underwater Abreuvoir</t>
  </si>
  <si>
    <t>Unicorn Cometerium</t>
  </si>
  <si>
    <t>Unspeakable Priest Hole</t>
  </si>
  <si>
    <t>Vampiric Chantier</t>
  </si>
  <si>
    <t>Vast Collapsing Cavern</t>
  </si>
  <si>
    <t>Vault of the Shadow Queen</t>
  </si>
  <si>
    <t>Verdigris-Encrusted Bleeding Room</t>
  </si>
  <si>
    <t>Vertiginous Gambling Room</t>
  </si>
  <si>
    <t>Vexing Catacumbae</t>
  </si>
  <si>
    <t>Viperous Chimney</t>
  </si>
  <si>
    <t>Volcanic Rubble Heap</t>
  </si>
  <si>
    <t>Walled-Up Geyser Cave</t>
  </si>
  <si>
    <t>Web-Veiled Burrow Warrens</t>
  </si>
  <si>
    <t>Wererats’ Glittering Cave</t>
  </si>
  <si>
    <t>Workpits of the Hawkmen</t>
  </si>
  <si>
    <t>TREASURE AND ROOM TRAPS</t>
  </si>
  <si>
    <t>Lethality</t>
  </si>
  <si>
    <t>Alarm, Beckons Nothing.</t>
  </si>
  <si>
    <t>Gas Cloud, Obscuring.</t>
  </si>
  <si>
    <t>Spell Trigger, Fog Cloud.</t>
  </si>
  <si>
    <t>Spell Trigger, Light.</t>
  </si>
  <si>
    <t>Alarm, Alerts Monster(s).</t>
  </si>
  <si>
    <t>Corpses, Parasitically Infested, Acute and Mild Affliction.</t>
  </si>
  <si>
    <t>Corridor Block, Short Reset.</t>
  </si>
  <si>
    <t>Dart Trap.</t>
  </si>
  <si>
    <t>Door, False.</t>
  </si>
  <si>
    <t>Gust of Wind (Mundane), Entrance to Monster Lair.</t>
  </si>
  <si>
    <t>Net, Beckons Nothing.</t>
  </si>
  <si>
    <t>Slide to Empty Room, Descending One Level.</t>
  </si>
  <si>
    <t>Spell Trigger, Blight.</t>
  </si>
  <si>
    <t>Spell Trigger, Burning Hands.</t>
  </si>
  <si>
    <t>Spell Trigger, Cause Fear.</t>
  </si>
  <si>
    <t>Spell Trigger, Faerie Fire.</t>
  </si>
  <si>
    <t>Spell Trigger, Gust of Wind.</t>
  </si>
  <si>
    <t>Stair-Slide to Empty Room, Descending One Level.</t>
  </si>
  <si>
    <t>Arrow Trap.</t>
  </si>
  <si>
    <t>Bolt Trap.</t>
  </si>
  <si>
    <t>Bridge, Illusionary, 10’ Fall.</t>
  </si>
  <si>
    <t>Cascade of Metal Spheres, Alerts Monster(s).</t>
  </si>
  <si>
    <t>Corpses, Diseased, Acute and Mild Affliction.</t>
  </si>
  <si>
    <t>Corridor Block, Medium-Term Reset.</t>
  </si>
  <si>
    <t>Dart Trap, Double.</t>
  </si>
  <si>
    <t>Dart Trap, Triple.</t>
  </si>
  <si>
    <t>Enchanted Rune, Glyph of Warding, Blinding.</t>
  </si>
  <si>
    <t>Enchanted Rune, Glyph of Warding, Frost.</t>
  </si>
  <si>
    <t>Gas Cloud, Sleep.</t>
  </si>
  <si>
    <t>Hobbling Hole.</t>
  </si>
  <si>
    <t>Javelin Trap.</t>
  </si>
  <si>
    <t>Ledge, Tipping, 10’ Fall.</t>
  </si>
  <si>
    <t>Net, Weighted, Beckons Nothing.</t>
  </si>
  <si>
    <t>Pit, 10’ Deep, Open.</t>
  </si>
  <si>
    <t>Portcullis, Iron, Rusted.</t>
  </si>
  <si>
    <t>Slide to Pool, Descending One Level.</t>
  </si>
  <si>
    <t>Snare, 10’ Drop.</t>
  </si>
  <si>
    <t>Spell Trigger, Cause Light Wounds.</t>
  </si>
  <si>
    <t>Spell Trigger, Hold Person.</t>
  </si>
  <si>
    <t>Spell Trigger, Sleep.</t>
  </si>
  <si>
    <t>Spell Trigger, Stinking Cloud.</t>
  </si>
  <si>
    <t>Stairs, Collapsing, 5’ to 10’ Collapse Distance.</t>
  </si>
  <si>
    <t>Stair-Slide to Pool, Descending One Level.</t>
  </si>
  <si>
    <t>Acid Jet.</t>
  </si>
  <si>
    <t>Arrow Trap, Double.</t>
  </si>
  <si>
    <t>Bolt Trap, Double.</t>
  </si>
  <si>
    <t>Bridge, Collapsing, Stone, 10’ Fall.</t>
  </si>
  <si>
    <t>Bridge, Collapsing, Wood, 10’ Fall.</t>
  </si>
  <si>
    <t>Bridge, Collapsing, Wood, 20’ Fall.</t>
  </si>
  <si>
    <t>Bridge, Illusionary, 20’ Fall.</t>
  </si>
  <si>
    <t>Bridge, Illusionary, 30’ Fall.</t>
  </si>
  <si>
    <t>Cage, Falling, Wooden.</t>
  </si>
  <si>
    <t>Caltrops.</t>
  </si>
  <si>
    <t>Contact Poison (Type A).</t>
  </si>
  <si>
    <t>Corpses, Parasitically Infested, Acute and Severe Affliction.</t>
  </si>
  <si>
    <t>Corridor Block, Long Reset.</t>
  </si>
  <si>
    <t>Dart Trap, Poisoned (Type A).</t>
  </si>
  <si>
    <t>Dart Trap, Volley.</t>
  </si>
  <si>
    <t>Door, Falling, Wooden.</t>
  </si>
  <si>
    <t>Door, One-Way, Wooden.</t>
  </si>
  <si>
    <t>Enchanted Rune, Fire Trap, Greater.</t>
  </si>
  <si>
    <t>Enchanted Rune, Fire Trap, Lesser.</t>
  </si>
  <si>
    <t>Enchanted Rune, Glyph of Warding, Fire.</t>
  </si>
  <si>
    <t>Entangling Vines, Slithering Creeper.</t>
  </si>
  <si>
    <t>Fire Pit, Shallow.</t>
  </si>
  <si>
    <t>Gas Cloud, Blinding.</t>
  </si>
  <si>
    <t>Gas Cloud, Fear.</t>
  </si>
  <si>
    <t>Gas Cloud, Laughing.</t>
  </si>
  <si>
    <t>Gas Cloud, Nauseating.</t>
  </si>
  <si>
    <t>Gas Cloud, Slowing.</t>
  </si>
  <si>
    <t>Gas Vent, Sleep.</t>
  </si>
  <si>
    <t>Hobbling Trap.</t>
  </si>
  <si>
    <t>Javelin Trap, Double.</t>
  </si>
  <si>
    <t>Ledge, Tipping, 20’ Fall.</t>
  </si>
  <si>
    <t>Ledge, Tipping, 30’ Fall.</t>
  </si>
  <si>
    <t>Mold, Golden, Small.</t>
  </si>
  <si>
    <t>Net, Hooked, Beckons Nothing.</t>
  </si>
  <si>
    <t>Oil and Magical Cinder.</t>
  </si>
  <si>
    <t>Oil, Spilled.</t>
  </si>
  <si>
    <t>Pendulum, Blade.</t>
  </si>
  <si>
    <t>Pit with Spikes, 10’ Deep, Open.</t>
  </si>
  <si>
    <t>Pit, 10’ Deep, Hidden.</t>
  </si>
  <si>
    <t>Pit, 10’ Deep, Lidded.</t>
  </si>
  <si>
    <t>Pit, 20’ Deep, Open.</t>
  </si>
  <si>
    <t>Pit, 30’ Deep, Open.</t>
  </si>
  <si>
    <t>Pit, Flooded, 10’ Deep, Open.</t>
  </si>
  <si>
    <t>Pit, Flooding, 10’ Deep, Open.</t>
  </si>
  <si>
    <t>Poisoned Needle (Type A).</t>
  </si>
  <si>
    <t>Portcullis, Iron.</t>
  </si>
  <si>
    <t>Rope of Entanglement.</t>
  </si>
  <si>
    <t>Slide to Empty Room, Descending Two Levels.</t>
  </si>
  <si>
    <t>Snare, 20’ Drop.</t>
  </si>
  <si>
    <t>Snare, 30’ Drop.</t>
  </si>
  <si>
    <t>Spear Trap.</t>
  </si>
  <si>
    <t>Spell Trigger, Color Spray.</t>
  </si>
  <si>
    <t>Spell Trigger, Cone of Cold.</t>
  </si>
  <si>
    <t>Spell Trigger, Scare.</t>
  </si>
  <si>
    <t>Spell Trigger, Snare.</t>
  </si>
  <si>
    <t>Spell Trigger, Spiritual Hammer.</t>
  </si>
  <si>
    <t>Spring Bar, Crushing.</t>
  </si>
  <si>
    <t>Stair-Slide to Empty Room, Descending Two Levels.</t>
  </si>
  <si>
    <t>Stairs, Collapsing, 11’ to 20’ Collapse Distance.</t>
  </si>
  <si>
    <t>Stairs, Collapsing, 21’ to 30’ Collapse Distance.</t>
  </si>
  <si>
    <t>Stone Block, Falling.</t>
  </si>
  <si>
    <t>Wall, Collapsing, 10’ High Section.</t>
  </si>
  <si>
    <t>Wall, Collapsing, 20’ High Section.</t>
  </si>
  <si>
    <t>Acid Jet in Ceiling.</t>
  </si>
  <si>
    <t>Acid Jet, Volatile.</t>
  </si>
  <si>
    <t>Acid Pool, Shallow.</t>
  </si>
  <si>
    <t>Arrow Trap, Poisoned (Type A).</t>
  </si>
  <si>
    <t>Arrow Trap, Triple.</t>
  </si>
  <si>
    <t>Boiling Water Spray.</t>
  </si>
  <si>
    <t>Bolt Trap, Poisoned (Type A).</t>
  </si>
  <si>
    <t>Bolt Trap, Triple.</t>
  </si>
  <si>
    <t>Bridge, Collapsing, Stone, 20’ Fall.</t>
  </si>
  <si>
    <t>Bridge, Collapsing, Stone, 30’ Fall.</t>
  </si>
  <si>
    <t>Bridge, Collapsing, Wood, 30’ Fall.</t>
  </si>
  <si>
    <t>Bridge, Illusionary, 40’ Fall.</t>
  </si>
  <si>
    <t>Bridge, Illusionary, 50’ Fall.</t>
  </si>
  <si>
    <t>Cage, Falling, Rusted Iron.</t>
  </si>
  <si>
    <t>Contact Poison (Type B).</t>
  </si>
  <si>
    <t>Corpses, Diseased, Acute and Severe Affliction.</t>
  </si>
  <si>
    <t>Corpses, Parasitically Infested, Chronic and Mild Affliction.</t>
  </si>
  <si>
    <t>Dart Trap, Poisoned (Type B).</t>
  </si>
  <si>
    <t>Deadfall.</t>
  </si>
  <si>
    <t>Door, Falling, Stone.</t>
  </si>
  <si>
    <t>Door, One-Way, Stone.</t>
  </si>
  <si>
    <t>Enchanted Rune, Fire Trap, Eldritch.</t>
  </si>
  <si>
    <t>Enchanted Rune, Glyph of Warding, Lightning.</t>
  </si>
  <si>
    <t>Enchanted Rune, Glyph of Warding, Paralysis.</t>
  </si>
  <si>
    <t>Enchanted Rune, Symbol of Fear.</t>
  </si>
  <si>
    <t>Enchanted Rune, Symbol of Pain.</t>
  </si>
  <si>
    <t>Entangling Vines, Choking Creeper.</t>
  </si>
  <si>
    <t>Fire Vent.</t>
  </si>
  <si>
    <t>Floor, Collapsing, Wooden, 20’ Distance.</t>
  </si>
  <si>
    <t>Floor, Collapsing, Wooden, 30’ Distance.</t>
  </si>
  <si>
    <t>Floor, Collapsing, Stone, 20’ Distance.</t>
  </si>
  <si>
    <t>Gas Cloud, Decaying.</t>
  </si>
  <si>
    <t>Gas Cloud, Explosive.</t>
  </si>
  <si>
    <t>Gas Cloud, Weakness.</t>
  </si>
  <si>
    <t>Gas Vent, Blinding.</t>
  </si>
  <si>
    <t>Gas Vent, Fear.</t>
  </si>
  <si>
    <t>Gas Vent, Laughing.</t>
  </si>
  <si>
    <t>Gas Vent, Nauseating.</t>
  </si>
  <si>
    <t>Gas Vent, Slowing.</t>
  </si>
  <si>
    <t>Javelin Trap, Poisoned (Type A).</t>
  </si>
  <si>
    <t>Javelin Trap, Triple.</t>
  </si>
  <si>
    <t>Ledge, Tipping, 40’ Fall.</t>
  </si>
  <si>
    <t>Ledge, Tipping, 50’ Fall.</t>
  </si>
  <si>
    <t>Log Trap, Battering Ram, Crushing.</t>
  </si>
  <si>
    <t>Log Trap, Sweeping.</t>
  </si>
  <si>
    <t>Mold, Golden, Large.</t>
  </si>
  <si>
    <t>Net, Sap-Covered, Beckons Nothing.</t>
  </si>
  <si>
    <t>Pendulum, Hammer.</t>
  </si>
  <si>
    <t>Pit with Spikes, 20’ Deep, Open.</t>
  </si>
  <si>
    <t>Pit with Spikes, 30’ Deep, Open.</t>
  </si>
  <si>
    <t>Pit, 10’ Deep, Illusionary Lid.</t>
  </si>
  <si>
    <t>Pit, 10’ Deep, Lidded, Locking.</t>
  </si>
  <si>
    <t>Pit, 10’ Deep, Underwater.</t>
  </si>
  <si>
    <t>Pit, 20’ Deep, Hidden.</t>
  </si>
  <si>
    <t>Pit, 20’ Deep, Lidded.</t>
  </si>
  <si>
    <t>Pit, 30’ Deep, Hidden.</t>
  </si>
  <si>
    <t>Pit, 30’ Deep, Lidded.</t>
  </si>
  <si>
    <t>Pit, 40’ Deep, Open.</t>
  </si>
  <si>
    <t>Pit, 50’ Deep, Open.</t>
  </si>
  <si>
    <t>Pit, Flooded, 20’ Deep, Open.</t>
  </si>
  <si>
    <t>Pit, Flooded, 30’ Deep, Open.</t>
  </si>
  <si>
    <t>Pit, Flooding, 20’ Deep, Open.</t>
  </si>
  <si>
    <t>Pit, Flooding, 30’ Deep, Open.</t>
  </si>
  <si>
    <t>Poisoned Needle (Type B).</t>
  </si>
  <si>
    <t>Portcullis, Steel.</t>
  </si>
  <si>
    <t>Rolling Millstone.</t>
  </si>
  <si>
    <t>Room, Flooding.</t>
  </si>
  <si>
    <t>Scything Blade in Aperture, Emerges from Wall.</t>
  </si>
  <si>
    <t>Silver Seal and Imprisoned Shadow.</t>
  </si>
  <si>
    <t>Slide to Pool, Descending Two Levels.</t>
  </si>
  <si>
    <t>Snare, 40’ Drop.</t>
  </si>
  <si>
    <t>Snare, 50’ Drop.</t>
  </si>
  <si>
    <t>Spear Trap, Double.</t>
  </si>
  <si>
    <t>Spell Trigger, Cause Disease.</t>
  </si>
  <si>
    <t>Spell Trigger, Cause Serious Wounds.</t>
  </si>
  <si>
    <t>Spell Trigger, Chill Metal.</t>
  </si>
  <si>
    <t>Spell Trigger, Dispel Magic.</t>
  </si>
  <si>
    <t>Spell Trigger, Lightning Bolt.</t>
  </si>
  <si>
    <t>Spell Trigger, Slow.</t>
  </si>
  <si>
    <t>Spell Trigger, Transmute Rock to Mud.</t>
  </si>
  <si>
    <t>Spell Trigger, Web.</t>
  </si>
  <si>
    <t>Spring Bar, Spiked.</t>
  </si>
  <si>
    <t>Stair-Slide to Pool, Descending Two Levels.</t>
  </si>
  <si>
    <t>Stairs, Collapsing, 31’ to 40’ Collapse Distance.</t>
  </si>
  <si>
    <t>Stairs, Collapsing, 41’ to 50’ Collapse Distance.</t>
  </si>
  <si>
    <t>Swarm, Insect, Crawling.</t>
  </si>
  <si>
    <t>Wall, Collapsing, 30’ High Section.</t>
  </si>
  <si>
    <t>Wall, Collapsing, 40’ High Section.</t>
  </si>
  <si>
    <t>Walls, Crushing, Avoidable.</t>
  </si>
  <si>
    <t>Acid Jet in Floor.</t>
  </si>
  <si>
    <t>Acid Jet, Volatile, in Ceiling.</t>
  </si>
  <si>
    <t>Arrow Trap, Poisoned (Type B).</t>
  </si>
  <si>
    <t>Arrow Trap, Volley.</t>
  </si>
  <si>
    <t>Boiling Mud Spray.</t>
  </si>
  <si>
    <t>Boiling Water Pool, Shallow.</t>
  </si>
  <si>
    <t>Bolt Trap, Poisoned (Type B).</t>
  </si>
  <si>
    <t>Bolt Trap, Volley.</t>
  </si>
  <si>
    <t>Bridge, Collapsing, Stone, 40’ Fall.</t>
  </si>
  <si>
    <t>Bridge, Collapsing, Wood, 40’ Fall.</t>
  </si>
  <si>
    <t>Bridge, Collapsing, Wood, 50’ Fall.</t>
  </si>
  <si>
    <t>Bridge, Illusionary, 60’ Fall.</t>
  </si>
  <si>
    <t>Cage, Falling, Iron.</t>
  </si>
  <si>
    <t>Ceiling, Crushing, Avoidable.</t>
  </si>
  <si>
    <t>Ceiling, Lowering, with Spikes, Avoidable.</t>
  </si>
  <si>
    <t>Contact Poison (Type C).</t>
  </si>
  <si>
    <t>Corpses, Diseased, Chronic and Mild Affliction.</t>
  </si>
  <si>
    <t>Dart Trap, Double, Poisoned (Type A).</t>
  </si>
  <si>
    <t>Dart Trap, Poisoned (Type C).</t>
  </si>
  <si>
    <t>Door, One-Way, Iron.</t>
  </si>
  <si>
    <t>Entangling Vines, Strangle Creeper.</t>
  </si>
  <si>
    <t>Floor, Collapsing, Stone, 30’ Distance.</t>
  </si>
  <si>
    <t>Floor, Collapsing, Wooden, 40’ Distance.</t>
  </si>
  <si>
    <t>Gas Cloud, Amnesia Inducing.</t>
  </si>
  <si>
    <t>Gas Cloud, Corroding.</t>
  </si>
  <si>
    <t>Gas Cloud, Poisonous.</t>
  </si>
  <si>
    <t>Gas Vent, Decaying.</t>
  </si>
  <si>
    <t>Gas Vent, Explosive.</t>
  </si>
  <si>
    <t>Gas Vent, Weakness.</t>
  </si>
  <si>
    <t>Javelin Trap, Poisoned (Type B).</t>
  </si>
  <si>
    <t>Javelin Trap, Volley.</t>
  </si>
  <si>
    <t>Jaw Trap, Crushing.</t>
  </si>
  <si>
    <t>Log Trap, Sweeping, Spiked.</t>
  </si>
  <si>
    <t>Mimic, Dungeon, Small.</t>
  </si>
  <si>
    <t>Mold, Umber, Small.</t>
  </si>
  <si>
    <t>Net of Entrapment, Beckons Nothing.</t>
  </si>
  <si>
    <t>Pit with Spikes, 40’ Deep, Open.</t>
  </si>
  <si>
    <t>Pit with Spikes, 50’ Deep, Open.</t>
  </si>
  <si>
    <t>Pit, 20’ Deep, Illusionary Lid.</t>
  </si>
  <si>
    <t>Pit, 20’ Deep, Lidded, Locking.</t>
  </si>
  <si>
    <t>Pit, 20’ Deep, Underwater.</t>
  </si>
  <si>
    <t>Pit, 30’ Deep, Illusionary Lid.</t>
  </si>
  <si>
    <t>Pit, 30’ Deep, Lidded, Locking.</t>
  </si>
  <si>
    <t>Pit, 30’ Deep, Underwater.</t>
  </si>
  <si>
    <t>Pit, 40’ Deep, Hidden.</t>
  </si>
  <si>
    <t>Pit, 40’ Deep, Lidded.</t>
  </si>
  <si>
    <t>Pit, 50’ Deep, Hidden.</t>
  </si>
  <si>
    <t>Pit, 50’ Deep, Lidded.</t>
  </si>
  <si>
    <t>Pit, 60’ Deep, Open.</t>
  </si>
  <si>
    <t>Pit, Flooded, 40’ Deep, Open.</t>
  </si>
  <si>
    <t>Pit, Flooded, 50’ Deep, Open.</t>
  </si>
  <si>
    <t>Pit, Flooding, 40’ Deep, Open.</t>
  </si>
  <si>
    <t>Pit, Flooding, 50’ Deep, Open.</t>
  </si>
  <si>
    <t>Poisoned Needle (Type C).</t>
  </si>
  <si>
    <t>Rope of Constriction.</t>
  </si>
  <si>
    <t>Scything Blade in Aperture, Emerges from Ceiling.</t>
  </si>
  <si>
    <t>Slide to Empty Room, Descending Three Levels.</t>
  </si>
  <si>
    <t>Spear Trap, Poisoned (Type A).</t>
  </si>
  <si>
    <t>Spear Trap, Triple.</t>
  </si>
  <si>
    <t>Spell Trigger, Antipathy.</t>
  </si>
  <si>
    <t>Spell Trigger, Bestow Curse.</t>
  </si>
  <si>
    <t>Spell Trigger, Cause Blindness.</t>
  </si>
  <si>
    <t>Spell Trigger, Cause Critical Wounds.</t>
  </si>
  <si>
    <t>Spell Trigger, Fireball.</t>
  </si>
  <si>
    <t>Spell Trigger, Heat Metal.</t>
  </si>
  <si>
    <t>Spell Trigger, Ice Storm.</t>
  </si>
  <si>
    <t>Spell Trigger, Insect Plague.</t>
  </si>
  <si>
    <t>Spell Trigger, Power Word, Stun.</t>
  </si>
  <si>
    <t>Spell Trigger, Wall of Fire.</t>
  </si>
  <si>
    <t>Spiked Panel in Wall.</t>
  </si>
  <si>
    <t>Stair-Slide to Empty Room, Descending Three Levels.</t>
  </si>
  <si>
    <t>Stairs, Collapsing, 51’ to 60’ Collapse Distance.</t>
  </si>
  <si>
    <t>Steam Vent.</t>
  </si>
  <si>
    <t>Swarm, Arachnid.</t>
  </si>
  <si>
    <t>Swarm, Insect, Flying.</t>
  </si>
  <si>
    <t>Swarm, Vermin.</t>
  </si>
  <si>
    <t>Acid Jet, Volatile, in Floor.</t>
  </si>
  <si>
    <t>Arrow Trap, Double, Poisoned (Type A).</t>
  </si>
  <si>
    <t>Arrow Trap, Poisoned (Type C).</t>
  </si>
  <si>
    <t>Boiling Mud Pool, Shallow.</t>
  </si>
  <si>
    <t>Boiling Water Pool, Deep.</t>
  </si>
  <si>
    <t>Bolt Trap, Double, Poisoned (Type A).</t>
  </si>
  <si>
    <t>Bolt Trap, Poisoned (Type C).</t>
  </si>
  <si>
    <t>Bridge, Collapsing, Stone, 50’ Fall.</t>
  </si>
  <si>
    <t>Bridge, Collapsing, Stone, 60’ Fall.</t>
  </si>
  <si>
    <t>Bridge, Collapsing, Wood, 60’ Fall.</t>
  </si>
  <si>
    <t>Bridge, Collapsing, Wood, 70’ Fall.</t>
  </si>
  <si>
    <t>Bridge, Illusionary, 70’ Fall.</t>
  </si>
  <si>
    <t>Bridge, Illusionary, 80’ Fall.</t>
  </si>
  <si>
    <t>Cage, Falling, Steel.</t>
  </si>
  <si>
    <t>Corpses, Parasitically Infested, Chronic and Severe Affliction.</t>
  </si>
  <si>
    <t>Deadfall, Heavy.</t>
  </si>
  <si>
    <t>Door, Falling, Iron.</t>
  </si>
  <si>
    <t>Enchanted Rune, Symbol of Hopelessness.</t>
  </si>
  <si>
    <t>Entangling Vines, Death Creeper.</t>
  </si>
  <si>
    <t>Floor, Collapsing, Stone, 40’ Distance.</t>
  </si>
  <si>
    <t>Floor, Collapsing, Stone, 50’ Distance.</t>
  </si>
  <si>
    <t>Floor, Collapsing, Wooden, 50’ Distance.</t>
  </si>
  <si>
    <t>Floor, Collapsing, Wooden, 60’ Distance.</t>
  </si>
  <si>
    <t>Gas Cloud, Confusing.</t>
  </si>
  <si>
    <t>Gas Vent, Amnesia Inducing.</t>
  </si>
  <si>
    <t>Gas Vent, Corroding.</t>
  </si>
  <si>
    <t>Gas Vent, Poisonous.</t>
  </si>
  <si>
    <t>Javelin Trap, Double, Poisoned (Type A).</t>
  </si>
  <si>
    <t>Javelin Trap, Poisoned (Type C).</t>
  </si>
  <si>
    <t>Log Trap, Battering Ram, Impaling.</t>
  </si>
  <si>
    <t>Pit with Slow Crushing Walls, 10’ Deep, Open.</t>
  </si>
  <si>
    <t>Pit with Spikes, 60’ Deep, Open.</t>
  </si>
  <si>
    <t>Pit with Teleporter Trap, 10’ Deep, Open.</t>
  </si>
  <si>
    <t>Pit, 40’ Deep, Illusionary Lid.</t>
  </si>
  <si>
    <t>Pit, 40’ Deep, Lidded, Locking.</t>
  </si>
  <si>
    <t>Pit, 40’ Deep, Underwater.</t>
  </si>
  <si>
    <t>Pit, 50’ Deep, Illusionary Lid.</t>
  </si>
  <si>
    <t>Pit, 50’ Deep, Lidded, Locking.</t>
  </si>
  <si>
    <t>Pit, 50’ Deep, Underwater.</t>
  </si>
  <si>
    <t>Pit, 60’ Deep, Hidden.</t>
  </si>
  <si>
    <t>Pit, 60’ Deep, Lidded.</t>
  </si>
  <si>
    <t>Pit, 70’ Deep, Open.</t>
  </si>
  <si>
    <t>Pit, 80’ Deep, Open.</t>
  </si>
  <si>
    <t>Pit, Fire, 10’ Deep, Open.</t>
  </si>
  <si>
    <t>Pit, Flooded, 60’ Deep, Open.</t>
  </si>
  <si>
    <t>Pit, Flooding, 60’ Deep, Open.</t>
  </si>
  <si>
    <t>Scything Blade in Aperture, Emerges from Floor.</t>
  </si>
  <si>
    <t>Slide to Pool, Descending Three Levels.</t>
  </si>
  <si>
    <t>Spear Trap, Poisoned (Type B).</t>
  </si>
  <si>
    <t>Spear Trap, Volley.</t>
  </si>
  <si>
    <t>Spell Trigger, Fire Storm.</t>
  </si>
  <si>
    <t>Spell Trigger, Flame Strike.</t>
  </si>
  <si>
    <t>Spell Trigger, Maze.</t>
  </si>
  <si>
    <t>Spell Trigger, Quest.</t>
  </si>
  <si>
    <t>Spiked Panel in Ceiling.</t>
  </si>
  <si>
    <t>Stair-Slide to Pool, Descending Three Levels.</t>
  </si>
  <si>
    <t>Arrow Trap, Double, Poisoned (Type B).</t>
  </si>
  <si>
    <t>Arrow Trap, Triple, Poisoned (Type A).</t>
  </si>
  <si>
    <t>Bridge, Collapsing, Stone, 70’ Fall.</t>
  </si>
  <si>
    <t>Bridge, Collapsing, Stone, 80’ Fall.</t>
  </si>
  <si>
    <t>Bridge, Collapsing, Wood, 80’ Fall.</t>
  </si>
  <si>
    <t>Bridge, Collapsing, Wood, 90’ Fall.</t>
  </si>
  <si>
    <t>Bridge, Illusionary, 90’ Fall.</t>
  </si>
  <si>
    <t>Bridge, Illusionary, 100’ Fall.</t>
  </si>
  <si>
    <t>Ceiling, Collapsing.</t>
  </si>
  <si>
    <t>Column or Pillar, Collapsing, Low Ceiling.</t>
  </si>
  <si>
    <t>Corpses, Diseased, Chronic and Severe Affliction.</t>
  </si>
  <si>
    <t>Dart Trap, Double, Poisoned (Type B).</t>
  </si>
  <si>
    <t>Dart Trap, Triple, Poisoned (Type A).</t>
  </si>
  <si>
    <t>Enchanted Rune, Symbol of Persuasion.</t>
  </si>
  <si>
    <t>Floor, Collapsing, Stone, 60’ Distance.</t>
  </si>
  <si>
    <t>Floor, Rising, Crushing, Avoidable.</t>
  </si>
  <si>
    <t>Gas Cloud, Paralyzing.</t>
  </si>
  <si>
    <t>Gas Vent, Confusing.</t>
  </si>
  <si>
    <t>Jaw Trap, Fanged.</t>
  </si>
  <si>
    <t>Lodestone, Magical, Large Room.</t>
  </si>
  <si>
    <t>Pit with Fast Crushing Walls, 10’ Deep, Open.</t>
  </si>
  <si>
    <t>Pit with Poisoned Spikes (Type A), 10’ Deep, Open.</t>
  </si>
  <si>
    <t>Pit with Slow Crushing Walls, 20’ Deep, Open.</t>
  </si>
  <si>
    <t>Pit with Slow Crushing Walls, 30’ Deep, Open.</t>
  </si>
  <si>
    <t>Pit with Spikes, 70’ Deep, Open.</t>
  </si>
  <si>
    <t>Pit with Spikes, 80’ Deep, Open.</t>
  </si>
  <si>
    <t>Pit with Teleporter Trap, 20’ Deep, Open.</t>
  </si>
  <si>
    <t>Pit with Teleporter Trap, 30’ Deep, Open.</t>
  </si>
  <si>
    <t>Pit, 100’ Deep, Open.</t>
  </si>
  <si>
    <t>Pit, 60’ Deep, Illusionary Lid.</t>
  </si>
  <si>
    <t>Pit, 60’ Deep, Lidded, Locking.</t>
  </si>
  <si>
    <t>Pit, 60’ Deep, Underwater.</t>
  </si>
  <si>
    <t>Pit, 70’ Deep, Hidden.</t>
  </si>
  <si>
    <t>Pit, 70’ Deep, Lidded.</t>
  </si>
  <si>
    <t>Pit, 80’ Deep, Hidden.</t>
  </si>
  <si>
    <t>Pit, 80’ Deep, Lidded.</t>
  </si>
  <si>
    <t>Pit, 90’ Deep, Open.</t>
  </si>
  <si>
    <t>Pit, Fire, 20’ Deep, Open.</t>
  </si>
  <si>
    <t>Pit, Fire, 30’ Deep, Open.</t>
  </si>
  <si>
    <t>Pit, Flooded, 80’ Deep, Open.</t>
  </si>
  <si>
    <t>Pit, Flooding, 70’ Deep, Open.</t>
  </si>
  <si>
    <t>Pit, Flooding, 80’ Deep, Open.</t>
  </si>
  <si>
    <t>Pit, Flooded, 70’ Deep, Open.</t>
  </si>
  <si>
    <t>Rolling Boulder.</t>
  </si>
  <si>
    <t>Scything Blade in Container.</t>
  </si>
  <si>
    <t>Spear Trap, Double, Poisoned (Type A).</t>
  </si>
  <si>
    <t>Spear Trap, Poisoned (Type C).</t>
  </si>
  <si>
    <t>Spell Trigger, Blade Barrier.</t>
  </si>
  <si>
    <t>Spell Trigger, Geas.</t>
  </si>
  <si>
    <t>Spell Trigger, Polymorph Other.</t>
  </si>
  <si>
    <t>Spell Trigger, Reverse Gravity.</t>
  </si>
  <si>
    <t>Spell Trigger, Transmute Metal to Wood.</t>
  </si>
  <si>
    <t>Acid Pool, Deep.</t>
  </si>
  <si>
    <t>Arrow Trap, Poisoned (Type D).</t>
  </si>
  <si>
    <t>Boiling Mud Pool, Deep.</t>
  </si>
  <si>
    <t>Bolt Trap, Double, Poisoned (Type B).</t>
  </si>
  <si>
    <t>Bolt Trap, Poisoned (Type D).</t>
  </si>
  <si>
    <t>Bolt Trap, Triple, Poisoned (Type A).</t>
  </si>
  <si>
    <t>Bridge, Collapsing, Stone, 90’ Fall.</t>
  </si>
  <si>
    <t>Bridge, Collapsing, Stone, 100’ Fall.</t>
  </si>
  <si>
    <t>Bridge, Collapsing, Stone, 110’ Fall.</t>
  </si>
  <si>
    <t>Bridge, Collapsing, Wood, 100’ Fall.</t>
  </si>
  <si>
    <t>Bridge, Collapsing, Wood, 110’ Fall.</t>
  </si>
  <si>
    <t>Bridge, Collapsing, Wood, 120’ Fall.</t>
  </si>
  <si>
    <t>Bridge, Illusionary, 110’ Fall.</t>
  </si>
  <si>
    <t>Bridge, Illusionary, 120’ Fall.</t>
  </si>
  <si>
    <t>Bridge, Illusionary, 130’ Fall.</t>
  </si>
  <si>
    <t>Caltrops, Poisoned (Type A).</t>
  </si>
  <si>
    <t>Column or Pillar, Collapsing, Mid-Height Ceiling.</t>
  </si>
  <si>
    <t>Column or Pillar, Falling.</t>
  </si>
  <si>
    <t>Corpses, Parasitically Infested, Terminal Affliction.</t>
  </si>
  <si>
    <t>Dart Trap, Double, Poisoned (Type C).</t>
  </si>
  <si>
    <t>Dart Trap, Poisoned (Type D).</t>
  </si>
  <si>
    <t>Dust of Sneezing and Choking.</t>
  </si>
  <si>
    <t>Gas Vent, Paralyzing.</t>
  </si>
  <si>
    <t>Javelin Trap, Double, Poisoned (Type B).</t>
  </si>
  <si>
    <t>Javelin Trap, Poisoned (Type D).</t>
  </si>
  <si>
    <t>Javelin Trap, Triple, Poisoned (Type A).</t>
  </si>
  <si>
    <t>Lodestone, Magical, Small Room.</t>
  </si>
  <si>
    <t>Pendulum, Guillotine.</t>
  </si>
  <si>
    <t>Pit with Fast Crushing Walls, 20’ Deep, Open.</t>
  </si>
  <si>
    <t>Pit with Fast Crushing Walls, 30’ Deep, Open.</t>
  </si>
  <si>
    <t>Pit with Poisoned Spikes (Type A), 20’ Deep, Open.</t>
  </si>
  <si>
    <t>Pit with Poisoned Spikes (Type A), 30’ Deep, Open.</t>
  </si>
  <si>
    <t>Pit with Slow Crushing Walls, 40’ Deep, Open.</t>
  </si>
  <si>
    <t>Pit with Slow Crushing Walls, 50’ Deep, Open.</t>
  </si>
  <si>
    <t>Pit with Spikes, 100’ Deep, Open.</t>
  </si>
  <si>
    <t>Pit with Spikes, 90’ Deep, Open.</t>
  </si>
  <si>
    <t>Pit with Teleporter Trap, 40’ Deep, Open.</t>
  </si>
  <si>
    <t>Pit with Teleporter Trap, 50’ Deep, Open.</t>
  </si>
  <si>
    <t>Pit with Very Fast Crushing Walls, 10’ Deep, Open.</t>
  </si>
  <si>
    <t>Pit, 100’ Deep, Hidden</t>
  </si>
  <si>
    <t>Pit, 100’ Deep, Lidded.</t>
  </si>
  <si>
    <t>Pit, 110’ Deep, Open.</t>
  </si>
  <si>
    <t>Pit, 120’ Deep, Open.</t>
  </si>
  <si>
    <t>Pit, 130’ Deep, Open.</t>
  </si>
  <si>
    <t>Pit, 70’ Deep, Illusionary Lid.</t>
  </si>
  <si>
    <t>Pit, 70’ Deep, Lidded, Locking.</t>
  </si>
  <si>
    <t>Pit, 70’ Deep, Underwater.</t>
  </si>
  <si>
    <t>Pit, 80’ Deep, Illusionary Lid.</t>
  </si>
  <si>
    <t>Pit, 80’ Deep, Lidded, Locking.</t>
  </si>
  <si>
    <t>Pit, 80’ Deep, Underwater.</t>
  </si>
  <si>
    <t>Pit, 90’ Deep, Hidden.</t>
  </si>
  <si>
    <t>Pit, 90’ Deep, Lidded.</t>
  </si>
  <si>
    <t>Pit, Fire, 40’ Deep, Open.</t>
  </si>
  <si>
    <t>Pit, Fire, 50’ Deep, Open.</t>
  </si>
  <si>
    <t>Pit, Flooded, 100’ Deep, Open.</t>
  </si>
  <si>
    <t>Pit, Flooded, 90’ Deep, Open.</t>
  </si>
  <si>
    <t>Pit, Flooding, 100’ Deep, Open.</t>
  </si>
  <si>
    <t>Pit, Flooding, 90’ Deep, Open.</t>
  </si>
  <si>
    <t>Poisoned Needle (Type D).</t>
  </si>
  <si>
    <t>Spell Trigger, Feeblemind.</t>
  </si>
  <si>
    <t>Spell Trigger, Finger of Death.</t>
  </si>
  <si>
    <t>Spell Trigger, Poison.</t>
  </si>
  <si>
    <t>Spell Trigger, Slay Living.</t>
  </si>
  <si>
    <t>Spell Trigger, Teleport.</t>
  </si>
  <si>
    <t>Spell Trigger, Unholy Word.</t>
  </si>
  <si>
    <t>Stair-Slide to Monster Lair (Monster Level III), Descending Three Levels . Roll the monster type and number appearing on the Monster Level III encounter table.</t>
  </si>
  <si>
    <t>Arrow Trap, Double, Poisoned (Type C).</t>
  </si>
  <si>
    <t>Arrow Trap, Triple, Poisoned (Type B).</t>
  </si>
  <si>
    <t>Bolt Trap, Double, Poisoned (Type C).</t>
  </si>
  <si>
    <t>Bolt Trap, Triple, Poisoned (Type B).</t>
  </si>
  <si>
    <t>Bridge, Collapsing, Stone, 120’ Fall.</t>
  </si>
  <si>
    <t>Bridge, Collapsing, Stone, 130’ Fall.</t>
  </si>
  <si>
    <t>Bridge, Collapsing, Stone, 140’ Fall.</t>
  </si>
  <si>
    <t>Bridge, Collapsing, Wood, 130’ Fall.</t>
  </si>
  <si>
    <t>Bridge, Collapsing, Wood, 140’ Fall.</t>
  </si>
  <si>
    <t>Bridge, Collapsing, Wood, 150’ Fall.</t>
  </si>
  <si>
    <t>Bridge, Illusionary, 140’ Fall.</t>
  </si>
  <si>
    <t>Bridge, Illusionary, 150’ Fall.</t>
  </si>
  <si>
    <t>Bridge, Illusionary, 160’ Fall.</t>
  </si>
  <si>
    <t>Ceiling, Lowering, with Spikes, Unavoidable.</t>
  </si>
  <si>
    <t>Column or Pillar, Collapsing, High Ceiling.</t>
  </si>
  <si>
    <t>Contact Poison (Type D).</t>
  </si>
  <si>
    <t>Corpses, Diseased, Terminal Affliction.</t>
  </si>
  <si>
    <t>Dart Trap, Triple, Poisoned (Type B).</t>
  </si>
  <si>
    <t>Enchanted Rune, Glyph of Warding, Energy Drain.</t>
  </si>
  <si>
    <t>Enchanted Rune, Symbol of Discord.</t>
  </si>
  <si>
    <t>Javelin Trap, Double, Poisoned (Type C).</t>
  </si>
  <si>
    <t>Javelin Trap, Triple, Poisoned (Type B).</t>
  </si>
  <si>
    <t>Pit with Fast Crushing Walls, 40’ Deep, Open.</t>
  </si>
  <si>
    <t>Pit with Fast Crushing Walls, 50’ Deep, Open.</t>
  </si>
  <si>
    <t>Pit with Poisoned Spikes (Type A), 40’ Deep, Open.</t>
  </si>
  <si>
    <t>Pit with Poisoned Spikes (Type A), 50’ Deep, Open.</t>
  </si>
  <si>
    <t>Pit with Poisoned Spikes (Type A), 60’ Deep, Open.</t>
  </si>
  <si>
    <t>Pit with Poisoned Spikes (Type B), 10’ Deep, Open.</t>
  </si>
  <si>
    <t>Pit with Slow Crushing Walls, 60’ Deep, Open.</t>
  </si>
  <si>
    <t>Pit with Spikes, 110’ Deep, Open.</t>
  </si>
  <si>
    <t>Pit with Spikes, 120’ Deep, Open.</t>
  </si>
  <si>
    <t>Pit with Spikes, 130’ Deep, Open.</t>
  </si>
  <si>
    <t>Pit with Teleporter Trap, 60’ Deep, Open.</t>
  </si>
  <si>
    <t>Pit with Very Fast Crushing Walls, 20’ Deep, Open.</t>
  </si>
  <si>
    <t>Pit with Very Fast Crushing Walls, 30’ Deep, Open.</t>
  </si>
  <si>
    <t>Pit, 100’ Deep, Illusionary Lid.</t>
  </si>
  <si>
    <t>Pit, 100’ Deep, Lidded, Locking.</t>
  </si>
  <si>
    <t>Pit, 100’ Deep, Underwater.</t>
  </si>
  <si>
    <t>Pit, 110’ Deep, Hidden.</t>
  </si>
  <si>
    <t>Pit, 110’ Deep, Lidded.</t>
  </si>
  <si>
    <t>Pit, 120’ Deep, Hidden.</t>
  </si>
  <si>
    <t>Pit, 120’ Deep, Lidded.</t>
  </si>
  <si>
    <t>Pit, 130’ Deep, Hidden.</t>
  </si>
  <si>
    <t>Pit, 130’ Deep, Lidded.</t>
  </si>
  <si>
    <t>Pit, 140’ Deep, Open.</t>
  </si>
  <si>
    <t>Pit, 150’ Deep, Open.</t>
  </si>
  <si>
    <t>Pit, 160’ Deep, Open.</t>
  </si>
  <si>
    <t>Pit, 90’ Deep, Illusionary Lid.</t>
  </si>
  <si>
    <t>Pit, 90’ Deep, Lidded, Locking.</t>
  </si>
  <si>
    <t>Pit, 90’ Deep, Underwater.</t>
  </si>
  <si>
    <t>Pit, Fire, 60’ Deep, Open.</t>
  </si>
  <si>
    <t>Pit, Flooded, 110’ Deep, Open.</t>
  </si>
  <si>
    <t>Pit, Flooded, 120’ Deep, Open.</t>
  </si>
  <si>
    <t>Pit, Flooded, 130’ Deep, Open.</t>
  </si>
  <si>
    <t>Pit, Flooding, 110’ Deep, Open.</t>
  </si>
  <si>
    <t>Pit, Flooding, 120’ Deep, Open.</t>
  </si>
  <si>
    <t>Pit, Flooding, 130’ Deep, Open.</t>
  </si>
  <si>
    <t>Spear Trap, Double, Poisoned (Type B).</t>
  </si>
  <si>
    <t>Spear Trap, Poisoned (Type D).</t>
  </si>
  <si>
    <t>Spear Trap, Triple, Poisoned (Type A).</t>
  </si>
  <si>
    <t>Spell Trigger, Cloudkill.</t>
  </si>
  <si>
    <t>Spell Trigger, Confusion.</t>
  </si>
  <si>
    <t>Spell Trigger, Conjure Earth Elemental.</t>
  </si>
  <si>
    <t>Spell Trigger, Conjure Fire Elemental.</t>
  </si>
  <si>
    <t>Spell Trigger, Creeping Doom.</t>
  </si>
  <si>
    <t>Spell Trigger, Disintegrate.</t>
  </si>
  <si>
    <t>Spell Trigger, Earthquake.</t>
  </si>
  <si>
    <t>Spell Trigger, Flesh to Stone.</t>
  </si>
  <si>
    <t>Spell Trigger, Harm.</t>
  </si>
  <si>
    <t>Spell Trigger, Wither.</t>
  </si>
  <si>
    <t>Spiked Panel in Wall, Poisoned (Type A).</t>
  </si>
  <si>
    <t>Walls, Crushing, Unavoidable.</t>
  </si>
  <si>
    <t>Arrow Trap, Triple, Poisoned (Type C).</t>
  </si>
  <si>
    <t>Arrow Trap, Volley, Poisoned (Type A).</t>
  </si>
  <si>
    <t>Bolt Trap, Volley, Poisoned (Type A).</t>
  </si>
  <si>
    <t>Bridge, Collapsing, Stone, 150’ Fall.</t>
  </si>
  <si>
    <t>Bridge, Collapsing, Stone, 160’ Fall.</t>
  </si>
  <si>
    <t>Bridge, Collapsing, Stone, 170’ Fall.</t>
  </si>
  <si>
    <t>Bridge, Collapsing, Wood, 160’ Fall.</t>
  </si>
  <si>
    <t>Bridge, Collapsing, Wood, 170’ Fall.</t>
  </si>
  <si>
    <t>Bridge, Illusionary, 170’ Fall.</t>
  </si>
  <si>
    <t>Bridge, Illusionary, 180’ Fall.</t>
  </si>
  <si>
    <t>Bridge, Illusionary, 190’ Fall.</t>
  </si>
  <si>
    <t>Bridge, Illusionary, 200’+ Fall.</t>
  </si>
  <si>
    <t>Caltrops, Poisoned (Type B).</t>
  </si>
  <si>
    <t>Ceiling, Crushing, Unavoidable.</t>
  </si>
  <si>
    <t>Column or Pillar, Collapsing, Very High Ceiling.</t>
  </si>
  <si>
    <t>Dart Trap, Volley, Poisoned (Type A).</t>
  </si>
  <si>
    <t>Enchanted Rune, Symbol of Death.</t>
  </si>
  <si>
    <t>Floor, Rising, Crushing, Unavoidable.</t>
  </si>
  <si>
    <t>Javelin Trap, Volley, Poisoned (Type A).</t>
  </si>
  <si>
    <t>Pit with Fast Crushing Walls, 60’ Deep, Open.</t>
  </si>
  <si>
    <t>Pit with Poisoned Spikes (Type A), 70’ Deep, Open.</t>
  </si>
  <si>
    <t>Pit with Poisoned Spikes (Type A), 80’ Deep, Open.</t>
  </si>
  <si>
    <t>Pit with Poisoned Spikes (Type B), 20’ Deep, Open.</t>
  </si>
  <si>
    <t>Pit with Poisoned Spikes (Type B), 30’ Deep, Open.</t>
  </si>
  <si>
    <t>Pit with Slow Crushing Walls, 70’ Deep, Open.</t>
  </si>
  <si>
    <t>Pit with Slow Crushing Walls, 80’ Deep, Open.</t>
  </si>
  <si>
    <t>Pit with Spikes, 140’ Deep, Open.</t>
  </si>
  <si>
    <t>Pit with Spikes, 150’ Deep, Open.</t>
  </si>
  <si>
    <t>Pit with Spikes, 160’ Deep, Open.</t>
  </si>
  <si>
    <t>Pit with Teleporter Trap, 70’ Deep, Open.</t>
  </si>
  <si>
    <t>Pit with Teleporter Trap, 80’ Deep, Open.</t>
  </si>
  <si>
    <t>Pit with Very Fast Crushing Walls, 40’ Deep, Open.</t>
  </si>
  <si>
    <t>Pit with Very Fast Crushing Walls, 50’ Deep, Open.</t>
  </si>
  <si>
    <t>Pit, 110’ Deep, Illusionary Lid.</t>
  </si>
  <si>
    <t>Pit, 110’ Deep, Lidded, Locking.</t>
  </si>
  <si>
    <t>Pit, 110’ Deep, Underwater.</t>
  </si>
  <si>
    <t>Pit, 120’ Deep, Illusionary Lid.</t>
  </si>
  <si>
    <t>Pit, 120’ Deep, Lidded, Locking.</t>
  </si>
  <si>
    <t>Pit, 120’ Deep, Underwater.</t>
  </si>
  <si>
    <t>Pit, 130’ Deep, Illusionary Lid.</t>
  </si>
  <si>
    <t>Pit, 130’ Deep, Lidded, Locking.</t>
  </si>
  <si>
    <t>Pit, 130’ Deep, Underwater.</t>
  </si>
  <si>
    <t>Pit, 140’ Deep, Hidden.</t>
  </si>
  <si>
    <t>Pit, 140’ Deep, Lidded.</t>
  </si>
  <si>
    <t>Pit, 150’ Deep, Hidden.</t>
  </si>
  <si>
    <t>Pit, 150’ Deep, Lidded.</t>
  </si>
  <si>
    <t>Pit, 160’ Deep, Hidden.</t>
  </si>
  <si>
    <t>Pit, 160’ Deep, Lidded.</t>
  </si>
  <si>
    <t>Pit, 170’ Deep, Open.</t>
  </si>
  <si>
    <t>Pit, 180’ Deep, Open.</t>
  </si>
  <si>
    <t>Pit, 190’ Deep, Open.</t>
  </si>
  <si>
    <t>Pit, 200’+ Deep, Open.</t>
  </si>
  <si>
    <t>Pit, Fire, 70’ Deep, Open.</t>
  </si>
  <si>
    <t>Pit, Fire, 80’ Deep, Open.</t>
  </si>
  <si>
    <t>Pit, Flooded, 140’ Deep, Open.</t>
  </si>
  <si>
    <t>Pit, Flooded, 150’ Deep, Open.</t>
  </si>
  <si>
    <t>Pit, Flooded, 160’ Deep, Open.</t>
  </si>
  <si>
    <t>Pit, Flooding, 140’ Deep, Open.</t>
  </si>
  <si>
    <t>Pit, Flooding, 150’ Deep, Open.</t>
  </si>
  <si>
    <t>Pit, Flooding, 160’ Deep, Open.</t>
  </si>
  <si>
    <t>Spear Trap, Double, Poisoned (Type C).</t>
  </si>
  <si>
    <t>Spear Trap, Triple, Poisoned (Type B).</t>
  </si>
  <si>
    <t>Spell Trigger, Energy Drain.</t>
  </si>
  <si>
    <t>Spell Trigger, Meteor Swarm.</t>
  </si>
  <si>
    <t>Spell Trigger, Prismatic Spray.</t>
  </si>
  <si>
    <t>Spiked Panel in Ceiling, Poisoned (Type A).</t>
  </si>
  <si>
    <t>Gust of Wind (Mundane), Entrance to Room without Monsters.</t>
  </si>
  <si>
    <t>Classic Monster</t>
  </si>
  <si>
    <t>3-8 Bandit Archers (Studded leather armor, short bow, 20 arrows, dagger)</t>
  </si>
  <si>
    <t>3-8 Bandit Armsmen (Studded leather armor, random pole arm, club)</t>
  </si>
  <si>
    <t>3-8 Bandit Bladesmen (Chainmail, medium shield, broad sword, club)</t>
  </si>
  <si>
    <t>3-8 Bandit Crossbowmen (Studded leather armor, light crossbow, 20 quarrels, dagger)</t>
  </si>
  <si>
    <t>3-8 Bandit Rogues (Leather armor, small shield, broad, sword, 2 throwing daggers)</t>
  </si>
  <si>
    <t>3-8 Bandit Skirmishers (Leather armor, small shield, 2 spears, club)</t>
  </si>
  <si>
    <t>3-8 Bandit Swordsmen (Chainmail, large shield, long sword, dagger)</t>
  </si>
  <si>
    <t>6-36 Bats</t>
  </si>
  <si>
    <t>3-8 Brigand Archers (Studded leather armor, short bow, 20 arrows, dagger)</t>
  </si>
  <si>
    <t>3-8 Brigand Armsmen (Studded leather armor, random pole arm, club)</t>
  </si>
  <si>
    <t>3-8 Brigand Bladesmen (Chainmail, medium shield, broad sword, club)</t>
  </si>
  <si>
    <t>3-8 Brigand Crossbowmen (Studded leather armor, light crossbow, 20 quarrels, dagger)</t>
  </si>
  <si>
    <t>3-8 Brigand Skirmishers (Leather armor, small shield, 2 spears, club)</t>
  </si>
  <si>
    <t>3-8 Brigand Swordsmen (Chainmail, large shield, long sword, dagger)</t>
  </si>
  <si>
    <t>2-4 Brigand Armsmen (Studded leather armor, random pole arm, club) and 2-4 Slave Warriors (Padded armor, small shield, javelin, club)</t>
  </si>
  <si>
    <t>2-4 Brigand Bladesmen (Chainmail, medium shield, broad sword, club) and 2-4 Slave Warriors (Padded armor, small shield, javelin, club)</t>
  </si>
  <si>
    <t>2-4 Brigand Rogues (Leather armor, small shield, broad, sword, 2 throwing daggers) and 2-4 Slave Warriors (Padded armor, small shield, javelin, club)</t>
  </si>
  <si>
    <t>3-9 Escaped Slaves (No armor, perhaps improvised shields, armed with clubs, sticks and stones; alignments will be completely random and very possibly incompatible)</t>
  </si>
  <si>
    <t>3-9 Evil Men-at-Arms (Armsmen) (Studded leather armor, random pole arm, short sword) (Guard post; master(s) likely to be located in an adjacent encounter area)</t>
  </si>
  <si>
    <t>3-9 Evil Men-at-Arms (Axemen) (Scale mail, medium shield, battle axe, spear) (Guard post; master(s) likely to be located in an adjacent encounter area)</t>
  </si>
  <si>
    <t>3-9 Evil Men-at-Arms (Mace Bearers) (Scale mail, medium shield, footman’s mace, spear) (Guard post; master(s) likely to be located in an adjacent encounter area)</t>
  </si>
  <si>
    <t>3-9 Good Men-at-Arms (Armsmen) (Studded leather armor, random pole arm, short sword) (Guard post; master(s) likely to be located in an adjacent encounter area)</t>
  </si>
  <si>
    <t>3-9 Good Men-at-Arms (Axemen) (Scale mail, medium shield, battle axe, spear) (Guard post; master(s) likely to be located in an adjacent encounter area)</t>
  </si>
  <si>
    <t>3-9 Good Men-at-Arms (Mace Bearers) (Scale mail, medium shield, footman’s mace, spear) (Guard post; master(s) likely to be located in an adjacent encounter area)</t>
  </si>
  <si>
    <t>3-9 Good Men-at-Arms (Swordsmen) (Scale mail, medium shield, long sword, spear) (Guard post; master(s) likely to be located in an adjacent encounter area)</t>
  </si>
  <si>
    <t>3-10 Giant Rats</t>
  </si>
  <si>
    <t>2-5 Giant Rats and 3-10 Rats</t>
  </si>
  <si>
    <t>3-9 Kobold Axe Bearers (Leather armor, buckler, hand axe)</t>
  </si>
  <si>
    <t>3-9 Kobold Axe Throwers (Leather armor, buckler, 2 throwing axes)</t>
  </si>
  <si>
    <t>3-9 Kobold Guards (Studded leather armor, buckler, short sword, spear)</t>
  </si>
  <si>
    <t>3-9 Kobold Hunters (Padded or wicker armor, buckler, 3 javelins)</t>
  </si>
  <si>
    <t>3-9 Kobold Infantry (Padded or wicker armor, buckler, spiked wooden club)</t>
  </si>
  <si>
    <t>3-9 Kobold Marauders (Leather armor, buckler, short sword, dagger)</t>
  </si>
  <si>
    <t>3-9 Kobold Scouts (Padded or wicker armor, buckler, 2 javelins)</t>
  </si>
  <si>
    <t>3-9 Kobold Skirmishers (Padded or wicker armor, buckler, spear)</t>
  </si>
  <si>
    <t>3-9 Kobold Warriors (Studded leather armor, buckler, short sword, 2 javelins)</t>
  </si>
  <si>
    <t>2-5 Kobold Hunters (Padded or wicker armor, buckler, 3 javelins) and 2-5 Giant Rats</t>
  </si>
  <si>
    <t>2-5 Kobold Scouts (Padded or wicker armor, buckler, 2 javelins) and 2-5 Giant Rats</t>
  </si>
  <si>
    <t>2-5 Kobold Scouts (Padded or wicker armor, buckler, 2 javelins) and 3-10 Rats</t>
  </si>
  <si>
    <t>2-5 Kobold Hunters (Padded or wicker armor, buckler, 3 javelins) and 1-2 Weasels</t>
  </si>
  <si>
    <t>5-8 Large Bats</t>
  </si>
  <si>
    <t>2-5 Large Bats and 3-18 Bats</t>
  </si>
  <si>
    <t>3-9 Neutral Men-at-Arms (Armsmen) (Studded leather armor, random pole arm, short sword) (Guard post; master(s) likely to be located in an adjacent encounter area)</t>
  </si>
  <si>
    <t>3-9 Neutral Men-at-Arms (Axemen) (Scale mail, medium shield, battle axe, spear) (Guard post; master(s) likely to be located in an adjacent encounter area)</t>
  </si>
  <si>
    <t>3-9 Neutral Men-at-Arms (Mace Bearers) (Scale mail, medium shield, footman’s mace, spear) (Guard post; master(s) likely to be located in an adjacent encounter area)</t>
  </si>
  <si>
    <t>5-20 Rats</t>
  </si>
  <si>
    <t>1-3 Ravens</t>
  </si>
  <si>
    <t>3-8 Slave Warriors (Padded armor, small shield, javelin, club) (Intelligent master [Challenge Level 1 higher than the roll which achieved this result] will be nearby)</t>
  </si>
  <si>
    <t>1 Small Mixed Evil Adventuring Party (Average level 1; 2 or 3 NPCs plus 1-3 Men-at-Arms)</t>
  </si>
  <si>
    <t>1 Small Mixed Good Adventuring Party (Average level 1; 2 or 3 NPCs plus 1-3 Men-at-Arms)</t>
  </si>
  <si>
    <t>1 Small Mixed Neutral Adventuring Party (Average level 1; 2 or 3 NPCs plus 1-3 Men-at-Arms)</t>
  </si>
  <si>
    <t>1-4 Weasels</t>
  </si>
  <si>
    <t>3-8 Brigand Rogues (Leather armor, small shield, broad, sword, 2 throwing daggers)</t>
  </si>
  <si>
    <t>2-4 Brigand Skirmishers (Leather armor, small shield, 2 spears, club) and 2-4 Slave Warriors (Padded armor, small shield, javelin, club)</t>
  </si>
  <si>
    <t>3-9 Evil Men-at-Arms (Swordsmen) (Scale mail, medium shield, long sword, spear) (Guard post; master(s) likely to be located in an adjacent encounter area)</t>
  </si>
  <si>
    <t>2-5 Kobold Scouts (Padded or wicker armor, buckler, 2 javelins) and 1-2 Weasels</t>
  </si>
  <si>
    <t>3-9 Neutral Men-at-Arms (Swordsmen) (Scale mail, medium shield, long sword, spear) (Guard post; master(s) likely to be located in an adjacent encounter area)</t>
  </si>
  <si>
    <t>2-5 Beast Skeletons</t>
  </si>
  <si>
    <t>2-5 Beastman Whelps (HD 1) (Armed with blowguns and darts of slowing poison)</t>
  </si>
  <si>
    <t>2-5 Beastman Whelps (HD 1) (Armed with clubs)</t>
  </si>
  <si>
    <t>2-5 Beastman Whelps (HD 1) (Armed with short swords)</t>
  </si>
  <si>
    <t>1-3 Beastman Whelps (HD 1) (Armed with blowguns and darts of slowing poison) and 1 “Guardian Beast” (A giant rat, large bat, raven, weasel, etc which is relatively harmless but will serve to make the beastmen immune to surprise)</t>
  </si>
  <si>
    <t>1-3 Beastman Whelps (HD 1) (Armed with clubs) and 1 “Guardian Beast” (A giant rat, large bat, raven, weasel, etc which is relatively harmless but will serve to make the beastmen immune to surprise)</t>
  </si>
  <si>
    <t>1-3 Beastman Whelps (HD 1) (Armed with short swords) and 1 “Guardian Beast” (A giant rat, large bat, raven, weasel, etc which is relatively harmless but will serve to make the beastmen immune to surprise)</t>
  </si>
  <si>
    <t>3-8 Brigand Armsmen (Studded leather armor, random pole arm, club) and 3-6 Orc Archers (Ring mail, short bow with 20 arrows, hand axe)</t>
  </si>
  <si>
    <t>3-8 Brigand Bladesmen (Chainmail, medium shield, broad sword, club) and 3-6 Orc Guards (Ring mail, random pole arm)</t>
  </si>
  <si>
    <t>3-8 Brigand Rogues (Leather armor, small shield, broad, sword, 2 throwing daggers) and 3-6 Orc Warriors (Ring mail, medium shield, broad sword, spear)</t>
  </si>
  <si>
    <t>3-8 Brigand Skirmishers (Leather armor, small shield, 2 spears, club) and 3-6 Orc Scouts (Studded leather armor, small shield, 3 spears)</t>
  </si>
  <si>
    <t>3-8 Brigand Armsmen (Studded leather armor, random pole arm, club) and 1-3 Beastman Whelps (HD 1) (Armed with clubs)</t>
  </si>
  <si>
    <t>3-8 Brigand Bladesmen (Chainmail, medium shield, broad sword, club) and 1-3 Beastman Whelps (HD 1) (Armed with short swords)</t>
  </si>
  <si>
    <t>3-8 Brigand Skirmishers (Leather armor, small shield, 2 spears, club) and 1-3 Beastman Whelps (HD 1) (Armed with blowguns and darts of slowing poison)</t>
  </si>
  <si>
    <t>3-8 Brigand Armsmen (Studded leather armor, random pole arm, club) and 2-5 Evil Skirmishers (Crossbowmen) (Studded leather armor, light crossbow, 20 quarrels, dagger)</t>
  </si>
  <si>
    <t>3-8 Brigand Bladesmen (Chainmail, medium shield, broad sword, club) and 2-5 Evil Skirmishers (Archers) (Studded leather armor, short bow, 20 arrows, dagger)</t>
  </si>
  <si>
    <t>3-8 Brigand Rogues (Leather armor, small shield, broad, sword, 2 throwing daggers) and 2-5 Evil Skirmishers (Javelineers) (Padded armor, small shield, 6 javelins)</t>
  </si>
  <si>
    <t>3-8 Brigand Skirmishers (Leather armor, small shield, 2 spears, club) and 2-5 Evil Skirmishers (Slingers) (Padded armor, small shield, sling, 20 sling bullets, dagger)</t>
  </si>
  <si>
    <t>2-5 Cavemen (Furs, war club)</t>
  </si>
  <si>
    <t>2-5 Caveman Hunters (Furs, stone hand axe, flint spear)</t>
  </si>
  <si>
    <t>2-5 Caveman Scouts (Furs, 2 flint spears)</t>
  </si>
  <si>
    <t>2-5 Caveman Warriors (Furs, stone battle axe)</t>
  </si>
  <si>
    <t>3-8 Cultists (Bone and wicker armor, war club)</t>
  </si>
  <si>
    <t>3-8 Cultist Axe Bearers (Bone and wicker armor, stone battle axe)</t>
  </si>
  <si>
    <t>3-8 Cultist Huntsmen (Bone and wicker armor, stone hand axe, flint spear)</t>
  </si>
  <si>
    <t>3-8 Cultist Minions (Bone and wicker armor, 2 flint spears)</t>
  </si>
  <si>
    <t>2-4 Cultists (Bone and wicker armor, war club) and 1 Shrieking Fungus</t>
  </si>
  <si>
    <t>2-4 Cultists (Bone and wicker armor, war club) and 3-8 Slave Warriors (Padded armor, small shield, javelin, club; all slaves will be chaotic evil and insane)</t>
  </si>
  <si>
    <t>2-4 Cultist Axe Bearers (Bone and wicker armor, stone battle axe) and 1-2 Soul Worms</t>
  </si>
  <si>
    <t>3-9 Evil Berserker Bear Warriors (Furs, two-handed sword)</t>
  </si>
  <si>
    <t>3-9 Evil Berserker Boar Warriors (Furs, 2 short swords)</t>
  </si>
  <si>
    <t>3-9 Evil Berserker Bladesmen (Furs, broad sword, hand axe)</t>
  </si>
  <si>
    <t>3-9 Evil Berserker Swordsmen (Furs, long sword, hand axe)</t>
  </si>
  <si>
    <t>2-7 Evil Dwarf Foe-Hammers (Chain mail, small shield, battle axe, 2 throwing hammers)</t>
  </si>
  <si>
    <t>2-7 Evil Dwarf Rune-Hammers (Chain mail, battle axe, footman’s mace)</t>
  </si>
  <si>
    <t>1-3 Evil Dwarf Delvers (Chain mail, small shield, footman’s pick, hammer) and 1-4 Evil Gnome Archers (Chain mail and padded gambeson, short bow with 20 arrows, short sword)</t>
  </si>
  <si>
    <t>1-3 Evil Dwarf Repellers (Chain mail, heavy crossbow with 40 quarrels, battle axe) and 1-4 Evil Gnome Warriors (Chain mail and padded gambeson, short sword, spear)</t>
  </si>
  <si>
    <t>2-8 Evil Gnome Burrow Wardens (Scale mail and padded gambeson, short sword, club)</t>
  </si>
  <si>
    <t>2-8 Evil Gnome Slingers (Ring mail and padded gambeson, sling with 20 sling bullets, club)</t>
  </si>
  <si>
    <t>6-15 Goblin Delvers (Leather armor, small shield, short sword, footman’s pick)</t>
  </si>
  <si>
    <t>6-15 Goblin Miners (Padded armor, small shield, footman’s pick)</t>
  </si>
  <si>
    <t>6-15 Goblin Minions (Padded armor, 2 spears)</t>
  </si>
  <si>
    <t>6-15 Goblin Skirmishers (Leather armor, small shield, 2 spears, short sword)</t>
  </si>
  <si>
    <t>6-15 Goblin Slingers (Leather armor, small shield, sling with 40 stones)</t>
  </si>
  <si>
    <t>6-15 Goblin Stone-Blades (Leather armor, small shield, sling with 20 stones, short sword)</t>
  </si>
  <si>
    <t>6-15 Goblin Warriors (Leather armor, small shield, morning star)</t>
  </si>
  <si>
    <t>3-8 Goblin Delvers (Leather armor, small shield, short sword, footman’s pick) and 5-8 Kobold Scouts (Padded or wicker armor, buckler, 2 javelins)</t>
  </si>
  <si>
    <t>3-8 Goblin Miners (Padded armor, small shield, footman’s pick) and 5-8 Kobold Skirmishers (Padded or wicker armor, buckler, spear)</t>
  </si>
  <si>
    <t>3-8 Goblin Stone-Blades (Leather armor, small shield, sling with 20 stones, short sword) and 5-8 Kobold Infantry (Padded or wicker armor, buckler, spiked wooden club)</t>
  </si>
  <si>
    <t>3-8 Goblin Warriors (Leather armor, small shield, morning star) and 5-8 Kobold Hunters (Padded or wicker armor, buckler, 3 javelins)</t>
  </si>
  <si>
    <t>2-7 Good Dwarf Delvers (Chain mail, small shield, footman’s pick, hammer)</t>
  </si>
  <si>
    <t>2-7 Good Dwarf Foe-Hammers (Chain mail, small shield, battle axe, 2 throwing hammers)</t>
  </si>
  <si>
    <t>2-7 Good Dwarf Goblin-Slayers (Chain mail, broad sword, random pole arm)</t>
  </si>
  <si>
    <t>2-7 Good Dwarf Guardians (Chain mail, small shield, broad sword, spear)</t>
  </si>
  <si>
    <t>2-7 Good Dwarf Repellers (Chain mail, heavy crossbow with 40 quarrels, battle axe)</t>
  </si>
  <si>
    <t>2-7 Good Dwarf Rune-Hammers (Chain mail, battle axe, footman’s mace)</t>
  </si>
  <si>
    <t>2-7 Good Dwarf Snipers (Chain mail, small shield, light crossbow with 40 quarrels, short sword)</t>
  </si>
  <si>
    <t>1-3 Good Dwarf Delvers (Chain mail, small shield, footman’s pick, hammer) and 1-4 Good Gnome Archers (Chain mail and padded gambeson, short bow with 20 arrows, short sword)</t>
  </si>
  <si>
    <t>1-3 Good Dwarf Repellers (Chain mail, heavy crossbow with 40 quarrels, battle axe) and 1-4 Good Gnome Warriors (Chain mail and padded gambeson, short sword, spear)</t>
  </si>
  <si>
    <t>2-8 Good Gnome Archers (Chain mail and padded gambeson, short bow with 20 arrows, short sword)</t>
  </si>
  <si>
    <t>2-8 Good Gnome Burrow Wardens (Scale mail and padded gambeson, short sword, club)</t>
  </si>
  <si>
    <t>2-8 Good Gnome Hunters (Ring mail and padded gambeson, 2 spears, club)</t>
  </si>
  <si>
    <t>2-8 Good Gnome Slingers (Ring mail and padded gambeson, sling with 20 sling bullets, club)</t>
  </si>
  <si>
    <t>2-8 Good Gnome Warriors (Chain mail and padded gambeson, short sword, spear)</t>
  </si>
  <si>
    <t>1-4 Good Gnome Archers (Chain mail and padded gambeson, short bow with 20 arrows, short sword) and 2-4 Good Halfling Bounders (Leather armor, small shield, short sword, dagger)</t>
  </si>
  <si>
    <t>1-4 Good Gnome Hunters (Ring mail and padded gambeson, 2 spears, club) and 2-4 Good Halfling Spear-Scouts (Leather armor, 3 spears)</t>
  </si>
  <si>
    <t>1-4 Good Gnome Warriors (Chain mail and padded gambeson, short sword, spear) and 2-4 Good Halfling Archers (Leather armor, short bow with 20 arrows, short sword)</t>
  </si>
  <si>
    <t>5-8 Good Halfling Archers (Leather armor, short bow with 20 arrows, short sword)</t>
  </si>
  <si>
    <t>5-8 Good Halfling Bounders (Leather armor, small shield, short sword, dagger)</t>
  </si>
  <si>
    <t>5-8 Good Halfling Hunters (Leather armor, short bow with 40 arrows, dagger)</t>
  </si>
  <si>
    <t>5-8 Good Halfling Slingers (Leather armor, sling with 20 sling bullets and 20 stones, dagger)</t>
  </si>
  <si>
    <t>5-8 Good Halfling Spear-Fellows (Leather armor, 2 spears, short sword)</t>
  </si>
  <si>
    <t>5-8 Good Halfling Spear-Scouts (Leather armor, 3 spears)</t>
  </si>
  <si>
    <t>5-8 Good Halfling Warriors (Leather armor, small shield, hand axe)</t>
  </si>
  <si>
    <t>3-9 Good Skirmishers (Archers) (Studded leather armor, short bow, 20 arrows, dagger; guard post, master(s) are likely to be located in an adjacent encounter area)</t>
  </si>
  <si>
    <t>3-9 Good Skirmishers (Crossbowmen) (Studded leather armor, light crossbow, 20 quarrels, dagger; guard post, master(s) are likely to be located in an adjacent encounter area)</t>
  </si>
  <si>
    <t>3-9 Good Skirmishers (Javelineers) (Padded armor, small shield, 6 javelins; guard post, master(s) are likely to be located in an adjacent encounter area)</t>
  </si>
  <si>
    <t>3-9 Good Skirmishers (Slingers) (Padded armor, small shield, sling, 20 sling bullets, dagger; guard post, master(s) are likely to be located in an adjacent encounter area)</t>
  </si>
  <si>
    <t>3-8 Good Tribesmen (Huntsmen) (Bone and wicker armor, stone hand axe, flint spear)</t>
  </si>
  <si>
    <t>3-8 Good Tribesmen (Prey-Stalkers) (Bone and wicker armor, 2 flint spears)</t>
  </si>
  <si>
    <t>3-8 Good Tribesmen (Skirmishers) (Bone and wicker armor, war club)</t>
  </si>
  <si>
    <t>3-8 Good Tribesmen (Warriors) (Bone and wicker armor, stone battle axe)</t>
  </si>
  <si>
    <t>2-7 Huge Bats</t>
  </si>
  <si>
    <t>1-3 Huge Bats and 2-5 Large Bats</t>
  </si>
  <si>
    <t>1-2 Huge Ravens</t>
  </si>
  <si>
    <t>1 Huge Raven and 1-4 Ravens</t>
  </si>
  <si>
    <t>1 Mixed Evil Adventuring Party (Average level 1; 3 or 4 NPCs plus 2-4 Men-at-Arms)</t>
  </si>
  <si>
    <t>1 Mixed Good Adventuring Party (Average level 1; 3 or 4 NPCs plus 2-4 Men-at-Arms)</t>
  </si>
  <si>
    <t>1 Mixed Neutral Adventuring Party (Average level 1; 3 or 4 NPCs plus 2-4 Men-at-Arms)</t>
  </si>
  <si>
    <t>3-9 Neutral Berserker Bear Warriors (Furs, two-handed sword)</t>
  </si>
  <si>
    <t>3-9 Neutral Berserker Boar Warriors (Furs, 2 short swords)</t>
  </si>
  <si>
    <t>3-9 Neutral Berserker Bladesmen (Furs, broad sword, hand axe)</t>
  </si>
  <si>
    <t>3-9 Neutral Berserker Swordsmen (Furs, long sword, hand axe)</t>
  </si>
  <si>
    <t>2-7 Neutral Dwarf Delvers (Chain mail, small shield, footman’s pick, hammer)</t>
  </si>
  <si>
    <t>2-7 Neutral Dwarf Foe-Hammers (Chain mail, small shield, battle axe, 2 throwing hammers)</t>
  </si>
  <si>
    <t>2-7 Neutral Dwarf Goblin-Slayers (Chain mail, broad sword, random pole arm)</t>
  </si>
  <si>
    <t>2-7 Neutral Dwarf Guardians (Chain mail, small shield, broad sword, spear)</t>
  </si>
  <si>
    <t>2-7 Neutral Dwarf Repellers (Chain mail, heavy crossbow with 40 quarrels, battle axe)</t>
  </si>
  <si>
    <t>2-7 Neutral Dwarf Rune-Hammers (Chain mail, battle axe, footman’s mace)</t>
  </si>
  <si>
    <t>2-7 Neutral Dwarf Snipers (Chain mail, small shield, light crossbow with 40 quarrels, short sword)</t>
  </si>
  <si>
    <t>1-3 Neutral Dwarf Delvers (Chain mail, small shield, footman’s pick, hammer) and 1-4 Neutral Gnome Archers (Chain mail and padded gambeson, short bow with 20 arrows, short sword)</t>
  </si>
  <si>
    <t>1-3 Neutral Dwarf Repellers (Chain mail, heavy crossbow with 40 quarrels, battle axe) and 1-4 Neutral Gnome Warriors (Chain mail and padded gambeson, short sword, spear)</t>
  </si>
  <si>
    <t>2-8 Neutral Gnome Archers (Chain mail and padded gambeson, short bow with 20 arrows, short sword)</t>
  </si>
  <si>
    <t>2-8 Neutral Gnome Burrow Wardens (Scale mail and padded gambeson, short sword, club)</t>
  </si>
  <si>
    <t>2-8 Neutral Gnome Hunters (Ring mail and padded gambeson, 2 spears, club)</t>
  </si>
  <si>
    <t>2-8 Neutral Gnome Slingers (Ring mail and padded gambeson, sling with 20 sling bullets, club)</t>
  </si>
  <si>
    <t>2-8 Neutral Gnome Warriors (Chain mail and padded gambeson, short sword, spear)</t>
  </si>
  <si>
    <t>1-4 Neutral Gnome Archers (Chain mail and padded gambeson, short bow with 20 arrows, short sword) and 2-4 Neutral Halfling Bounders (Leather armor, small shield, short sword, dagger)</t>
  </si>
  <si>
    <t>1-4 Neutral Gnome Hunters (Ring mail and padded gambeson, 2 spears, club) and 2-4 Neutral Halfling Spear-Scouts (Leather armor, 3 spears)</t>
  </si>
  <si>
    <t>1-4 Neutral Gnome Warriors (Chain mail and padded gambeson, short sword, spear) and 2-4 Neutral Halfling Archers (Leather armor, short bow with 20 arrows, short sword)</t>
  </si>
  <si>
    <t>1-4 Neutral Gnome Burrow Wardens (Scale mail and padded gambeson, short sword, club) and 2-8 Weasels</t>
  </si>
  <si>
    <t>1-4 Neutral Gnome Hunters (Ring mail and padded gambeson, 2 spears, club) and 2-8 Weasels</t>
  </si>
  <si>
    <t>5-8 Neutral Halfling Archers (Leather armor, short bow with 20 arrows, short sword)</t>
  </si>
  <si>
    <t>5-8 Neutral Halfling Bounders (Leather armor, small shield, short sword, dagger)</t>
  </si>
  <si>
    <t>5-8 Neutral Halfling Hunters (Leather armor, short bow with 40 arrows, dagger)</t>
  </si>
  <si>
    <t>5-8 Neutral Halfling Slingers (Leather armor, sling with 20 sling bullets and 20 stones, dagger)</t>
  </si>
  <si>
    <t>5-8 Neutral Halfling Spear-Fellows (Leather armor, 2 spears, short sword)</t>
  </si>
  <si>
    <t>5-8 Neutral Halfling Spear-Scouts (Leather armor, 3 spears)</t>
  </si>
  <si>
    <t>5-8 Neutral Halfling Warriors (Leather armor, small shield, hand axe)</t>
  </si>
  <si>
    <t>3-9 Neutral Skirmishers (Crossbowmen) (Studded leather armor, light crossbow, 20 quarrels, dagger; guard post, master(s) are likely to be located in an adjacent encounter area)</t>
  </si>
  <si>
    <t>3-9 Neutral Skirmishers (Javelineers) (Padded armor, small shield, 6 javelins; guard post, master(s) are likely to be located in an adjacent encounter area)</t>
  </si>
  <si>
    <t>3-9 Neutral Skirmishers (Slingers) (Padded armor, small shield, sling, 20 sling bullets, dagger; guard post, master(s) are likely to be located in an adjacent encounter area)</t>
  </si>
  <si>
    <t>3-8 Neutral Tribesmen (Huntsmen) (Bone and wicker armor, stone hand axe, flint spear)</t>
  </si>
  <si>
    <t>3-8 Neutral Tribesmen (Prey-Stalkers) (Bone and wicker armor, 2 flint spears)</t>
  </si>
  <si>
    <t>3-8 Neutral Tribesmen (Skirmishers) (Bone and wicker armor, war club)</t>
  </si>
  <si>
    <t>3-8 Neutral Tribesmen (Warriors) (Bone and wicker armor, stone battle axe)</t>
  </si>
  <si>
    <t>7-12 Orc Archers (Ring mail, short bow with 20 arrows, hand axe)</t>
  </si>
  <si>
    <t>7-12 Orc Axe Bearers (Studded leather armor, medium shield, battle axe)</t>
  </si>
  <si>
    <t>7-12 Orc Axe Throwers (Ring mail, medium shield, spear, 2 throwing axes)</t>
  </si>
  <si>
    <t>7-12 Orc Foe-Cleavers (Scale mail, random pole arm, battle axe)</t>
  </si>
  <si>
    <t>7-12 Orc Guards (Ring mail, random pole arm)</t>
  </si>
  <si>
    <t>7-12 Orc Marauders (Scale mail, medium shield, broad sword, battle axe)</t>
  </si>
  <si>
    <t>7-12 Orc Maulers (Scale mail, medium shield, broad sword, footman’s flail)</t>
  </si>
  <si>
    <t>7-12 Orc Scouts (Studded leather armor, small shield, 3 spears)</t>
  </si>
  <si>
    <t>7-12 Orc Sentries (Ring mail, light crossbow with 20 quarrels, hand axe)</t>
  </si>
  <si>
    <t>7-12 Orc Warriors (Ring mail, medium shield, broad sword, spear)</t>
  </si>
  <si>
    <t>3-6 Orc Foe-Cleavers (Scale mail, random pole arm, battle axe) and 3-8 Goblin Minions (Padded armor, 2 spears)</t>
  </si>
  <si>
    <t>3-6 Orc Warriors (Ring mail, medium shield, broad sword, spear) and 3-8 Goblin Skirmishers (Leather armor, small shield, 2 spears, short sword)</t>
  </si>
  <si>
    <t>1-2 Shrieking Fungi</t>
  </si>
  <si>
    <t>1-4 Skeleton Minions (Tattered chain mail, medium shield, club)</t>
  </si>
  <si>
    <t>1-4 Skeleton Reavers (Tattered chain mail, small shield, rusted battle axe)</t>
  </si>
  <si>
    <t>1-4 Skeleton Warriors (Damaged scale mail, medium shield, rusted long sword)</t>
  </si>
  <si>
    <t>1-2 Skeleton Minions (Tattered chain mail, medium shield, club) and 1-3 Beast Skeletons</t>
  </si>
  <si>
    <t>2-5 Small Fanged Fish (HD 1)</t>
  </si>
  <si>
    <t>1-3 Small Living Stalactites (HD 1)</t>
  </si>
  <si>
    <t>1-2 Small Living Stalactites (HD 1) and 1-3 Beast Skeletons</t>
  </si>
  <si>
    <t>1-3 Soul Worms</t>
  </si>
  <si>
    <t>1-3 Winged Serpents</t>
  </si>
  <si>
    <t>2-8 Badgers</t>
  </si>
  <si>
    <t>3-10 Brigand Archers (Studded leather armor, short bow, 20 arrows, dagger) and 1-3 Half-Orc Fighters (Level 1)</t>
  </si>
  <si>
    <t>3-10 Brigand Bladesmen (Chainmail, medium shield, broad sword, club) and 1-3 Half-Orc Fighters (Level 1)</t>
  </si>
  <si>
    <t>3-10 Brigand Rogues (Leather armor, small shield, broad, sword, 2 throwing daggers) and 1-3 Half-Orc Fighters (Level 1)</t>
  </si>
  <si>
    <t>3-10 Brigand Armsmen (Studded leather armor, random pole arm, club) and 2-5 Gnole Archers (Leather armor, composite long/great bow with 20 arrows, scimitar)</t>
  </si>
  <si>
    <t>3-10 Brigand Skirmishers (Leather armor, small shield, 2 spears, club) and 2-5 Gnole Sword Bearers (ring mail, two-handed sword)</t>
  </si>
  <si>
    <t>3-10 Brigand Swordsmen (Chainmail, large shield, long sword, dagger) and 2-5 Gnole Warriors (ring mail, large shield, morning star)</t>
  </si>
  <si>
    <t>2-5 Cave Baboons (Armed with bone clubs)</t>
  </si>
  <si>
    <t>2-5 Cave Baboons (Armed with sticks and hurl-stones)</t>
  </si>
  <si>
    <t>2-5 Cave Baboons (Unarmed)</t>
  </si>
  <si>
    <t>2-5 Evil Clerics (Level 1)</t>
  </si>
  <si>
    <t>1-3 Evil Clerics (Level 1) and 3-8 Cultist Axe Bearers (Bone and wicker armor, stone battle axe)</t>
  </si>
  <si>
    <t>1-3 Evil Clerics (Level 1) and 3-8 Cultist Huntsmen (Bone and wicker armor, stone hand axe, flint spear)</t>
  </si>
  <si>
    <t>1-3 Evil Clerics (Level 1) and 3-8 Cultist Minions (Bone and wicker armor, 2 flint spears)</t>
  </si>
  <si>
    <t>1-3 Evil Clerics (Level 1) and 2-5 Gnole Archers (Leather armor, composite long/great bow with 20 arrows, scimitar)</t>
  </si>
  <si>
    <t>1-3 Evil Clerics (Level 1) and 2-5 Gnole Warriors (ring mail, large shield, morning star)</t>
  </si>
  <si>
    <t>1-3 Evil Clerics (Level 1) and 2-8 Hobgoblin Archers (Scale mail, composite short bow with 20 arrows, broad sword)</t>
  </si>
  <si>
    <t>1-3 Evil Clerics (Level 1) and 2-8 Hobgoblin Guards (Scale mail, medium shield, random pole arm which can be wielded single-handed at -2 to hit)</t>
  </si>
  <si>
    <t>1-3 Evil Clerics (Level 1) and 2-8 Hobgoblin Warriors (Scale mail, large shield, long sword, spear)</t>
  </si>
  <si>
    <t>1-3 Evil Clerics (Level 1) and 1-4 Lares Demons</t>
  </si>
  <si>
    <t>1-3 Evil Clerics (Level 1) and 2-5 Skeleton Minions (Tattered chain mail, medium shield, club)</t>
  </si>
  <si>
    <t>1-3 Evil Clerics (Level 1) and 2-5 Skeleton Reavers (Tattered chain mail, small shield, rusted battle axe)</t>
  </si>
  <si>
    <t>1-3 Evil Clerics (Level 1) and 2-5 Skeleton Warriors (Damaged scale mail, medium shield, rusted long sword)</t>
  </si>
  <si>
    <t>3-12 Evil Gnome Burrow Wardens (Scale mail and padded gambeson, short sword, club) and 1-4 Badgers</t>
  </si>
  <si>
    <t>3-12 Evil Gnome Slingers (Ring mail and padded gambeson, sling with 20 sling bullets, club) and 1-4 Badgers</t>
  </si>
  <si>
    <t>2-5 Evil Illusionists (Level 1)</t>
  </si>
  <si>
    <t>1-3 Evil Illusionists (Level 1) and 2-5 Gnole Archers (Leather armor, composite long/great bow with 20 arrows, scimitar)</t>
  </si>
  <si>
    <t>1-3 Evil lllusionists (Level 1) and 2-5 Gnole Sword Bearers (ring mail, two-handed sword)</t>
  </si>
  <si>
    <t>1-3 Evil Illusionists (Level 1) and 2-8 Hobgoblin Guards (Scale mail, medium shield, random pole arm which can be wielded single-handed at -2 to hit)</t>
  </si>
  <si>
    <t>1-3 Evil Illusionists (Level 1) and 2-8 Hobgoblin Warriors (Scale mail, large shield, long sword, spear)</t>
  </si>
  <si>
    <t>2-5 Evil Magic-Users (Level 1)</t>
  </si>
  <si>
    <t>1-3 Evil Magic-Users (Level 1) and 2-5 Gnole Marauders (Leather armor, large shield, random pole arm which can be wielded single-handed at -1 to hit)</t>
  </si>
  <si>
    <t>1-3 Evil Magic-Users (Level 1) and 2-5 Gnole Sword Bearers (ring mail, two-handed sword)</t>
  </si>
  <si>
    <t>1-3 Evil Magic-Users (Level 1) and 2-5 Gnole Warriors (ring mail, large shield, morning star)</t>
  </si>
  <si>
    <t>1-3 Evil Magic-Users (Level 1) and 2-8 Hobgoblin Archers (Scale mail, composite short bow with 20 arrows, broad sword)</t>
  </si>
  <si>
    <t>1-3 Evil Magic-Users (Level 1) and 2-8 Hobgoblin Guards (Scale mail, medium shield, random pole arm which can be wielded single-handed at -2 to hit)</t>
  </si>
  <si>
    <t>1-3 Evil Magic-Users (Level 1) and 2-8 Hobgoblin Warriors (Scale mail, large shield, long sword, spear)</t>
  </si>
  <si>
    <t>1-3 Evil Magic-Users (Level 1) and 1-3 Evil Illusionists (Level 1)</t>
  </si>
  <si>
    <t>2-5 Fanged Fish (HD 2)</t>
  </si>
  <si>
    <t>2-12 Frogman Bat Hunters (Blowgun with 20 needles, mild poison causing 1-4 damage on failed save)</t>
  </si>
  <si>
    <t>2-12 Frogman Javelineers (6 javelins, club)</t>
  </si>
  <si>
    <t>2-12 Frogman Savages (Unarmed, attacking with claws and bite)</t>
  </si>
  <si>
    <t>2-12 Frogman Skirmishers (12 darts, club)</t>
  </si>
  <si>
    <t>2-12 Frogman Spear Fishers (Barbed spear, net)</t>
  </si>
  <si>
    <t>2-12 Frogman Warriors (Trident, net)</t>
  </si>
  <si>
    <t>1-6 Frogman Savages (Unarmed, attacking with claws and bite) and 1-3 Fanged Fish (HD 2)</t>
  </si>
  <si>
    <t>1-6 Frogman Skirmishers (12 darts, club) and 1-4 Large Frogs (HD 2)</t>
  </si>
  <si>
    <t>2-12 Giant Cockroaches</t>
  </si>
  <si>
    <t>2-8 Giant Fire Beetles</t>
  </si>
  <si>
    <t>1-4 Giant Fire Beetles and 1-6 Giant Cockroaches</t>
  </si>
  <si>
    <t>2-8 Giant Worker Ants</t>
  </si>
  <si>
    <t>1-4 Giant Worker Ants and 1-4 Giant Fire Beetles</t>
  </si>
  <si>
    <t>4-10 Gnole Axe Bearers (Ring mail, battle axe, 2 throwing axes)</t>
  </si>
  <si>
    <t>4-10 Gnole Archers (Leather armor, composite long/great bow with 20 arrows, scimitar)</t>
  </si>
  <si>
    <t>4-10 Gnole Marauders (Leather armor, large shield, random pole arm which can be wielded single-handed at -1 to hit)</t>
  </si>
  <si>
    <t>4-10 Gnole Sword Bearers (ring mail, two-handed sword)</t>
  </si>
  <si>
    <t>4-10 Gnole Warriors (ring mail, large shield, morning star)</t>
  </si>
  <si>
    <t>3-13 Good Gnome Archers (Chain mail and padded gambeson, short bow with 20 arrows, short sword) and 1-4 Badgers</t>
  </si>
  <si>
    <t>3-13 Good Gnome Burrow Wardens (Scale mail and padded gambeson, short sword, club) and 1-4 Badgers</t>
  </si>
  <si>
    <t>3-13 Good Gnome Hunters (Ring mail and padded gambeson, 2 spears, club) and 1-4 Badgers</t>
  </si>
  <si>
    <t>3-13 Good Gnome Slingers (Ring mail and padded gambeson, sling with 20 sling bullets, club) and 1-4 Badgers</t>
  </si>
  <si>
    <t>3-13 Good Gnome Warriors (Chain mail and padded gambeson, short sword, spear) and 1-4 Badgers</t>
  </si>
  <si>
    <t>2-5 Good Clerics (Level 1)</t>
  </si>
  <si>
    <t>2-5 Good Illusionists (Level 1)</t>
  </si>
  <si>
    <t>2-5 Good Magic-Users (Level 1)</t>
  </si>
  <si>
    <t>1-3 Good Magic-Users (Level 1) and 1-3 Good Illusionists (Level 1)</t>
  </si>
  <si>
    <t>2-8 Good Tribesmen (Huntsmen) (Bone and wicker armor, stone hand axe, flint spear) and 1-3 Cave Baboons (Armed with sticks and hurl-stones)</t>
  </si>
  <si>
    <t>2-8 Good Tribesmen (Prey-Stalkers) (Bone and wicker armor, 2 flint spears) and 1-3 Cave Baboons (Unarmed)</t>
  </si>
  <si>
    <t>2-8 Good Tribesmen (Skirmishers) (Bone and wicker armor, war club) and 1-3 Cave Baboons (Armed with bone clubs)</t>
  </si>
  <si>
    <t>2-8 Good Tribesmen (Warriors) (Bone and wicker armor, stone battle axe) and 1-3 Cave Baboons (Armed with bone clubs)</t>
  </si>
  <si>
    <t>2-12 Gremlin Ambushers (12 needle darts)</t>
  </si>
  <si>
    <t>2-12 Gremlin Pelters (3 throwing sticks)</t>
  </si>
  <si>
    <t>2-12 Gremlin Tormentors (Spear wand)</t>
  </si>
  <si>
    <t>2-12 Gremlin Tricksters (Net, 2 barbed stakes)</t>
  </si>
  <si>
    <t>1-6 Gremlin Ambushers (12 needle darts) and 3-12 Giant Rats</t>
  </si>
  <si>
    <t>1-6 Gremlin Pelters (3 throwing sticks) and 3-12 Giant Rats</t>
  </si>
  <si>
    <t>1-6 Gremlin Tormentors (Spear wand) and 3-12 Giant Rats</t>
  </si>
  <si>
    <t>1-6 Gremlin Tricksters (Net, 2 barbed stakes) and 3-12 Giant Rats</t>
  </si>
  <si>
    <t>1-6 Gremlin Ambushers (12 needle darts) and 5-30 Rats</t>
  </si>
  <si>
    <t>1-6 Gremlin Pelters (3 throwing sticks) and 5-30 Rats</t>
  </si>
  <si>
    <t>1-6 Gremlin Tormentors (Spear wand) and 5-30 Rats</t>
  </si>
  <si>
    <t>1-6 Gremlin Tricksters (Net, 2 barbed stakes) and 5-30 Rats</t>
  </si>
  <si>
    <t>4-16 Hobgoblin Archers (Scale mail, composite short bow with 20 arrows, broad sword)</t>
  </si>
  <si>
    <t>4-16 Hobgoblin Guards (Scale mail, medium shield, random pole arm which can be wielded single-handed at -2 to hit)</t>
  </si>
  <si>
    <t>4-16 Hobgoblin Marauders (Ring mail, medium shield, broad sword, morning star)</t>
  </si>
  <si>
    <t>4-16 Hobgoblin Raiders (Ring mail, medium shield, 3 spears)</t>
  </si>
  <si>
    <t>4-16 Hobgoblin Skull Smashers (Scale mail, large shield, morning star)</t>
  </si>
  <si>
    <t>4-16 Hobgoblin Task Masters (Chain mail, long sword, whip)</t>
  </si>
  <si>
    <t>4-16 Hobgoblin Warriors (Scale mail, large shield, long sword, spear)</t>
  </si>
  <si>
    <t>2-8 Large Centipedes</t>
  </si>
  <si>
    <t>2-8 Lares Demons</t>
  </si>
  <si>
    <t>2-7 Large Frogs (HD 1)</t>
  </si>
  <si>
    <t>2-8 Merfolk Bolt Fishers (Light crossbow with 20 quarrels, dagger)</t>
  </si>
  <si>
    <t>2-8 Merfolk Spear Fishers (6 javelins, dagger)</t>
  </si>
  <si>
    <t>2-8 Merfolk Trappers (Net, dagger)</t>
  </si>
  <si>
    <t>2-8 Merfolk Warriors (Trident, dagger)</t>
  </si>
  <si>
    <t>1-4 Merfolk Trappers (Net, dagger) and 1-3 Fanged Fish (HD 2)</t>
  </si>
  <si>
    <t>1-4 Merfolk Warriors (Trident, dagger) and 1-3 Fanged Fish (HD 2)</t>
  </si>
  <si>
    <t>2-5 Neutral Clerics (Level 1)</t>
  </si>
  <si>
    <t>2-5 Neutral Illusionists (Level 1)</t>
  </si>
  <si>
    <t>2-5 Neutral Magic-Users (Level 1)</t>
  </si>
  <si>
    <t>1-3 Neutral Magic-Users (Level 1) and 1-3 Neutral Illusionists (Level 1)</t>
  </si>
  <si>
    <t>2-8 Neutral Tribesmen (Huntsmen) (Bone and wicker armor, stone hand axe, flint spear) and 1-3 Cave Baboons (Armed with sticks and hurl-stones)</t>
  </si>
  <si>
    <t>2-8 Neutral Tribesmen (Prey-Stalkers) (Bone and wicker armor, 2 flint spears) and 1-3 Cave Baboons (Unarmed)</t>
  </si>
  <si>
    <t>2-8 Neutral Tribesmen (Skirmishers) (Bone and wicker armor, war club) and 1-3 Cave Baboons (Armed with bone clubs)</t>
  </si>
  <si>
    <t>2-8 Neutral Tribesmen (Warriors) (Bone and wicker armor, stone battle axe) and 1-3 Cave Baboons (Armed with bone clubs)</t>
  </si>
  <si>
    <t>2-5 Nixie Ensnarers (Net)</t>
  </si>
  <si>
    <t>2-5 Nixie Impalers (Long dagger)</t>
  </si>
  <si>
    <t>2-5 Nixie Warriors (3 javelins)</t>
  </si>
  <si>
    <t>1-3 Nixie Ensnarers (Net) and 1-3 Fanged Fish (HD 2)</t>
  </si>
  <si>
    <t>1-3 Nixie Impalers (Long dagger) and 1-3 Fanged Fish (HD 2)</t>
  </si>
  <si>
    <t>1-3 Nixie Warriors (3 javelins) and 1-3 Fanged Fish (HD 2)</t>
  </si>
  <si>
    <t>7-12 Orc Archers (Ring mail, short bow with 20 arrows, hand axe) and 1-3 Half-Orc Fighters (Level 1)</t>
  </si>
  <si>
    <t>7-12 Orc Axe Bearers (Studded leather armor, medium shield, battle axe) and 1-3 Half-Orc Fighters (Level 1)</t>
  </si>
  <si>
    <t>7-12 Orc Axe Throwers (Ring mail, medium shield, spear, 2 throwing axes) and 1-3 Half-Orc Fighters (Level 1)</t>
  </si>
  <si>
    <t>7-12 Orc Foe-Cleavers (Scale mail, random pole arm, battle axe) and 1-3 Half-Orc Fighters (Level 1)</t>
  </si>
  <si>
    <t>7-12 Orc Guards (Ring mail, random pole arm) and 1-3 Half-Orc Fighters (Level 1)</t>
  </si>
  <si>
    <t>7-12 Orc Marauders (Scale mail, medium shield, broad sword, battle axe) and 1-3 Half-Orc Fighters (Level 1)</t>
  </si>
  <si>
    <t>7-12 Orc Maulers (Scale mail, medium shield, broad sword, footman’s flail) and 13 Half-Orc Fighters (Level 1)</t>
  </si>
  <si>
    <t>7-12 Orc Sentries (Ring mail, light crossbow with 20 quarrels, hand axe) and 1-3 Half-Orc Fighters (Level 1)</t>
  </si>
  <si>
    <t>7-12 Orc Warriors (Ring mail, medium shield, broad sword, spear) and 1-3 Half-Orc Fighters (Level 1)</t>
  </si>
  <si>
    <t>1 Small Mixed Evil Adventuring Party (Average Level 2; 2 or 3 NPCs plus 1-4 Men-at-Arms)</t>
  </si>
  <si>
    <t>1 Small Mixed Good Adventuring Party (Average Level 2; 2 or 3 NPCs plus 1-4 Men-at-Arms)</t>
  </si>
  <si>
    <t>1 Small Mixed Neutral Adventuring Party (Average Level 2; 2 or 3 NPCs plus 1-4 Men-at-Arms)</t>
  </si>
  <si>
    <t>1-3 Brownies</t>
  </si>
  <si>
    <t>1-2 Brownies and 1-2 Changelings</t>
  </si>
  <si>
    <t>3-8 Cave Wolves</t>
  </si>
  <si>
    <t>1-3 Changelings</t>
  </si>
  <si>
    <t>2-5 Druids (Level 1)</t>
  </si>
  <si>
    <t>1-3 Druids (Level 1) and 1-3 Tribal Fighters (Level 1)</t>
  </si>
  <si>
    <t>1-3 Ear Weevils</t>
  </si>
  <si>
    <t>1-3 Electric Eels</t>
  </si>
  <si>
    <t>2-5 Evil Clerics (Level 1) and 1-4 Iron Skeleton Minions (Tattered chain mail, medium shield, club)</t>
  </si>
  <si>
    <t>2-5 Evil Clerics (Level 1) and 1-4 Iron Skeleton Reavers (Tattered chain mail, small shield, rusted battle axe)</t>
  </si>
  <si>
    <t>2-5 Evil Clerics (Level 1) and 1-4 Iron Skeleton Warriors (Damaged scale mail, medium shield, rusted long sword)</t>
  </si>
  <si>
    <t>2-5 Evil Clerics (Level 1) and 1-3 Zombies</t>
  </si>
  <si>
    <t>1 Evil Dwarf Adventuring Party (Average Level 1 or 2; 3 or 4 NPCs)</t>
  </si>
  <si>
    <t>4-16 Evil Dwarf Foe-Hammers (Chain mail, small shield, battle axe, 2 throwing hammers) and 2-4 Cave Wolves</t>
  </si>
  <si>
    <t>4-16 Evil Dwarf Rune-Hammers (Chain mail, battle axe, footman’s mace) and 2-4 Cave Wolves</t>
  </si>
  <si>
    <t>2-9 Evil Elf Crystal Slingers (HD 1) (Chain mail, buckler, sling with 20 crystal spheres; treat as sling bullets, with chance of shattering for an additional 1-3 damage on a natural roll of 20)</t>
  </si>
  <si>
    <t>2-9 Evil Elf Heart Seekers (HD 1) (Chain mail, buckler, atlatl, 6 javelins)</t>
  </si>
  <si>
    <t>2-9 Evil Elf Idolaters (HD 1) (Chain mail, buckler, footman’s mace)</t>
  </si>
  <si>
    <t>2-9 Evil Elf Mourn Blades (HD 1) (Chain mail, buckler, short sword, long dagger, can attack with both blades, with no penalty for the sword and -2 to hit for the dagger)</t>
  </si>
  <si>
    <t>2-9 Evil Elf Tunnel Snipers (HD 1) (Chain mail, buckler, hand crossbow with 20 quarrels, long dagger)</t>
  </si>
  <si>
    <t>2-5 Evil Fighters (Level 1)</t>
  </si>
  <si>
    <t>1 Evil Gnome Adventuring Party (Average Level 1 or 2; 3 or 4 NPCs)</t>
  </si>
  <si>
    <t>4-16 Evil Gnome Burrow Wardens (Scale mail and padded gambeson, short sword, club) and 1-2 Giant Badgers</t>
  </si>
  <si>
    <t>4-16 Evil Gnome Slingers (Ring mail and padded gambeson, sling with 20 sling bullets, club) and 1-2 Giant Badgers</t>
  </si>
  <si>
    <t>1 Evil Half-Orc Adventuring Party (Average Level 1 or 2; 3 or 4 NPCs)</t>
  </si>
  <si>
    <t>2-5 Evil Illusionists (Level 2)</t>
  </si>
  <si>
    <t>1-3 Evil Illusionists (Level 2) and 1-2 Changelings</t>
  </si>
  <si>
    <t>2-5 Evil Magic-Users (Level 2)</t>
  </si>
  <si>
    <t>1-3 Evil Magic-Users (Level 2) and 1-3 Evil Illusionists (Level 2)</t>
  </si>
  <si>
    <t>2-5 Evil Monks (Level 1)</t>
  </si>
  <si>
    <t>2-5 Evil Thieves (Level 1)</t>
  </si>
  <si>
    <t>1-4 Flesh Grubs</t>
  </si>
  <si>
    <t>2-7 Frogman Bat Hunters (Blowgun with 20 needles, mild poison causing 1-4 damage on failed save) and 3-8 Cultist Huntsmen (Bone and wicker armor, stone hand axe, flint spear)</t>
  </si>
  <si>
    <t>2-7 Frogman Javelineers (6 javelins, club) and 3-8 Cultists (Bone and wicker armor, war club)</t>
  </si>
  <si>
    <t>2-7 Frogman Savages (Unarmed, attacking with claws and bite) and 3-8 Cultist Minions (Bone and wicker armor, 2 flint spears)</t>
  </si>
  <si>
    <t>2-7 Frogman Skirmishers (12 darts, club) and 3-8 Cultist Minions (Bone and wicker armor, 2 flint spears)</t>
  </si>
  <si>
    <t>2-7 Frogman Spear Fishers (Barbed spear, net) and 3-8 Cultist Axe Bearers (Bone and wicker armor, stone battle axe)</t>
  </si>
  <si>
    <t>2-7 Frogman Warriors (Trident, net) and 3-8 Cultist Axe Bearers (Bone and wicker armor, stone battle axe)</t>
  </si>
  <si>
    <t>2-7 Frogman Savages (Unarmed, attacking with claws and bite) and 2-4 Huge Frogs (HD 2)</t>
  </si>
  <si>
    <t>2-7 Frogman Skirmishers (12 darts, club) and 2-4 Huge Frogs (HD 2)</t>
  </si>
  <si>
    <t>2-7 Frogman Javelineers (6 javelins, club) and 1-4 Lampreys</t>
  </si>
  <si>
    <t>2-7 Frogman Savages (Unarmed, attacking with claws and bite) and 1-4 Lampreys</t>
  </si>
  <si>
    <t>2-7 Frogman Skirmishers (12 darts, club) and 1-4 Lampreys</t>
  </si>
  <si>
    <t>2-7 Frogman Warriors (Trident, net) and 1-4 Lampreys</t>
  </si>
  <si>
    <t>2-7 Frogman Javelineers (6 javelins, club) and 1-4 Large Leeches (HD 1)</t>
  </si>
  <si>
    <t>2-7 Frogman Savages (Unarmed, attacking with claws and bite) and 1-4 Large Leeches (HD 1)</t>
  </si>
  <si>
    <t>2-7 Frogman Skirmishers (12 darts, club) and 1-4 Large Leeches (HD 1)</t>
  </si>
  <si>
    <t>2-7 Frogman Warriors (Trident, net) and 1-4 Large Leeches (HD 1)</t>
  </si>
  <si>
    <t>2-7 Frogman Javelineers (6 javelins, club) and 1-3 Large Poisonous Frogs</t>
  </si>
  <si>
    <t>2-7 Frogman Savages (Unarmed, attacking with claws and bite) and 1-3 Large Poisonous Frogs</t>
  </si>
  <si>
    <t>2-7 Frogman Skirmishers (12 darts, club) and 1-3 Large Poisonous Frogs</t>
  </si>
  <si>
    <t>2-7 Frogman Warriors (Trident, net) and 1-3 Large Poisonous Frogs</t>
  </si>
  <si>
    <t>1-4 Giant Badgers</t>
  </si>
  <si>
    <t>4-24 Goblin Delvers (Leather armor, small shield, short sword, footman’s pick) and 2-4 Cave Wolves</t>
  </si>
  <si>
    <t>4-24 Goblin Miners (Padded armor, small shield, footman’s pick) and 2-4 Cave Wolves</t>
  </si>
  <si>
    <t>4-24 Goblin Minions (Padded armor, 2 spears) and 2-4 Cave Wolves</t>
  </si>
  <si>
    <t>4-24 Goblin Skirmishers (Leather armor, small shield, 2 spears, short sword) and 2-4 Cave Wolves</t>
  </si>
  <si>
    <t>4-24 Goblin Slingers (Leather armor, small shield, sling with 40 stones) and 2-4 Cave Wolves</t>
  </si>
  <si>
    <t>4-24 Goblin Stone-Blades (Leather armor, small shield, sling with 20 stones, short sword) and 2-4 Cave Wolves</t>
  </si>
  <si>
    <t>4-24 Goblin Warriors (Leather armor, small shield, morning star) and 2-4 Cave Wolves</t>
  </si>
  <si>
    <t>1 Good Dwarf Adventuring Party (Average Level 1 or 2; 3 or 4 NPCs)</t>
  </si>
  <si>
    <t>4-16 Good Dwarf Foe-Hammers (Chain mail, small shield, battle axe, 2 throwing hammers) and 2-4 Cave Wolves</t>
  </si>
  <si>
    <t>4-16 Good Dwarf Rune-Hammers (Chain mail, battle axe, footman’s mace) and 2-4 Cave Wolves</t>
  </si>
  <si>
    <t>2-8 Good Elf Archers (HD 1) (Chain mail, long bow with 40 arrows)</t>
  </si>
  <si>
    <t>2-8 Good Elf Guardians (HD 1) (Chain mail, medium shield, long sword, spear)</t>
  </si>
  <si>
    <t>2-8 Good Elf Sentinels (HD 1) (Chain mail, two-handed sword)</t>
  </si>
  <si>
    <t>2-8 Good Elf Sword Bearers (HD 1) (Chain mail, medium shield, long sword, dagger)</t>
  </si>
  <si>
    <t>2-8 Good Elf Wardens (HD 1) (Chain Mail, 3 spears)</t>
  </si>
  <si>
    <t>2-8 Good Elf Warriors (HD 1) (Chain mail, medium shield, long bow with 20 arrows, long sword)</t>
  </si>
  <si>
    <t>2-5 Good Fighters (Level 1)</t>
  </si>
  <si>
    <t>1 Good Gnome Adventuring Party (Average Level 1 or 2; 3 or 4 NPCs)</t>
  </si>
  <si>
    <t>4-16 Good Gnome Burrow Wardens (Scale mail and padded gambeson, short sword, club) and 1-2 Giant Badgers</t>
  </si>
  <si>
    <t>4-16 Good Gnome Slingers (Ring mail and padded gambeson, sling with 20 sling bullets, club) and 1-2 Giant Badgers</t>
  </si>
  <si>
    <t>1 Good Halfling Adventuring Party (Average Level 1 or 2; 3 or 4 NPCs)</t>
  </si>
  <si>
    <t>2-5 Good Illusionists (Level 2)</t>
  </si>
  <si>
    <t>2-5 Good Magic-Users (Level 2)</t>
  </si>
  <si>
    <t>1-3 Good Magic-Users (Level 2) and 1-3 Good Illusionists (Level 2)</t>
  </si>
  <si>
    <t>2-5 Good Monks (Level 1)</t>
  </si>
  <si>
    <t>2-5 Good Thieves (Level 1)</t>
  </si>
  <si>
    <t>2-9 Gremlin Pelters (3 throwing sticks) and 13-24 Kobold Scouts (Padded or wicker armor, buckler, 2 javelins)</t>
  </si>
  <si>
    <t>2-9 Gremlin Tormentors (Spear wand) and 13-24 Kobold Marauders (Leather armor, buckler, short sword, dagger)</t>
  </si>
  <si>
    <t>2-9 Gremlin Tricksters (Net, 2 barbed stakes) and 13-24 Kobold Skirmishers (Padded or wicker armor, buckler, spear)</t>
  </si>
  <si>
    <t>3-12 Hobgoblin Archers (Scale mail, composite short bow with 20 arrows, broad sword) and 11-20 Goblin Warriors (Leather armor, small shield, morning star)</t>
  </si>
  <si>
    <t>3-12 Hobgoblin Guards (Scale mail, medium shield, random pole arm which can be wielded single-handed at -2 to hit) and 11-20 Goblin Delvers (Leather armor, small shield, short sword, footman’s pick)</t>
  </si>
  <si>
    <t>3-12 Hobgoblin Marauders (Ring mail, medium shield, broad sword, morning star) and 11-20 Goblin Stone-Blades (Leather armor, small shield, sling with 20 stones, short sword)</t>
  </si>
  <si>
    <t>3-12 Hobgoblin Raiders (Ring mail, medium shield, 3 spears) and 11-20 Goblin Skirmishers (Leather armor, small shield, 2 spears, short sword)</t>
  </si>
  <si>
    <t>3-12 Hobgoblin Skull Smashers (Scale mail, large shield, morning star) and 11-20 Goblin Slingers (Leather armor, small shield, sling with 40 stones)</t>
  </si>
  <si>
    <t>3-12 Hobgoblin Task Masters (Chain mail, long sword, whip) and 11-20 Goblin Miners (Padded armor, small shield, footman’s pick)</t>
  </si>
  <si>
    <t>3-12 Hobgoblin Warriors (Scale mail, large shield, long sword, spear) and 11-20 Goblin Minions (Padded armor, 2 spears)</t>
  </si>
  <si>
    <t>3-12 Hobgoblin Archers (Scale mail, composite short bow with 20 arrows, broad sword) and 4-14 Orc Marauders (Scale mail, medium shield, broad sword, battle axe)</t>
  </si>
  <si>
    <t>3-12 Hobgoblin Guards (Scale mail, medium shield, random pole arm which can be wielded single-handed at -2 to hit) and 4-14 Orc Warriors (Ring mail, medium shield, broad sword, spear)</t>
  </si>
  <si>
    <t>3-12 Hobgoblin Marauders (Ring mail, medium shield, broad sword, morning star) and 4-14 Orc Axe Throwers (Ring mail, medium shield, spear, 2 throwing axes)</t>
  </si>
  <si>
    <t>3-12 Hobgoblin Raiders (Ring mail, medium shield, 3 spears) and 4-14 Orc Scouts (Studded leather armor, small shield, 3 spears)</t>
  </si>
  <si>
    <t>3-12 Hobgoblin Skull Smashers (Scale mail, large shield, morning star) and 4-14 Orc Maulers (Scale mail, medium shield, broad sword, footman’s flail)</t>
  </si>
  <si>
    <t>3-12 Hobgoblin Task Masters (Chain mail, long sword, whip) and 4-14 Orc Foe-Cleavers (Scale mail, random pole arm, battle axe)</t>
  </si>
  <si>
    <t>3-12 Hobgoblin Warriors (Scale mail, large shield, long sword, spear) and 4-14 Orc Archers (Ring mail, short bow with 20 arrows, hand axe)</t>
  </si>
  <si>
    <t>2-12 Huge Centipedes</t>
  </si>
  <si>
    <t>1-6 Huge Centipedes and 1-2 Flesh Grubs</t>
  </si>
  <si>
    <t>5-8 Huge Frogs (HD 2)</t>
  </si>
  <si>
    <t>2-8 Iron Skeleton Minions (Tattered chain mail, medium shield, club)</t>
  </si>
  <si>
    <t>2-8 Iron Skeleton Reavers (Tattered chain mail, small shield, rusted battle axe)</t>
  </si>
  <si>
    <t>2-8 Iron Skeleton Warriors (Damaged scale mail, medium shield, rusted long sword)</t>
  </si>
  <si>
    <t>1-4 Iron Skeleton Minions (Tattered chain mail, medium shield, club) and 2-8 Skeleton Reavers (Tattered chain mail, small shield, rusted battle axe)</t>
  </si>
  <si>
    <t>1-4 Iron Skeleton Reavers (Tattered chain mail, small shield, rusted battle axe) and 2-8 Skeleton Warriors (Damaged scale mail, medium shield, rusted long sword)</t>
  </si>
  <si>
    <t>1-4 Iron Skeleton Warriors (Damaged scale mail, medium shield, rusted long sword) and 2-8 Skeleton Minions (Tattered chain mail, medium shield, club)</t>
  </si>
  <si>
    <t>1-4 Lampreys</t>
  </si>
  <si>
    <t>2-8 Large Leeches (HD 1)</t>
  </si>
  <si>
    <t>2-8 Large Poisonous Frogs</t>
  </si>
  <si>
    <t>2-5 Large Spiders (Weak poison, save at +4, failed save inflicts 2-5 points of poison damage)</t>
  </si>
  <si>
    <t>3-8 Lesser Beastmen (HD 2) (Armed with blowguns and darts of slowing poison)</t>
  </si>
  <si>
    <t>3-8 Lesser Beastmen (HD 2) (Armed with clubs)</t>
  </si>
  <si>
    <t>3-8 Lesser Beastmen (HD 2) (Armed with short swords)</t>
  </si>
  <si>
    <t>2-4 Lesser Beastmen (HD 2) (Armed with clubs) and 1-2 Giant Badgers</t>
  </si>
  <si>
    <t>2-4 Lesser Beastmen (HD 2) (Armed with short swords) and 1-2 Giant Badgers</t>
  </si>
  <si>
    <t>2-5 Living Silver Statuettes</t>
  </si>
  <si>
    <t>1-4 Living Stalactites (HD 2)</t>
  </si>
  <si>
    <t>2-7 Merfolk and 1-2 Lampreys</t>
  </si>
  <si>
    <t>1 Mixed Evil Adventuring Party (Average Level 2; 4 or 5 NPCs plus 2-5 Men-at-Arms)</t>
  </si>
  <si>
    <t>1 Mixed Good Adventuring Party (Average Level 2; 4 or 5 NPCs plus 2-5 Men-at-Arms)</t>
  </si>
  <si>
    <t>1 Mixed Neutral Adventuring Party (Average Level 2; 4 or 5 NPCs plus 2-5 Men-at-Arms)</t>
  </si>
  <si>
    <t>4-16 Neutral Dwarf Foe-Hammers (Chain mail, small shield, battle axe, 2 throwing hammers) and 2-4 Cave Wolves</t>
  </si>
  <si>
    <t>4-16 Neutral Dwarf Rune-Hammers (Chain mail, battle axe, footman’s mace) and 2-4 Cave Wolves</t>
  </si>
  <si>
    <t>1 Neutral Dwarf Adventuring Party (Average Level 1 or 2; 3 or 4 NPCs)</t>
  </si>
  <si>
    <t>2-8 Neutral Elf Archers (HD 1) (Chain mail, long bow with 40 arrows)</t>
  </si>
  <si>
    <t>2-8 Neutral Elf Guardians (HD 1) (Chain mail, medium shield, long sword, spear)</t>
  </si>
  <si>
    <t>2-8 Neutral Elf Sentinels (HD 1) (Chain mail, two-handed sword)</t>
  </si>
  <si>
    <t>2-8 Neutral Elf Sword Bearers (HD 1) (Chain mail, medium shield, long sword, dagger)</t>
  </si>
  <si>
    <t>2-8 Neutral Elf Wardens (HD 1) (Chain Mail, 3 spears)</t>
  </si>
  <si>
    <t>2-8 Neutral Elf Warriors (HD 1) (Chain mail, medium shield, long bow with 20 arrows, long sword)</t>
  </si>
  <si>
    <t>2-5 Neutral Fighters (Level 1)</t>
  </si>
  <si>
    <t>1 Neutral Gnome Adventuring Party (Average Level 1 or 2; 3 or 4 NPCs)</t>
  </si>
  <si>
    <t>4-16 Neutral Gnome Burrow Wardens (Scale mail and padded gambeson, short sword, club) and 1-2 Giant Badgers</t>
  </si>
  <si>
    <t>4-16 Neutral Gnome Slingers (Ring mail and padded gambeson, sling with 20 sling bullets, club) and 1-2 Giant Badgers</t>
  </si>
  <si>
    <t>1 Neutral Half-Orc Adventuring Party (Average Level 1 or 2; 3 or 4 NPCs)</t>
  </si>
  <si>
    <t>1 Neutral Halfling Adventuring Party (Average Level 1 or 2; 3 or 4 NPCs)</t>
  </si>
  <si>
    <t>2-5 Neutral Illusionists (Level 2)</t>
  </si>
  <si>
    <t>1-3 Neutral Illusionists (Level 2) and 1-2 Changelings</t>
  </si>
  <si>
    <t>2-5 Neutral Magic-Users (Level 2)</t>
  </si>
  <si>
    <t>1-3 Neutral Magic-Users (Level 2) and 1-3 Neutral Illusionists (Level 2)</t>
  </si>
  <si>
    <t>2-5 Neutral Monks (Level 1)</t>
  </si>
  <si>
    <t>2-5 Neutral Thieves (Level 1)</t>
  </si>
  <si>
    <t>4-14 Orc Archers (Ring mail, short bow with 20 arrows, hand axe) and 1-3 Half-Orc Clerics (Level 1)</t>
  </si>
  <si>
    <t>4-14 Orc Guards (Ring mail, random pole arm) and 1-3 Half-Orc Clerics (Level 1)</t>
  </si>
  <si>
    <t>4-14 Orc Sentries (Ring mail, light crossbow with 20 quarrels, hand axe) and 1-3 Half-Orc Clerics (Level 1)</t>
  </si>
  <si>
    <t>4-14 Orc Archers (Ring mail, short bow with 20 arrows, hand axe) and 1-3 Half-Orc Thieves (Level 1)</t>
  </si>
  <si>
    <t>4-14 Orc Axe Bearers (Studded leather armor, medium shield, battle axe) and 1-3 Half-Orc Thieves (Level 1)</t>
  </si>
  <si>
    <t>4-14 Orc Axe Throwers (Ring mail, medium shield, spear, 2 throwing axes) and 1-3 Half-Orc Thieves (Level 1)</t>
  </si>
  <si>
    <t>4-14 Orc Foe-Cleavers (Scale mail, random pole arm, battle axe) and 1-3 Half-Orc Thieves (Level 1)</t>
  </si>
  <si>
    <t>4-14 Orc Guards (Ring mail, random pole arm) and 1-3 Half-Orc Thieves (Level 1)</t>
  </si>
  <si>
    <t>4-14 Orc Marauders (Scale mail, medium shield, broad sword, battle axe) and 1-3 Half-Orc Thieves (Level 1)</t>
  </si>
  <si>
    <t>4-14 Orc Maulers (Scale mail, medium shield, broad sword, footman’s flail) and 1-3 Half-Orc Thieves (Level 1)</t>
  </si>
  <si>
    <t>4-14 Orc Sentries (Ring mail, light crossbow with 20 quarrels, hand axe) and 1-3 Half-Orc Thieves (Level 1)</t>
  </si>
  <si>
    <t>4-14 Orc Warriors (Ring mail, medium shield, broad sword, spear) and 1-3 Half-Orc Thieves (Level 1)</t>
  </si>
  <si>
    <t>2-4 Rangers (Level 1)</t>
  </si>
  <si>
    <t>1-3 Rangers (Level 1) and 1-3 Druids (Level 1)</t>
  </si>
  <si>
    <t>2-8 Savage Lizard Men (No armor or weapons)</t>
  </si>
  <si>
    <t>1-4 Savage Lizard Men (No armor or weapons) and 2-7 Frogman Javelineers (6 javelins, club)</t>
  </si>
  <si>
    <t>1-4 Savage Lizard Men (No armor or weapons) and 2-7 Frogman Savages (Unarmed, attacking with claws and bite)</t>
  </si>
  <si>
    <t>1-4 Savage Lizard Men (No armor or weapons) and 2-7 Frogman Skirmishers (12 darts, club)</t>
  </si>
  <si>
    <t>1-4 Savage Lizard Men (No armor or weapons) and 2-7 Frogman Warriors (Trident, net)</t>
  </si>
  <si>
    <t>2-8 Skeleton Minions (Tattered chain mail, medium shield, club) and 5-10 Beast Skeletons</t>
  </si>
  <si>
    <t>2-8 Skeleton Reavers (Tattered chain mail, small shield, rusted battle axe) and 5-10 Beast Skeletons</t>
  </si>
  <si>
    <t>2-8 Skeleton Warriors (Damaged scale mail, medium shield, rusted long sword) and 5-10 Beast Skeletons</t>
  </si>
  <si>
    <t>3-12 Stryxes</t>
  </si>
  <si>
    <t>1-6 Zombies</t>
  </si>
  <si>
    <t>1-3 Zombies and 2-8 Skeleton Minions (Tattered chain mail, medium shield, club)</t>
  </si>
  <si>
    <t>1-3 Zombies and 2-8 Skeleton Reavers (Tattered chain mail, small shield, rusted battle axe)</t>
  </si>
  <si>
    <t>1-3 Zombies and 2-8 Skeleton Warriors (Damaged scale mail, medium shield, rusted long sword)</t>
  </si>
  <si>
    <t>2-8 Armored Zombies (In damaged scale mail)</t>
  </si>
  <si>
    <t>2-8 Armored Zombies (In tattered chain mail)</t>
  </si>
  <si>
    <t>1-4 Armored Zombies (In damaged scale mail) and 2-5 Zombies (Unarmored)</t>
  </si>
  <si>
    <t>1-4 Armored Zombies (In tattered chain mail) and 2-5 Zombies (Unarmored)</t>
  </si>
  <si>
    <t>2-5 Assassins (Level 1)</t>
  </si>
  <si>
    <t>1-3 Assassins (Level 1) and 1-4 Evil Thieves (Level 1)</t>
  </si>
  <si>
    <t>7-18 Brigand Archers (Studded leather armor, short bow, 20 arrows, dagger) and 1-4 Half-Orc Thieves (Level 1)</t>
  </si>
  <si>
    <t>7-18 Brigand Armsmen (Studded leather armor, random pole arm, club) and 1-4 Half-Orc Thieves (Level 1)</t>
  </si>
  <si>
    <t>7-18 Brigand Bladesmen (Chainmail, medium shield, broad sword, club) and 1-4 Half-Orc Thieves (Level 1)</t>
  </si>
  <si>
    <t>7-18 Brigand Crossbowmen (Studded leather armor, light crossbow, 20 quarrels, dagger) and 1-4 Half-Orc Thieves (Level 1)</t>
  </si>
  <si>
    <t>7-18 Brigand Rogues (Leather armor, small shield, broad, sword, 2 throwing daggers) and 1-4 Half-Orc Thieves (Level 1)</t>
  </si>
  <si>
    <t>7-18 Brigand Skirmishers (Leather armor, small shield, 2 spears, club) and 1-4 Half-Orc Thieves (Level 1)</t>
  </si>
  <si>
    <t>7-18 Brigand Swordsmen (Chainmail, large shield, long sword, dagger) and 1-4 Half-Orc Thieves (Level 1)</t>
  </si>
  <si>
    <t>2-7 Crocodiles</t>
  </si>
  <si>
    <t>2-5 Druids (Level 2)</t>
  </si>
  <si>
    <t>1-3 Druids (Level 2) and 1-4 Rangers (Level 1)</t>
  </si>
  <si>
    <t>1-3 Druids (Level 2) and 1-3 Tribal Fighters (Level 2)</t>
  </si>
  <si>
    <t>2-5 Evil Clerics (Level 2)</t>
  </si>
  <si>
    <t>1 Evil Dwarf Adventuring Party (Average Level 2 or 3; 3 or 4 NPCs)</t>
  </si>
  <si>
    <t>1 Evil Elf Adventuring Party (Average Level 2 or 3; 3 or 4 NPCs)</t>
  </si>
  <si>
    <t>3-10 Evil Elf Crystal Slingers (HD 1) (Chain mail, buckler, sling with 20 crystal spheres; treat as sling bullets, with chance of shattering for an additional 1-3 damage on a natural roll of 20) and 1-3 Large Spiders</t>
  </si>
  <si>
    <t>3-10 Evil Elf Heart Seekers (HD 1) (Chain mail, buckler, atlatl, 6 javelins) and 1-3 Large Spiders</t>
  </si>
  <si>
    <t>3-10 Evil Elf Idolaters (HD 1) (Chain mail, buckler, footman’s mace) and 1-3 Large Spiders</t>
  </si>
  <si>
    <t>3-10 Evil Elf Mourn Blades (HD 1) (Chain mail, buckler, short sword, long dagger, can attack with both blades, with no penalty for the sword and -2 to hit for the dagger) and 1-3 Large Spiders</t>
  </si>
  <si>
    <t>3-10 Evil Elf Tunnel Snipers (HD 1) (Chain mail, buckler, hand crossbow with 20 quarrels, long dagger) and 1-3 Large Spiders</t>
  </si>
  <si>
    <t>2-5 Evil Fighters (Level 2)</t>
  </si>
  <si>
    <t>1-3 Evil Fighters (Level 2) and 2-5 War Dogs</t>
  </si>
  <si>
    <t>1 Evil Gnome Adventuring Party (Average Level 2 or 3; 3 or 4 NPCs)</t>
  </si>
  <si>
    <t>1 Evil Half-Orc Adventuring Party (Average Level 2 or 3; 3 or 4 NPCs)</t>
  </si>
  <si>
    <t>1-4 Evil Magic-Users (Level 2) and 1-4 Huge Killer Frogs (HD 2)</t>
  </si>
  <si>
    <t>1-4 Evil Magic-Users (Level 2) and 1-4 Evil Illusionists (Level 2)</t>
  </si>
  <si>
    <t>3-10 Frogman Javelineers (6 javelins, club) and 1-3 Evil Clerics (Level 2)</t>
  </si>
  <si>
    <t>3-10 Frogman Savages (Unarmed, attacking with claws and bite) and 1-3 Evil Clerics (Level 2)</t>
  </si>
  <si>
    <t>3-10 Frogman Skirmishers (12 darts, club) and 1-3 Evil Clerics (Level 2)</t>
  </si>
  <si>
    <t>3-10 Frogman Warriors (Trident, net) and 1-3 Evil Clerics (Level 2)</t>
  </si>
  <si>
    <t>3-10 Frogman Javelineers (6 javelins, club) and 1-3 Evil Magic-Users (Level 2)</t>
  </si>
  <si>
    <t>3-10 Frogman Savages (Unarmed, attacking with claws and bite) and 1-3 Evil Magic-Users (Level 2)</t>
  </si>
  <si>
    <t>3-10 Frogman Skirmishers (12 darts, club) and 1-3 Evil Magic-Users (Level 2)</t>
  </si>
  <si>
    <t>3-10 Frogman Warriors (Trident, net) and 1-3 Evil Magic-Users (Level 2)</t>
  </si>
  <si>
    <t>3-10 Frogman Javelineers (6 javelins, club) and 1-4 Huge Killer Frogs (HD 2)</t>
  </si>
  <si>
    <t>3-10 Frogman Savages (Unarmed, attacking with claws and bite) and 1-4 Huge Killer Frogs (HD 2)</t>
  </si>
  <si>
    <t>3-10 Frogman Skirmishers (12 darts, club) and 1-4 Huge Killer Frogs (HD 2)</t>
  </si>
  <si>
    <t>3-10 Frogman Warriors (Trident, net) and 1-4 Huge Killer Frogs (HD 2)</t>
  </si>
  <si>
    <t>3-10 Frogman Javelineers (6 javelins, club) and 1-3 Giant Toads</t>
  </si>
  <si>
    <t>3-10 Frogman Savages (Unarmed, attacking with claws and bite) and 1-3 Giant Toads</t>
  </si>
  <si>
    <t>3-10 Frogman Skirmishers (12 darts, club) and 1-3 Giant Toads</t>
  </si>
  <si>
    <t>3-10 Frogman Warriors (Trident, net) and 1-3 Giant Toads</t>
  </si>
  <si>
    <t>3-10 Frogman Savages (Unarmed, attacking with claws and bite) and 1-6 Huge Leeches (HD 2)</t>
  </si>
  <si>
    <t>3-10 Frogman Warriors (Trident, net) and 1-6 Huge Leeches (HD 2)</t>
  </si>
  <si>
    <t>3-10 Frogman Savages (Unarmed, attacking with claws and bite) and 1-4 Large Fanged Fish (HD 3)</t>
  </si>
  <si>
    <t>3-10 Frogman Warriors (Trident, net) and 1-6 Huge Leeches (HD 2) and 1-4 Large Fanged Fish (HD 3)</t>
  </si>
  <si>
    <t>1-4 Ghuls</t>
  </si>
  <si>
    <t>3-13 Giant Centipedes</t>
  </si>
  <si>
    <t>2-7 Giant Centipedes and 2-12 Huge Centipedes</t>
  </si>
  <si>
    <t>2-5 Giant Toads</t>
  </si>
  <si>
    <t>1-3 Giant Warrior Ants and 2-7 Giant Worker Ants</t>
  </si>
  <si>
    <t>1-2 Golden Mold Patches</t>
  </si>
  <si>
    <t>2-5 Good Clerics (Level 2)</t>
  </si>
  <si>
    <t>1 Good Dwarf Adventuring Party (Average Level 2 or 3; 3 or 4 NPCs)</t>
  </si>
  <si>
    <t>1 Good Elf Adventuring Party (Average Level 2 or 3; 3 or 4 NPCs)</t>
  </si>
  <si>
    <t>2-5 Good Fighters (Level 2)</t>
  </si>
  <si>
    <t>1-3 Good Fighters (Level 2) and 2-5 War Dogs</t>
  </si>
  <si>
    <t>1 Good Gnome Adventuring Party (Average Level 2 or 3; 3 or 4 NPCs)</t>
  </si>
  <si>
    <t>1 Good Halfling Adventuring Party (Average Level 2 or 3; 3 or 4 NPCs)</t>
  </si>
  <si>
    <t>1-4 Good Magic-Users (Level 2) and 1-4 Good Illusionists (Level 2)</t>
  </si>
  <si>
    <t>1-6 Huge Killer Frogs (HD 2)</t>
  </si>
  <si>
    <t>3-12 Huge Leeches (HD 2)</t>
  </si>
  <si>
    <t>3-8 Large Fanged Fish (HD 3)</t>
  </si>
  <si>
    <t>2-5 Large Living Stalactites (HD 3)</t>
  </si>
  <si>
    <t>2-5 Large Spiders</t>
  </si>
  <si>
    <t>1-3 Large Ticks (HD 2)</t>
  </si>
  <si>
    <t>2-5 Lesser Netherworld Faeries (Armed with fine bow and dream arrows [damage 1-3, save vs magic or mild poison causes magical sleep for 1-6 rounds; sleep is negated by any further damage])</t>
  </si>
  <si>
    <t>2-5 Lesser Netherworld Faeries (Armed with fine bow and war arrows [damage 1-4])</t>
  </si>
  <si>
    <t>2-5 Lesser Netherworld Faeries (Armed with needle spear [damage 1-4; if used while flying, treat the first attack as a charge for damage 2-8])</t>
  </si>
  <si>
    <t>2-5 Lesser Netherworld Faeries (Armed with slim sword [treat as daggers but at +1 to hit, damage 1-4])</t>
  </si>
  <si>
    <t>1-4 Netherworld Centaur Archers (Composite long bow)</t>
  </si>
  <si>
    <t>1-4 Netherworld Centaur Lancers (Large shield, spear; treat the first attack as a charge)</t>
  </si>
  <si>
    <t>1-4 Netherworld Centaur Warriors (Large shield, war club [damage 1-8])</t>
  </si>
  <si>
    <t>2-5 Neutral Clerics (Level 2)</t>
  </si>
  <si>
    <t>1 Neutral Dwarf Adventuring Party (Average Level 2 or 3; 3 or 4 NPCs)</t>
  </si>
  <si>
    <t>1 Neutral Elf Adventuring Party (Average Level 2 or 3; 3 or 4 NPCs)</t>
  </si>
  <si>
    <t>2-5 Neutral Fighters (Level 2)</t>
  </si>
  <si>
    <t>1-3 Neutral Fighters (Level 2) and 2-5 War Dogs</t>
  </si>
  <si>
    <t>1 Neutral Gnome Adventuring Party (Average Level 2 or 3; 3 or 4 NPCs)</t>
  </si>
  <si>
    <t>1 Neutral Half-Orc Adventuring Party (Average Level 2 or 3; 3 or 4 NPCs)</t>
  </si>
  <si>
    <t>1 Neutral Halfling Adventuring Party (Average Level 2 or 3; 3 or 4 NPCs)</t>
  </si>
  <si>
    <t>1-4 Neutral Magic-Users (Level 2) and 1-4 Neutral Illusionists (Level 2)</t>
  </si>
  <si>
    <t>5-15 Orc Archers (Ring mail, short bow with 20 arrows, hand axe) and 1-3 Half-Orc Assassins (Level 1)</t>
  </si>
  <si>
    <t>5-15 Orc Foe-Cleavers (Scale mail, random pole arm, battle axe) and 1-3 Half-Orc Assassins (Level 1)</t>
  </si>
  <si>
    <t>5-15 Orc Marauders (Scale mail, medium shield, broad sword, battle axe) and 1-3 Half-Orc Assassins (Level 1)</t>
  </si>
  <si>
    <t>3-6 Poisonous Snakes (Non-lethal poison, damage only</t>
  </si>
  <si>
    <t>1 Small Mixed Evil Adventuring Party (Average Level 3; 2 or 3 NPCs plus 2-5 Men-at-Arms)</t>
  </si>
  <si>
    <t>1 Small Mixed Good Adventuring Party (Average Level 3; 2 or 3 NPCs plus 2-5 Men-at-Arms)</t>
  </si>
  <si>
    <t>1 Small Mixed Neutral Adventuring Party (Average Level 3; 2 or 3 NPCs plus 2-5 Men-at-Arms)</t>
  </si>
  <si>
    <t>5-8 Tribal Lizard Man Hunters (Large shield, 9 barbed darts)</t>
  </si>
  <si>
    <t>5-8 Tribal Lizard Man Prey-Stalkers (Large shield, 2 javelins, broad sword)</t>
  </si>
  <si>
    <t>5-8 Tribal Lizard Man Raiders (Large shield, war club [treat as morning star])</t>
  </si>
  <si>
    <t>5-8 Tribal Lizard Man Warriors (Large shield, broad sword)</t>
  </si>
  <si>
    <t>2-4 Tribal Lizard Man Warriors (Large shield, broad sword) and 1-3 Poisonous Snakes (Non-lethal poison, damage only)</t>
  </si>
  <si>
    <t>2-7 Triton Bolt Fishers (Heavy crossbow with 20 quarrels, dagger)</t>
  </si>
  <si>
    <t>2-7 Triton Spear Fishers (2 spears, dagger)</t>
  </si>
  <si>
    <t>2-7 Triton Trappers (Net, dagger)</t>
  </si>
  <si>
    <t>1-4 Triton Warriors (Trident, dagger) and 1-4 Large Fanged Fish (HD 3)</t>
  </si>
  <si>
    <t>1-3 Violet Fungi</t>
  </si>
  <si>
    <t>1-2 Violet Fungi and 1-2 Golden Mold Patches</t>
  </si>
  <si>
    <t>1-2 Violet Fungi and 2-5 Shrieking Fungi</t>
  </si>
  <si>
    <t>1 Ant Swarm</t>
  </si>
  <si>
    <t>2-8 Armored Zombies (In rusted banded mail or splint mail)</t>
  </si>
  <si>
    <t>2-8 Armored Zombies (In rusted plate mail)</t>
  </si>
  <si>
    <t>2-5 Assassins (Level 2)</t>
  </si>
  <si>
    <t>1-3 Assassins (Level 2) and 1-3 Evil Thieves (Level 2)</t>
  </si>
  <si>
    <t>5-8 Beastmen (HD 3) (Armed with blowguns and darts of slowing poison)</t>
  </si>
  <si>
    <t>5-8 Beastmen (HD 3) (Armed with clubs)</t>
  </si>
  <si>
    <t>5-8 Beastmen (HD 3) (Armed with short swords)</t>
  </si>
  <si>
    <t>2-7 Bugbear Ambushers (Leather armor, 3 spears)</t>
  </si>
  <si>
    <t>2-7 Bugbear Axe Throwers (Ring mail, large shield, 2 battle axes [can be thrown])</t>
  </si>
  <si>
    <t>2-7 Bugbear Foe-Cleavers (Studded leather armor, bardiche)</t>
  </si>
  <si>
    <t>2-7 Bugbear Red-Blades (Ring mail, large shield, long sword)</t>
  </si>
  <si>
    <t>2-7 Bugbear Skull Smashers (Iron breastplate, footman’s mace, 2 throwing hammers)</t>
  </si>
  <si>
    <t>2-7 Bugbear Warriors (Ring mail, large shield, morning star)</t>
  </si>
  <si>
    <t>1-4 Bugbear Skull Smashers (Iron breastplate, footman’s mace, 2 throwing hammers) and 2-5 Troglodyte Hunters (2 vaned darts)</t>
  </si>
  <si>
    <t>1-4 Bugbear Warriors (Ring mail, large shield, morning star) and 2-5 Troglodyte Warriors (Stone battle axe)</t>
  </si>
  <si>
    <t>1-3 Constrictor Snakes</t>
  </si>
  <si>
    <t>2-8 Deep Ones (Unarmed, claw/claw/bite attacks)</t>
  </si>
  <si>
    <t>2-8 Deep One Archers (Short bow with 20 arrows, dagger)</t>
  </si>
  <si>
    <t>2-8 Deep One Hunters (Spear, net, dagger)</t>
  </si>
  <si>
    <t>2-8 Deep One Slavers (Harpoon, dagger)</t>
  </si>
  <si>
    <t>2-8 Deep One Warriors (Large shield, spear, dagger)</t>
  </si>
  <si>
    <t>1-4 Deep One Slavers (Harpoon, dagger) and 6-16 Cultists (Bone and wicker armor, war club)</t>
  </si>
  <si>
    <t>1-4 Deep One Hunters (Spear, net, dagger) and 1-4 Degenerate Serpent Folk (HD 3)</t>
  </si>
  <si>
    <t>1-4 Deep One Hunters (Spear, net, dagger) and 1-2 Giant Crabs</t>
  </si>
  <si>
    <t>1-4 Deep One Archers (Short bow with 20 arrows, dagger) and 1-2 Evil Clerics (Level 3)</t>
  </si>
  <si>
    <t>1-4 Deep One Warriors (Large shield, spear, dagger) and 2-4 Giant Leeches (HD 3)</t>
  </si>
  <si>
    <t>2-8 Degenerate Serpent Folk (HD 3)</t>
  </si>
  <si>
    <t>1-4 Degenerate Serpent Folk (HD 3) and 1-2 Constrictor Snakes</t>
  </si>
  <si>
    <t>1-4 Degenerate Serpent Folk (HD 3) and 1-2 Huge Poisonous Toads</t>
  </si>
  <si>
    <t>1-4 Degenerate Serpent Folk (HD 3) and 1-3 Poisonous Snakes (lethal poison)</t>
  </si>
  <si>
    <t>4-7 Dire Wolves</t>
  </si>
  <si>
    <t>1-3 Druids (Level 2) and 1-3 Rangers (Level 2)</t>
  </si>
  <si>
    <t>1-4 Evil Clerics (Level 3)</t>
  </si>
  <si>
    <t>1-2 Evil Clerics (Level 3) and 2-5 Armored Zombies (Splint mail or banded mail)</t>
  </si>
  <si>
    <t>1-2 Evil Clerics (Level 3) and 2-4 Lemure Devils</t>
  </si>
  <si>
    <t>1-2 Evil Clerics (Level 3) and 4-16 Skeleton Reavers (Tattered chain mail, small shield, rusted battle axe)</t>
  </si>
  <si>
    <t>1-2 Evil Clerics (Level 3) and 5-10 Zombies</t>
  </si>
  <si>
    <t>5-10 Evil Elf Mourn Blades (HD 1) (Chain mail, buckler, short sword, long dagger, can attack with both blades, with no penalty for the sword and -2 to hit for the dagger) and 2-5 Troglodyte Skull Smashers (Stone-headed morning star)</t>
  </si>
  <si>
    <t>5-10 Evil Elf Tunnel Snipers (HD 1) (Chain mail, buckler, hand crossbow with 20 quarrels, long dagger) and 2-5 Troglodyte Warriors (Stone battle axe)</t>
  </si>
  <si>
    <t>1-4 Evil Illusionists (Level 3)</t>
  </si>
  <si>
    <t>1-4 Evil Magic-Users (Level 3)</t>
  </si>
  <si>
    <t>1-2 Evil Magic-Users (Level 3) and 1-2 Evil Illusionists (Level 3)</t>
  </si>
  <si>
    <t>2-5 Evil Monks (Level 2)</t>
  </si>
  <si>
    <t>2-5 Evil Thieves (Level 2)</t>
  </si>
  <si>
    <t>4-16 Giant Locusts</t>
  </si>
  <si>
    <t>1-3 Giant Bombardier Beetles</t>
  </si>
  <si>
    <t>1-3 Giant Crabs</t>
  </si>
  <si>
    <t>4-7 Giant Leeches (HD 3)</t>
  </si>
  <si>
    <t>1-4 Huge Poisonous Toads</t>
  </si>
  <si>
    <t>1-3 Giant Water Beetles</t>
  </si>
  <si>
    <t>1-3 Golden Mold Patches and 2-8 Shrieking Fungi</t>
  </si>
  <si>
    <t>1-4 Good Clerics (Level 3)</t>
  </si>
  <si>
    <t>1-4 Good Illusionists (Level 3)</t>
  </si>
  <si>
    <t>1-4 Good Magic-Users (Level 3)</t>
  </si>
  <si>
    <t>1-2 Good Magic-Users (Level 3) and 1-2 Good Illusionists (Level 3)</t>
  </si>
  <si>
    <t>2-5 Good Monks (Level 2)</t>
  </si>
  <si>
    <t>2-5 Good Thieves (Level 2)</t>
  </si>
  <si>
    <t>3-6 Huge Ticks (HD 3)</t>
  </si>
  <si>
    <t>2-5 Large Scorpions</t>
  </si>
  <si>
    <t>1-4 Larval Acid Mantises (HD 3)</t>
  </si>
  <si>
    <t>1-2 Larval Acid Mantises and 1-3 Golden Mold Patches</t>
  </si>
  <si>
    <t>3-8 Lemure Devils</t>
  </si>
  <si>
    <t>2-5 Living Gold Statuettes</t>
  </si>
  <si>
    <t>1-3 Living Gold Statuettes and 2-5 Living Silver Statuettes</t>
  </si>
  <si>
    <t>1 Mixed Evil Adventuring Party (Average Level 3; 4 or 5 NPCs plus 3-9 Men-at-Arms)</t>
  </si>
  <si>
    <t>1 Mixed Good Adventuring Party (Average Level 3; 4 or 5 NPCs plus 3-9 Men-at-Arms)</t>
  </si>
  <si>
    <t>1 Mixed Neutral Adventuring Party (Average Level 3; 4 or 5 NPCs plus 3-9 Men-at-Arms)</t>
  </si>
  <si>
    <t>5-8 Monstrous Hounds</t>
  </si>
  <si>
    <t>1-4 Neutral Clerics (Level 3)</t>
  </si>
  <si>
    <t>1-4 Neutral Illusionists (Level 3)</t>
  </si>
  <si>
    <t>1-4 Neutral Magic-Users (Level 3)</t>
  </si>
  <si>
    <t>1-2 Neutral Magic-Users (Level 3) and 1-2 Neutral Illusionists (Level 3)</t>
  </si>
  <si>
    <t>2-5 Neutral Monks (Level 2)</t>
  </si>
  <si>
    <t>2-5 Neutral Thieves (Level 2)</t>
  </si>
  <si>
    <t>2-5 Paladins (Level 1)</t>
  </si>
  <si>
    <t>1-3 Paladins (Level 1) and 1-3 Good Fighters (Level 2) (Knights)</t>
  </si>
  <si>
    <t>1-3 Paladins (Level 1) and 1-3 Rangers (Level 2)</t>
  </si>
  <si>
    <t>3-6 Poisonous Snakes (lethal poison)</t>
  </si>
  <si>
    <t>2-4 Rangers (Level 2)</t>
  </si>
  <si>
    <t>3-10 Troglodyte Champions (Crude two-handed sword)</t>
  </si>
  <si>
    <t>3-10 Troglodyte Hunters (2 vaned darts)</t>
  </si>
  <si>
    <t>3-10 Troglodyte Skull Smashers (Stone-headed morning star)</t>
  </si>
  <si>
    <t>3-10 Troglodyte Warriors (Stone battle axe)</t>
  </si>
  <si>
    <t>1 Very Young Black Dragon (Small, hit points 6)</t>
  </si>
  <si>
    <t>1 Very Young Black Dragon (Average, hit points 7)</t>
  </si>
  <si>
    <t>1 Very Young Brass Dragon (Small, hit points 6)</t>
  </si>
  <si>
    <t>1 Very Young Brass Dragon (Average, hit points 7)</t>
  </si>
  <si>
    <t>1 Very Young White Dragon (Small, hit points 5)</t>
  </si>
  <si>
    <t>1 Very Young White Dragon (Average, hit points 6)</t>
  </si>
  <si>
    <t>1-4 Violet Fungi</t>
  </si>
  <si>
    <t>1-2 Violet Fungi and 3-12 Shrieking Fungi</t>
  </si>
  <si>
    <t>5-8 Zombies and 2-5 Iron Skeleton Minions (Tattered chain mail, medium shield, club)</t>
  </si>
  <si>
    <t>5-8 Zombies and 2-5 Iron Skeleton Warriors (Damaged scale mail, medium shield, rusted long sword)</t>
  </si>
  <si>
    <t>1-4 Assassins (Level 2) and 1-4 Evil Thieves (Level 2)</t>
  </si>
  <si>
    <t>3-6 Beastmen (HD 3) (Armed with blowguns and darts of slowing poison) and 1-2 Huge Boars</t>
  </si>
  <si>
    <t>3-6 Beastmen (HD 3) (Armed with clubs) and 1-2 Huge Boars</t>
  </si>
  <si>
    <t>3-6 Beastmen (HD 3) (Armed with clubs) and 1 Hyaenodon</t>
  </si>
  <si>
    <t>3-6 Beastmen (HD 3) (Armed with short swords) and 1 Hyaenodon</t>
  </si>
  <si>
    <t>2-5 Bugbear Ambushers (Leather armor, 3 spears) and 6-24 Goblin Skirmishers (Leather armor, small shield, 2 spears, short sword)</t>
  </si>
  <si>
    <t>2-5 Bugbear Axe Throwers (Ring mail, large shield, 2 battle axes [can be thrown]) and 6-24 Goblin Warriors (Leather armor, small shield, morning star)</t>
  </si>
  <si>
    <t>2-5 Bugbear Foe-Cleavers (Studded leather armor, bardiche) and 6-24 Goblin Stone-Blades (Leather armor, small shield, sling with 20 stones, short sword)</t>
  </si>
  <si>
    <t>2-5 Bugbear Red-Blades (Ring mail, large shield, long sword) and 6-24 Goblin Delvers (Leather armor, small shield, short sword, footman’s pick)</t>
  </si>
  <si>
    <t>2-5 Bugbear Skull Smashers (Iron breastplate, footman’s mace, 2 throwing hammers) and 6-24 Goblin Minions (Padded armor, 2 spears)</t>
  </si>
  <si>
    <t>2-5 Bugbear Warriors (Ring mail, large shield, morning star) and 6-24 Goblin Slingers (Leather armor, small shield, sling with 40 stones)</t>
  </si>
  <si>
    <t>1-4 Cave Apes</t>
  </si>
  <si>
    <t>1-2 Cave Apes and 1-3 Giant Lizards</t>
  </si>
  <si>
    <t>3-9 Caveman Hunters (Furs, stone hand axe, flint spear) and 1-2 Cave Apes</t>
  </si>
  <si>
    <t>3-9 Caveman Warriors (Furs, stone battle axe) and 1-2 Cave Apes</t>
  </si>
  <si>
    <t>2-5 Clay Living Statues</t>
  </si>
  <si>
    <t>3-12 Deep Ones (Unarmed, claw/claw/bite attacks) and 1-2 Moray Eels</t>
  </si>
  <si>
    <t>3-12 Deep One Hunters (Spear, net, dagger) and 1-2 Moray Eels</t>
  </si>
  <si>
    <t>1 Dracunculus</t>
  </si>
  <si>
    <t>1-4 Druids (Level 2) and 1-4 Rangers (Level 2)</t>
  </si>
  <si>
    <t>1-6 Enormous Centipedes</t>
  </si>
  <si>
    <t>1-4 Evil Clerics (Level 4)</t>
  </si>
  <si>
    <t>1-2 Evil Clerics (Level 4) and 3-10 Armored Zombies (Splint mail or banded mail)</t>
  </si>
  <si>
    <t>1-2 Evil Clerics (Level 4) and 3-6 Lemur Devils</t>
  </si>
  <si>
    <t>1-2 Evil Clerics (Level 4) and 5-20 Skeleton Reavers (Tattered chain mail, small shield, rusted battle axe)</t>
  </si>
  <si>
    <t>1 Evil Dwarf Adventuring Party (Average Level 3 or 4; 3 or 4 NPCs)</t>
  </si>
  <si>
    <t>1 Evil Elf Adventuring Party (Average Level 3 or 4; 3 or 4 NPCs)</t>
  </si>
  <si>
    <t>6-16 Evil Elf Crystal Slingers (HD 1) (Chain mail, buckler, sling with 20 crystal spheres; treat as sling bullets, with chance of shattering for an additional 1-3 damage on a natural roll of 20) and 2-5 Bugbear Warriors (Ring mail, large shield, morning star)</t>
  </si>
  <si>
    <t>6-16 Evil Elf Heart Seekers (HD 1) (Chain mail, buckler, atlatl, 6 javelins) and 2-5 Bugbear Skull Smashers (Iron breastplate, footman’s mace, 2 throwing hammers)</t>
  </si>
  <si>
    <t>6-16 Evil Elf Idolaters (HD 1) (Chain mail, buckler, footman’s mace) and 2-5 Bugbear Red-Blades (Ring mail, large shield, long sword)</t>
  </si>
  <si>
    <t>6-16 Evil Elf Crystal Slingers (HD 1) (Chain mail, buckler, sling with 20 crystal spheres; treat as sling bullets, with chance of shattering for an additional 1-3 damage on a natural roll of 20) and 1-4 Ghuls</t>
  </si>
  <si>
    <t>6-16 Evil Elf Heart Seekers (HD 1) (Chain mail, buckler, atlatl, 6 javelins) and 1-4 Ghuls</t>
  </si>
  <si>
    <t>6-16 Evil Elf Idolaters (HD 1) (Chain mail, buckler, footman’s mace) and 1-4 Ghuls</t>
  </si>
  <si>
    <t>6-16 Evil Elf Mourn Blades (HD 1) (Chain mail, buckler, short sword, long dagger, can attack with both blades, with no penalty for the sword and -2 to hit for the dagger) and 1-3 Huge Spiders</t>
  </si>
  <si>
    <t>6-16 Evil Elf Tunnel Snipers (HD 1) (Chain mail, buckler, hand crossbow with 20 quarrels, long dagger) and 1-3 Huge Spiders</t>
  </si>
  <si>
    <t>2-5 Evil Fighters (Level 3)</t>
  </si>
  <si>
    <t>1-3 Evil Fighters (Level 3) and 2-5 War Dogs</t>
  </si>
  <si>
    <t>1 Evil Gnome Adventuring Party (Average Level 3 or 4; 3 or 4 NPCs)</t>
  </si>
  <si>
    <t>6-16 Evil Gnome Archers (Chain mail and padded gambeson, short bow with 20 arrows, short sword) and 1-3 Wolverines</t>
  </si>
  <si>
    <t>1 Evil Half-Orc Adventuring Party (Average Level 3 or 4; 3 or 4 NPCs)</t>
  </si>
  <si>
    <t>1-4 Evil Illusionists (Level 4)</t>
  </si>
  <si>
    <t>1-4 Evil Magic-Users (Level 4)</t>
  </si>
  <si>
    <t>1-2 Evil Magic-Users (Level 4) and 1-2 Evil Illusionists (Level 4)</t>
  </si>
  <si>
    <t>2-5 Evil Monks (Level 3)</t>
  </si>
  <si>
    <t>2-5 Evil Thieves (Level 3)</t>
  </si>
  <si>
    <t>1-3 Evil Thieves (Level 3) and 2-5 Bugbear Warriors (Ring mail, large shield, morning star)</t>
  </si>
  <si>
    <t>1-3 Evil Thieves (Level 3) and 2-5 Bugbear Skull Smashers (Iron breastplate, footman’s mace, 2 throwing hammers)</t>
  </si>
  <si>
    <t>1-3 Evil Thieves (Level 3) and 2-5 Bugbear Red-Blades (Ring mail, large shield, long sword)</t>
  </si>
  <si>
    <t>6-16 Frogman Javelineers (6 javelins, club) and 1-2 Giant Crayfish</t>
  </si>
  <si>
    <t>6-16 Frogman Savages (Unarmed, attacking with claws and bite) and 1-2 Giant Crayfish</t>
  </si>
  <si>
    <t>6-16 Frogman Bat Hunters (Blowgun with 20 needles, mild poison causing 1-4 damage on failed save) and 2-4 Giant Frogs (HD 3)</t>
  </si>
  <si>
    <t>6-16 Frogman Skirmishers (12 darts, club) and 2-4 Giant Frogs (HD 3)</t>
  </si>
  <si>
    <t>6-16 Frogman Spear Fishers (Barbed spear, net) and 2-5 Large Fanged Fish (HD 3)</t>
  </si>
  <si>
    <t>6-16 Frogman Warriors (Trident, net) and 2-5 Large Fanged Fish (HD 3)</t>
  </si>
  <si>
    <t>6-16 Frogman Savages (Unarmed, attacking with claws and bite) and 1-2 Moray Eels</t>
  </si>
  <si>
    <t>6-16 Frogman Skirmishers (12 darts, club) and 1-2 Moray Eels</t>
  </si>
  <si>
    <t>1-4 Giant Crayfish</t>
  </si>
  <si>
    <t>5-8 Giant Frogs (HD 3)</t>
  </si>
  <si>
    <t>1-6 Giant Lizards</t>
  </si>
  <si>
    <t>1-3 Giant Woodboring Beetles</t>
  </si>
  <si>
    <t>3-6 Giant Ticks (HD 4)</t>
  </si>
  <si>
    <t>1-3 Giant Ticks (HD 4) and 1 Spider (Tick) Swarm</t>
  </si>
  <si>
    <t>2-7 Giant Weasels</t>
  </si>
  <si>
    <t>2-5 Giant Bee Drones</t>
  </si>
  <si>
    <t>5-10 Gnole Warriors (ring mail, large shield, morning star) and 1-2 Hyaenodons</t>
  </si>
  <si>
    <t>6-24 Goblin Skirmishers (Leather armor, small shield, 2 spears, short sword) and 2-5 Dire Wolves</t>
  </si>
  <si>
    <t>6-24 Goblin Slingers (Leather armor, small shield, sling with 40 stones) and 2-5 Dire Wolves</t>
  </si>
  <si>
    <t>6-24 Goblin Stone-Blades (Leather armor, small shield, sling with 20 stones, short sword) and 2-5 Dire Wolves</t>
  </si>
  <si>
    <t>6-24 Goblin Skirmishers (Leather armor, small shield, 2 spears, short sword) and 1-4 Monstrous Wolves</t>
  </si>
  <si>
    <t>6-24 Goblin Stone-Blades (Leather armor, small shield, sling with 20 stones, short sword) and 1-4 Monstrous Wolves</t>
  </si>
  <si>
    <t>6-24 Goblin Warriors (Leather armor, small shield, morning star) and 1-4 Monstrous Wolves</t>
  </si>
  <si>
    <t>1-4 Good Clerics (Level 4)</t>
  </si>
  <si>
    <t>1 Good Dwarf Adventuring Party (Average Level 3 or 4; 3 or 4 NPCs)</t>
  </si>
  <si>
    <t>1 Good Elf Adventuring Party (Average Level 3 or 4; 3 or 4 NPCs)</t>
  </si>
  <si>
    <t>2-5 Good Fighters (Level 3)</t>
  </si>
  <si>
    <t>1-3 Good Fighters (Level 3) and 2-5 War Dogs</t>
  </si>
  <si>
    <t>1 Good Gnome Adventuring Party (Average Level 3 or 4; 3 or 4 NPCs)</t>
  </si>
  <si>
    <t>1 Good Halfling Adventuring Party (Average Level 3 or 4; 3 or 4 NPCs)</t>
  </si>
  <si>
    <t>1-4 Good Illusionists (Level 4)</t>
  </si>
  <si>
    <t>2-7 Good Leprechauns</t>
  </si>
  <si>
    <t>1-4 Good Magic-Users (Level 4)</t>
  </si>
  <si>
    <t>1-2 Good Magic-Users (Level 4) and 1-2 Good Illusionists (Level 4)</t>
  </si>
  <si>
    <t>2-5 Good Monks (Level 3)</t>
  </si>
  <si>
    <t>2-5 Good Thieves (Level 3)</t>
  </si>
  <si>
    <t>3-8 Greater Beastmen (HD 4) (Armed with short bows and arrows of slowing poison)</t>
  </si>
  <si>
    <t>3-8 Greater Beastmen (HD 4) (Armed with broad swords)</t>
  </si>
  <si>
    <t>3-8 Greater Beastmen (HD 4) (Armed with footmen’s maces)</t>
  </si>
  <si>
    <t>2-4 Greater Beastmen (HD 4) (Armed with broad swords) and 2-4 Monstrous Hounds</t>
  </si>
  <si>
    <t>2-4 Greater Beastmen (HD 4) (Armed with footmen’s maces) and 2-4 Monstrous Hounds</t>
  </si>
  <si>
    <t>2-5 Greater Netherworld Faeries (Armed with fine bow and dream arrows [damage 1-3, save vs magic or mild poison causes magical sleep for 1-6 rounds; sleep is negated by any further damage])</t>
  </si>
  <si>
    <t>2-5 Greater Netherworld Faeries (Armed with needle spear [damage 1-4; if used while flying, treat the first attack as a charge for damage 2-8])</t>
  </si>
  <si>
    <t>1-4 Harpies</t>
  </si>
  <si>
    <t>1-2 Harpies and 1 Charmed Character (Level 3, random class)</t>
  </si>
  <si>
    <t>3-9 Headless One Foe-Cleavers (Studded leather armor, bardiche)</t>
  </si>
  <si>
    <t>3-9 Headless One Red-Blades (Ring mail, large shield, long sword)</t>
  </si>
  <si>
    <t>3-9 Headless One Skull Smashers (Iron breastplate, footman’s mace, 2 throwing hammers)</t>
  </si>
  <si>
    <t>2-5 Huge Living Stalactites (HD 4)</t>
  </si>
  <si>
    <t>2-8 Huge Ravens</t>
  </si>
  <si>
    <t>1-6 Huge Spiders</t>
  </si>
  <si>
    <t>1-3 Huge Spiders and 1 Spider Swarm</t>
  </si>
  <si>
    <t>1-4 Hyaenodons</t>
  </si>
  <si>
    <t>1-2 Insect Swarms</t>
  </si>
  <si>
    <t>1-2 Jackalweres</t>
  </si>
  <si>
    <t>1 Jackalwere and 4-24 Jackals</t>
  </si>
  <si>
    <t xml:space="preserve">1 Jackalwere and 1-2 Hyaenodons </t>
  </si>
  <si>
    <t>10-40 Kobold Hunters (Padded or wicker armor, buckler, 3 javelins) and 1-3 Giant Weasels</t>
  </si>
  <si>
    <t>10-40 Kobold Marauders (Leather armor, buckler, short sword, dagger) and 1-3 Giant Weasels</t>
  </si>
  <si>
    <t>10-40 Kobold Skirmishers (Padded or wicker armor, buckler, spear) and 1-3 Wolverines</t>
  </si>
  <si>
    <t>10-40 Kobold Warriors (Studded leather armor, buckler, short sword, 2 javelins) and 1-3 Wolverines</t>
  </si>
  <si>
    <t>4-10 Large Fanged Fish (HD 3)</t>
  </si>
  <si>
    <t>3-7 Lesser Netherworld Bats (HD 4)</t>
  </si>
  <si>
    <t>2-4 Lesser Netherworld Bats (HD 4) and 4-24 Huge Bats</t>
  </si>
  <si>
    <t>2-8 Monstrous Wolves</t>
  </si>
  <si>
    <t>1-4 Moray Eels</t>
  </si>
  <si>
    <t>1-4 Neutral Clerics (Level 4)</t>
  </si>
  <si>
    <t>1 Neutral Dwarf Adventuring Party (Average Level 3 or 4; 3 or 4 NPCs)</t>
  </si>
  <si>
    <t>1 Neutral Elf Adventuring Party (Average Level 3 or 4; 3 or 4 NPCs)</t>
  </si>
  <si>
    <t>2-5 Neutral Fighters (Level 3)</t>
  </si>
  <si>
    <t>1-3 Neutral Fighters (Level 3) and 2-5 War Dogs</t>
  </si>
  <si>
    <t>1 Neutral Gnome Adventuring Party (Average Level 3 or 4; 3 or 4 NPCs)</t>
  </si>
  <si>
    <t>1 Neutral Half-Orc Adventuring Party (Average Level 3 or 4; 3 or 4 NPCs)</t>
  </si>
  <si>
    <t>1 Neutral Halfling Adventuring Party (Average Level 3 or 4; 3 or 4 NPCs)</t>
  </si>
  <si>
    <t>1-4 Neutral Illusionists (Level 4)</t>
  </si>
  <si>
    <t>2-7 Neutral Leprechauns</t>
  </si>
  <si>
    <t>1-3 Neutral Leprechauns and 1-2 Shadow Hounds</t>
  </si>
  <si>
    <t>1-4 Neutral Magic-Users (Level 4)</t>
  </si>
  <si>
    <t>1-2 Neutral Magic-Users (Level 4) and 1-2 Illusionists (Level 4)</t>
  </si>
  <si>
    <t>2-5 Neutral Monks (Level 3)</t>
  </si>
  <si>
    <t>4-18 Neutral Tribesmen (Huntsmen) (Bone and wicker armor, stone hand axe, flint spear) and 1-2 Cave Apes</t>
  </si>
  <si>
    <t>4-18 Neutral Tribesmen (Prey-Stalkers) (Bone and wicker armor, 2 flint spears) and 1-2 Cave Apes</t>
  </si>
  <si>
    <t>4-18 Neutral Tribesmen (Warriors) (Bone and wicker armor, stone battle axe) and 1-2 Cave Apes</t>
  </si>
  <si>
    <t>2-5 Neutral Thieves (Level 3)</t>
  </si>
  <si>
    <t>1-4 Octopi</t>
  </si>
  <si>
    <t>1-6 Ogre Foe-Cleavers (Furs, bardiche [damage 7-12])</t>
  </si>
  <si>
    <t>1-6 Ogre Marauders (Thick bearskin, war club [damage 3-10])</t>
  </si>
  <si>
    <t>1-6 Ogre Stone-Hurlers (Hide armor, small boulders [damage 1-10, 60’ range])</t>
  </si>
  <si>
    <t>1-6 Ogre Slave-Hunters (Furs, spear [damage 3-8], stone battle axe [damage 3-10])</t>
  </si>
  <si>
    <t>1-6 Ogre Warmongers (Thick bearskin, battle axe [damage 5-12])</t>
  </si>
  <si>
    <t>1-6 Ogre Warriors (Hide armor, large shield, spear [damage 3-8], spiked club [damage 4-11])</t>
  </si>
  <si>
    <t>1-3 Ogre Marauders (Thick bearskin, war club [damage 3-10]) and 2-5 Bugbear Ambushers (Leather armor, 3 spears)</t>
  </si>
  <si>
    <t>1-3 Ogre Warmongers (Thick bearskin, battle axe [damage 5-12]) and 2-5 Bugbear Axe Throwers (Ring mail, large shield, 2 battle axes [can be thrown])</t>
  </si>
  <si>
    <t>1-3 Ogre Warriors (Hide armor, large shield, spear [damage 3-8], spiked club [damage 4-11]) and 2-5 Bugbear Foe-Cleavers (Studded leather armor, bardiche)</t>
  </si>
  <si>
    <t>1-3 Ogre Marauders (Thick bearskin, war club [damage 3-10]) and 1-4 Monstrous Wolves</t>
  </si>
  <si>
    <t>1-3 Ogre Stone-Hurlers (Hide armor, small boulders [damage 1-10, 60’ range]) and 1-4 Monstrous Wolves</t>
  </si>
  <si>
    <t>2-5 Paladins (Level 2)</t>
  </si>
  <si>
    <t>1-3 Paladins (Level 2) and 1-3 Good Fighters (Level 3) (Knights)</t>
  </si>
  <si>
    <t>1-3 Paladins (Level 2) and 1-3 Rangers (Level 3)</t>
  </si>
  <si>
    <t>2-4 Rangers (Level 3)</t>
  </si>
  <si>
    <t>1-4 Shadow Hounds</t>
  </si>
  <si>
    <t>1-4 Small Acid Mantises (HD 4)</t>
  </si>
  <si>
    <t>1 Small Mixed Evil Adventuring Party (Average Level 4; 2 or 3 NPCs plus 3-6 Men-at-Arms)</t>
  </si>
  <si>
    <t>1 Small Mixed Good Adventuring Party (Average Level 4; 2 or 3 NPCs plus 3-6 Men-at-Arms)</t>
  </si>
  <si>
    <t>1 Small Mixed Neutral Adventuring Party (Average Level 4; 2 or 3 NPCs plus 3-6 Men-at-Arms)</t>
  </si>
  <si>
    <t xml:space="preserve">1-2 Spider Swarms </t>
  </si>
  <si>
    <t>1-2 Vermin Swarms</t>
  </si>
  <si>
    <t>1 Very Young Black Dragon (Small, magic-using, hit points 6)</t>
  </si>
  <si>
    <t>1 Very Young Black Dragon (Average, magic-using, hit points 7)</t>
  </si>
  <si>
    <t>1 Very Young Black Dragon (Huge, hit points 8)</t>
  </si>
  <si>
    <t>1 Very Young Brass Dragon (Small, magic-using, hit points 6)</t>
  </si>
  <si>
    <t>1 Very Young Brass Dragon (Average, magic-using, hit points 7)</t>
  </si>
  <si>
    <t>1 Very Young Brass Dragon (Huge, hit points 8)</t>
  </si>
  <si>
    <t>1 Very Young White Dragon (Small, magic-using, hit points 5)</t>
  </si>
  <si>
    <t>1 Very Young White Dragon (Average, magic-using, hit points 6)</t>
  </si>
  <si>
    <t>1 Very Young White Dragon (Huge, hit points 7)</t>
  </si>
  <si>
    <t>2-7 Wolverines</t>
  </si>
  <si>
    <t>2-5 Assassins (Level 3)</t>
  </si>
  <si>
    <t>1-3 Assassins (Level 3) and 1-3 Evil Thieves (Level 4)</t>
  </si>
  <si>
    <t>1-2 Brine Hags</t>
  </si>
  <si>
    <t>1 Brine Hag and 2-4 Enormous Leeches (HD 4)</t>
  </si>
  <si>
    <t>1-3 Carnivorous Apes</t>
  </si>
  <si>
    <t>1-2 Carnivorous Apes and 1 Rusting Beast (Guardian Beast)</t>
  </si>
  <si>
    <t>1 Dracunculus and 1-3 Good Leprechauns</t>
  </si>
  <si>
    <t>1 Dracunculus and 1-4 Huge Ravens</t>
  </si>
  <si>
    <t>2-5 Druids (Level 3)</t>
  </si>
  <si>
    <t>1-3 Druids (Level 3) and 1-4 Rangers (Level 3)</t>
  </si>
  <si>
    <t>4-7 Enormous Leeches (HD 4)</t>
  </si>
  <si>
    <t>1-2 Evil Clerics (Level 4) and 4-16 Armored Zombies (Splint mail or banded mail)</t>
  </si>
  <si>
    <t>1-2 Evil Clerics (Level 4) and 5-8 Lemur Devils</t>
  </si>
  <si>
    <t>1-2 Evil Clerics (Level 4) and 5-30 Skeleton Reavers (Tattered chain mail, small shield, rusted battle axe)</t>
  </si>
  <si>
    <t>1-2 Evil Clerics (Level 3) and 4-14 Zombies</t>
  </si>
  <si>
    <t>10-30 Evil Dwarf Foe-Hammers (Chain mail, small shield, battle axe, 2 throwing hammers) and 1-3 Brown Bears</t>
  </si>
  <si>
    <t>10-30 Evil Dwarf Rune-Hammers (Chain mail, battle axe, footman’s mace) and 1-3 Brown Bears</t>
  </si>
  <si>
    <t>6-24 Evil Elf Crystal Slingers (HD 1) (Chain mail, buckler, sling with 20 crystal spheres; treat as sling bullets, with chance of shattering for an additional 1-3 damage on a natural roll of 20) and 1-2 Giant Subterranean Lizards</t>
  </si>
  <si>
    <t>6-24 Evil Elf Heart Seekers (HD 1) (Chain mail, buckler, atlatl, 6 javelins) and 1-2 Giant Subterranean Lizards</t>
  </si>
  <si>
    <t>6-24 Evil Elf Mourn Blades (HD 1) (Chain mail, buckler, short sword, long dagger, can attack with both blades, with no penalty for the sword and -2 to hit for the dagger) and 1-2 Giant Subterranean Lizards</t>
  </si>
  <si>
    <t>6-24 Evil Elf Tunnel Snipers (HD 1) (Chain mail, buckler, hand crossbow with 20 quarrels, long dagger) and 1-2 Giant Subterranean Lizards</t>
  </si>
  <si>
    <t>6-24 Evil Elf Idolaters (HD 1) (Chain mail, buckler, footman’s mace) and 1-2 Shadows</t>
  </si>
  <si>
    <t>6-24 Evil Elf Heart Seekers (HD 1) (Chain mail, buckler, atlatl, 6 javelins) and 1-2 Shadows</t>
  </si>
  <si>
    <t>6-24 Evil Elf Mourn Blades (HD 1) (Chain mail, buckler, short sword, long dagger, can attack with both blades, with no penalty for the sword and -2 to hit for the dagger) and 1-2 Shadows</t>
  </si>
  <si>
    <t>6-24 Evil Elf Tunnel Snipers (HD 1) (Chain mail, buckler, hand crossbow with 20 quarrels, long dagger) and 1-2 Shadows</t>
  </si>
  <si>
    <t>1-4 Evil Fighters (Level 4)</t>
  </si>
  <si>
    <t>1-4 Evil Magic-Users (Level 4) and 1-4 Evil Illusionists (Level 4)</t>
  </si>
  <si>
    <t>2-5 Evil Monks (Level 4)</t>
  </si>
  <si>
    <t>2-5 Evil Thieves (Level 4)</t>
  </si>
  <si>
    <t>1-3 Evil Thieves (Level 4) and 2-7 Bugbear Ambushers (Leather armor, 3 spears)</t>
  </si>
  <si>
    <t>1-3 Evil Thieves (Level 4) and 2-7 Bugbear Axe Throwers (Ring mail, large shield, 2 battle axes [can be thrown])</t>
  </si>
  <si>
    <t>1-3 Evil Thieves (Level 4) and 2-7 Bugbear Red-Blades (Ring mail, large shield, long sword)</t>
  </si>
  <si>
    <t>1-3 Evil Thieves (Level 4) and 2-7 Bugbear Warriors (Ring mail, large shield, morning star)</t>
  </si>
  <si>
    <t>1 Five-Headed Hydra</t>
  </si>
  <si>
    <t>1-2 Gargoyles</t>
  </si>
  <si>
    <t>1 Gargoyle and 1-2 Shadows</t>
  </si>
  <si>
    <t>1-2 Gelatinous Slimes</t>
  </si>
  <si>
    <t>1-4 Giant Bee Soldiers and 2-8 Giant Bee Drones</t>
  </si>
  <si>
    <t>2-5 Giant Woodboring Beetles and 1-4 Golden Mold Patches</t>
  </si>
  <si>
    <t>10-30 Good Dwarf Delvers (Chain mail, small shield, footman’s pick, hammer) and 1-3 Brown Bears</t>
  </si>
  <si>
    <t>10-30 Good Dwarf Foe-Hammers (Chain mail, small shield, battle axe, 2 throwing hammers) and 1-3 Brown Bears</t>
  </si>
  <si>
    <t>10-30 Good Dwarf Goblin-Slayers (Chain mail, broad sword, random pole arm) and 1-3 Brown Bears</t>
  </si>
  <si>
    <t>10-30 Good Dwarf Guardians (Chain mail, small shield, broad sword, spear) and 1-3 Brown Bears</t>
  </si>
  <si>
    <t>10-30 Good Dwarf Rune-Hammers (Chain mail, battle axe, footman’s mace) and 1-3 Brown Bears</t>
  </si>
  <si>
    <t>2-5 Good Fighters (Level 4)</t>
  </si>
  <si>
    <t>1-4 Good Magic-Users (Level 4) and 1-4 Good Illusionists (Level 4)</t>
  </si>
  <si>
    <t>2-5 Good Monks (Level 4)</t>
  </si>
  <si>
    <t>2-5 Good Thieves (Level 4)</t>
  </si>
  <si>
    <t>1-2 Green Slimes</t>
  </si>
  <si>
    <t>1-2 Grotesques</t>
  </si>
  <si>
    <t>1-2 Harpies and 1-2 Charmed Characters (Level 4, random class)</t>
  </si>
  <si>
    <t>5-30 Hobgoblin Archers (Scale mail, composite short bow with 20 arrows, broad sword) and 1-2 Carnivorous Apes</t>
  </si>
  <si>
    <t>5-30 Hobgoblin Marauders (Ring mail, medium shield, broad sword, morning star) and 1-2 Carnivorous Apes</t>
  </si>
  <si>
    <t>5-30 Hobgoblin Raiders (Ring mail, medium shield, 3 spears) and 1-2 Carnivorous Apes</t>
  </si>
  <si>
    <t>5-30 Hobgoblin Skull Smashers (Scale mail, large shield, morning star) and 1-2 Carnivorous Apes</t>
  </si>
  <si>
    <t>5-30 Hobgoblin Warriors (Scale mail, large shield, long sword, spear) and 1-2 Carnivorous Apes</t>
  </si>
  <si>
    <t>2-8 Huge Scorpions</t>
  </si>
  <si>
    <t>1-4 Huge Scorpions and 3-12 Large Scorpions</t>
  </si>
  <si>
    <t>1-4 Ice Toads</t>
  </si>
  <si>
    <t>1-2 Ice Toads and 2-5 Huge Fanged Fish (HD 4)</t>
  </si>
  <si>
    <t>1-2 Ice Toads and 4-16 Tribal Lizard Man Prey-Stalkers (Large shield, 2 javelins, broad sword) (Worshippers)</t>
  </si>
  <si>
    <t>1-2 Ice Toads and 4-16 Tribal Lizard Man Warriors (Large shield, broad sword) (Worshippers)</t>
  </si>
  <si>
    <t>2-5 Ivory Living Statues</t>
  </si>
  <si>
    <t>10-40 Kobold Axe Bearers (Leather armor, buckler, hand axe) and 2-4 Giant Weasels</t>
  </si>
  <si>
    <t>10-40 Kobold Axe Throwers (Leather armor, buckler, 2 throwing axes) and 2-4 Giant Weasels</t>
  </si>
  <si>
    <t>10-40 Kobold Guards (Studded leather armor, buckler, short sword, spear) and 2-4 Giant Weasels</t>
  </si>
  <si>
    <t>10-40 Kobold Hunters (Padded or wicker armor, buckler, 3 javelins) and 2-4 Giant Weasels</t>
  </si>
  <si>
    <t>10-40 Kobold Infantry (Padded or wicker armor, buckler, spiked wooden club) and 2-4 Giant Weasels</t>
  </si>
  <si>
    <t>10-40 Kobold Infantry (Padded or wicker armor, buckler, spiked wooden club) and 2-4 Wild Boars</t>
  </si>
  <si>
    <t>10-40 Kobold Marauders (Leather armor, buckler, short sword, dagger) and 2-4 Wild Boars</t>
  </si>
  <si>
    <t>10-40 Kobold Scouts (Padded or wicker armor, buckler, 2 javelins) and 2-4 Wild Boars</t>
  </si>
  <si>
    <t>10-40 Kobold Skirmishers (Padded or wicker armor, buckler, spear) and 2-4 Wild Boars</t>
  </si>
  <si>
    <t>10-40 Kobold Warriors (Studded leather armor, buckler, short sword, 2 javelins) and 2-4 Wild Boars</t>
  </si>
  <si>
    <t>2-7 Lesser Cyclops Foe-Cleavers (Furs, bardiche [damage 7-12])</t>
  </si>
  <si>
    <t>2-7 Lesser Cyclops Marauders (Thick bearskin, war club [damage 3-10])</t>
  </si>
  <si>
    <t>2-7 Lesser Cyclops Stone-Hurlers (Hide armor, small boulders [damage 1-10, 60’ range])</t>
  </si>
  <si>
    <t>2-7 Lesser Cyclops Warmongers (Thick bearskin, battle axe [damage 5-12])</t>
  </si>
  <si>
    <t>1-4 Medium-Sized Acid Mantises (HD 5)</t>
  </si>
  <si>
    <t>1 Mixed Evil Adventuring Party (Average Level 4; 4 or 5 NPCs plus 1-4 Level 1 Fighters)</t>
  </si>
  <si>
    <t>1 Mixed Good Adventuring Party (Average Level 4; 4 or 5 NPCs plus 1-4 Level 1 Fighters)</t>
  </si>
  <si>
    <t>1 Mixed Neutral Adventuring Party (Average Level 4; 4 or 5 NPCs plus 1-4 Level 1 Fighters)</t>
  </si>
  <si>
    <t>1-4 Nereids</t>
  </si>
  <si>
    <t>1-2 Nereids and 1 Charmed Character (Level 4, random class)</t>
  </si>
  <si>
    <t>3-8 Netherworld Bats (HD 5)</t>
  </si>
  <si>
    <t>10-30 Neutral Dwarf Delvers (Chain mail, small shield, footman’s pick, hammer) and 1-3 Brown Bears</t>
  </si>
  <si>
    <t>10-30 Neutral Dwarf Foe-Hammers (Chain mail, small shield, battle axe, 2 throwing hammers) and 1-3 Brown Bears</t>
  </si>
  <si>
    <t>10-30 Neutral Dwarf Goblin-Slayers (Chain mail, broad sword, random pole arm) and 1-3 Brown Bears</t>
  </si>
  <si>
    <t>10-30 Neutral Dwarf Guardians (Chain mail, small shield, broad sword, spear) and 1-3 Brown Bears</t>
  </si>
  <si>
    <t>10-30 Neutral Dwarf Rune-Hammers (Chain mail, battle axe, footman’s mace) and 1-3 Brown Bears</t>
  </si>
  <si>
    <t>2-5 Neutral Fighters (Level 4)</t>
  </si>
  <si>
    <t>10-30 Neutral Gnome Burrow Wardens (Scale mail and padded gambeson, short sword, club) and 2-5 Wolverines</t>
  </si>
  <si>
    <t>10-30 Neutral Gnome Hunters (Ring mail and padded gambeson, 2 spears, club) and 2-5 Wolverines</t>
  </si>
  <si>
    <t>1-4 Neutral Magic-Users (Level 4) and 1-4 Neutral Illusionists (Level 4)</t>
  </si>
  <si>
    <t>2-5 Neutral Monks (Level 4)</t>
  </si>
  <si>
    <t>2-5 Neutral Thieves (Level 4)</t>
  </si>
  <si>
    <t>7-12 Nixies and 2-5 Huge Fanged Fish (HD 4)</t>
  </si>
  <si>
    <t>2-4 Ogre Foe-Cleavers (Furs, bardiche [damage 7-12]) and 1 Rusting Beast (Guardian Beast)</t>
  </si>
  <si>
    <t>2-4 Ogre Marauders (Thick bearskin, war club [damage 3-10]) and 1 Rusting Beast (Guardian Beast)</t>
  </si>
  <si>
    <t>2-4 Ogre Warmongers (Thick bearskin, battle axe [damage 5-12]) and 1 Rusting Beast (Guardian Beast)</t>
  </si>
  <si>
    <t>2-4 Ogre Warriors (Hide armor, large shield, spear [damage 3-8], spiked club [damage 4-11]) and 1 Rusting Beast (Guardian Beast)</t>
  </si>
  <si>
    <t>2-4 Ogre Foe-Cleavers (Furs, bardiche [damage 7-12]) and 10-30 Orc Maulers (Scale mail, medium shield, broad sword, footman’s flail)</t>
  </si>
  <si>
    <t>2-4 Ogre Foe-Cleavers (Furs, bardiche [damage 7-12]) and 10-30 Orc Sentries (Ring mail, light crossbow with 20 quarrels, hand axe)</t>
  </si>
  <si>
    <t>2-4 Ogre Marauders (Thick bearskin, war club [damage 3-10]) and 10-30 Orc Foe-Cleavers (Scale mail, random pole arm, battle axe)</t>
  </si>
  <si>
    <t>2-4 Ogre Stone-Hurlers (Hide armor, small boulders [damage 1-10, 60’ range]) and 10-30 Orc Archers (Ring mail, short bow with 20 arrows, hand axe)</t>
  </si>
  <si>
    <t>2-4 Ogre Warmongers (Thick bearskin, battle axe [damage 5-12]) and 10-30 Orc Axe Bearers (Studded leather armor, medium shield, battle axe)</t>
  </si>
  <si>
    <t>2-4 Ogre Warmongers (Thick bearskin, battle axe [damage 5-12]) and 10-30 Orc Marauders (Scale mail, medium shield, broad sword, battle axe)</t>
  </si>
  <si>
    <t>2-4 Ogre Warriors (Hide armor, large shield, spear [damage 3-8], spiked club [damage 4-11]) and 10-30 Orc Scouts (Studded leather armor, small shield, 3 spears)</t>
  </si>
  <si>
    <t>2-4 Ogre Warriors (Hide armor, large shield, spear [damage 3-8], spiked club [damage 4-11]) and 10-30 Orc Warriors (Ring mail, medium shield, broad sword, spear)</t>
  </si>
  <si>
    <t>2-5 Paladins (Level 3)</t>
  </si>
  <si>
    <t>1-3 Paladins (Level 3) and 1-3 Good Fighters (Level 4) (Knights)</t>
  </si>
  <si>
    <t>1-3 Paladins (Level 3) and 1-4 Rangers (Level 3)</t>
  </si>
  <si>
    <t>1-2 Rusting Beasts</t>
  </si>
  <si>
    <t>1-4 Shadows</t>
  </si>
  <si>
    <t>1-3 Small Hell Hounds (HD 4)</t>
  </si>
  <si>
    <t>1 Sub-Adult Black Dragon (Small, hit points 18)</t>
  </si>
  <si>
    <t>1 Sub-Adult Black Dragon (Average, hit points 21)</t>
  </si>
  <si>
    <t>1 Sub-Adult White Dragon (Small, hit points 15)</t>
  </si>
  <si>
    <t>1 Sub-Adult White Dragon (Average, hit points 18)</t>
  </si>
  <si>
    <t>1 Very Young Black Dragon (Huge, magic-using, hit points 8)</t>
  </si>
  <si>
    <t>1 Very Young Blue Dragon (Small, hit points 8)</t>
  </si>
  <si>
    <t>1 Very Young Blue Dragon (Average, hit points 9)</t>
  </si>
  <si>
    <t>1 Very Young Brass Dragon (Huge, magic-using, hit points 8)</t>
  </si>
  <si>
    <t>1 Very Young Bronze Dragon (Small, hit points 8)</t>
  </si>
  <si>
    <t>1 Very Young Bronze Dragon (Average, hit points 9)</t>
  </si>
  <si>
    <t>1 Very Young Copper Dragon (Small, hit points 7)</t>
  </si>
  <si>
    <t>1 Very Young Copper Dragon (Average, hit points 8)</t>
  </si>
  <si>
    <t>1 Very Young Gold Dragon (Small, hit points 10)</t>
  </si>
  <si>
    <t>1 Very Young Gold Dragon (Average, hit points 11)</t>
  </si>
  <si>
    <t xml:space="preserve">1 Very Young Green Dragon (Small, hit points 7) </t>
  </si>
  <si>
    <t>1 Very Young Green Dragon (Average, hit points 8)</t>
  </si>
  <si>
    <t>1 Very Young Red Dragon (Small, hit points 9)</t>
  </si>
  <si>
    <t>1 Very Young Red Dragon (Average, hit points 10)</t>
  </si>
  <si>
    <t>1 Very Young Silver Dragon (Small, hit points 9)</t>
  </si>
  <si>
    <t>1 Very Young Silver Dragon (Average, hit points 10)</t>
  </si>
  <si>
    <t>1-2 Very Young White Dragons (Huge, magic-using, hit points 7)</t>
  </si>
  <si>
    <t>2-5 Werebadgers</t>
  </si>
  <si>
    <t>1-3 Werebadgers and 2-5 Giant Badgers</t>
  </si>
  <si>
    <t>2-9 Wererat Ambushers (Net, strangle wire, short sword)</t>
  </si>
  <si>
    <t>2-9 Wererat Backstabbers (2 daggers)</t>
  </si>
  <si>
    <t>2-9 Wererat Grave Robbers (Footman’s pick, rope, dagger)</t>
  </si>
  <si>
    <t>2-9 Wererat Skulkers (Long sword, dagger)</t>
  </si>
  <si>
    <t>2-9 Wererat Snipers (Short bow with 20 arrows, short sword)</t>
  </si>
  <si>
    <t>2-9 Wererat Tunnel Scuttlers (9 darts, short sword)</t>
  </si>
  <si>
    <t>1-4 Wererat Ambushers (Net, strangle wire, short sword) and 10-30 Giant Rats</t>
  </si>
  <si>
    <t>1-4 Wererat Backstabbers (2 daggers) and 10-30 Giant Rats</t>
  </si>
  <si>
    <t>1-4 Wererat Skulkers (Long sword, dagger) and 10-30 Giant Rats</t>
  </si>
  <si>
    <t>1-4 Wererat Snipers (Short bow with 20 arrows, short sword) and 10-30 Giant Rats</t>
  </si>
  <si>
    <t>1-4 Wererat Tunnel Scuttlers (9 darts, short sword) and 10-30 Giant Rats</t>
  </si>
  <si>
    <t>1-4 Wererat Ambushers (Net, strangle wire, short sword) and 10-60 Rats</t>
  </si>
  <si>
    <t>1-4 Wererat Backstabbers (2 daggers) and 10-60 Rats</t>
  </si>
  <si>
    <t>1-4 Wererat Skulkers (Long sword, dagger) and 10-60 Rats</t>
  </si>
  <si>
    <t>1-4 Wererat Snipers (Short bow with 20 arrows, short sword) and 10-60 Rats</t>
  </si>
  <si>
    <t>1-4 Wererat Tunnel Scuttlers (9 darts, short sword) and 10-60 Rats</t>
  </si>
  <si>
    <t>2-5 Wereravens</t>
  </si>
  <si>
    <t>1-3 Wereravens and 5-10 Huge Ravens</t>
  </si>
  <si>
    <t>1 Young Black Dragon (Small, hit points 12)</t>
  </si>
  <si>
    <t>1 Young Black Dragon (Average, hit points 14)</t>
  </si>
  <si>
    <t>1 Young Blue Dragon (Small, hit points 16)</t>
  </si>
  <si>
    <t>1 Young Blue Dragon (Average, hit points 18)</t>
  </si>
  <si>
    <t>1 Young Brass Dragon (Small, hit points 12)</t>
  </si>
  <si>
    <t>1 Young Brass Dragon (Average, hit points 14)</t>
  </si>
  <si>
    <t>1 Young Copper Dragon (Small, hit points 14)</t>
  </si>
  <si>
    <t>1 Young Copper Dragon (Average, hit points 16)</t>
  </si>
  <si>
    <t>1 Young Gold Dragon (Small, hit points 20)</t>
  </si>
  <si>
    <t>1 Young Gold Dragon (Average, hit points 22)</t>
  </si>
  <si>
    <t>1 Young Red Dragon (Small, hit points 18)</t>
  </si>
  <si>
    <t>1 Young Red Dragon (Average, hit points 20)</t>
  </si>
  <si>
    <t>1 Young Silver Dragon (Small, hit points 18)</t>
  </si>
  <si>
    <t>1 Young Silver Dragon (Average, hit points 20)</t>
  </si>
  <si>
    <t>1-2 Young White Dragons (Small, hit points 10)</t>
  </si>
  <si>
    <t>1-2 Young White Dragons (Average, hit points 12)</t>
  </si>
  <si>
    <t>1 Abyssal Imp</t>
  </si>
  <si>
    <t>1-2 Amphisbaenas</t>
  </si>
  <si>
    <t>2-5 Assassins (Level 4)</t>
  </si>
  <si>
    <t>1-3 Assassins (Level 4) and 1-4 Evil Thieves (Level 3)</t>
  </si>
  <si>
    <t>1-3 Badgerbears</t>
  </si>
  <si>
    <t>1 Brine Hag and 1-2 Ghasts</t>
  </si>
  <si>
    <t>4-16 Deep Ones (Unarmed, claw/claw/bite attacks) and 1-2 Giant Water Spiders</t>
  </si>
  <si>
    <t>4-16 Deep One Hunters (Spear, net, dagger) and 1-2 Giant Water Spiders</t>
  </si>
  <si>
    <t>4-16 Deep One Warriors (Large shield, spear, dagger) and 1-2 Giant Water Spiders</t>
  </si>
  <si>
    <t>1-4 Doppelgangers</t>
  </si>
  <si>
    <t>1-2 Doppelgangers and 10-40 Orc Marauders (Scale mail, medium shield, broad sword, battle axe)</t>
  </si>
  <si>
    <t>1-2 Doppelgangers and 10-40 Orc Warriors (Ring mail, medium shield, broad sword, spear)</t>
  </si>
  <si>
    <t>2-5 Druids (Level 4)</t>
  </si>
  <si>
    <t>1-3 Druids (Level 4) and 1-3 Rangers (Level 4)</t>
  </si>
  <si>
    <t>2-5 Evil Clerics (Level 4)</t>
  </si>
  <si>
    <t>1-3 Evil Clerics (Level 4) and 5-20 Armored Zombies (Splint mail or banded mail)</t>
  </si>
  <si>
    <t>1-3 Evil Clerics (Level 4) and 7-42 Skeleton Reavers (Tattered chain mail, mall shield, rusted battle axe)</t>
  </si>
  <si>
    <t>1-3 Evil Clerics (Level 4) and 2-5 Undead Wolves</t>
  </si>
  <si>
    <t>1-3 Evil Clerics (Level 4) and 5-30 Zombies</t>
  </si>
  <si>
    <t>1 Evil Dwarf Adventuring Party (Average Level 4 or 5; 3 or 4 NPCs)</t>
  </si>
  <si>
    <t>1 Evil Elf Adventuring Party (Average Level 4 or 5; 3 or 4 NPCs)</t>
  </si>
  <si>
    <t>5-30 Evil Elf Heart Seekers (HD 1) (Chain mail, buckler, atlatl, 6 javelins) and 1-2 Ghasts</t>
  </si>
  <si>
    <t>5-30 Evil Elf Mourn Blades (HD 1) (Chain mail, buckler, short sword, long dagger, can attack with both blades, with no penalty for the sword and -2 to hit for the dagger) and 1-2 Ghasts</t>
  </si>
  <si>
    <t>1 Evil Gnome Adventuring Party (Average Level 4 or 5; 3 or 4 NPCs)</t>
  </si>
  <si>
    <t>6-36 Evil Gnome Slingers (Ring mail and padded gambeson, sling with 20 sling bullets, club) and 1-3 Giant Wolverines</t>
  </si>
  <si>
    <t>1 Evil Half-Orc Adventuring Party (Average Level 4 or 5; 3 or 4 NPCs)</t>
  </si>
  <si>
    <t>1-4 Evil Illusionists (Level 5)</t>
  </si>
  <si>
    <t>1-4 Evil Magic-Users (Level 5)</t>
  </si>
  <si>
    <t>1-2 Evil Magic-Users (Level 5) and 1-2 Evil Illusionists (Level 5)</t>
  </si>
  <si>
    <t>1-3 Evil Thieves (Level 4) and 3-10 Bugbear Ambushers (Leather armor, 3 spears)</t>
  </si>
  <si>
    <t>1-3 Evil Thieves (Level 4) and 3-10 Bugbear Red-Blades (Ring mail, large shield, long sword)</t>
  </si>
  <si>
    <t xml:space="preserve">1-3 Evil Thieves (Level 4) and 3-10 Bugbear Warriors (Ring mail, large shield, morning star) </t>
  </si>
  <si>
    <t>1 Five-Headed Fire-Breathing Hydra</t>
  </si>
  <si>
    <t>1 Five-Headed Regenerating Hydra</t>
  </si>
  <si>
    <t>3-6 Gegenes</t>
  </si>
  <si>
    <t>1-4 Gegenes and 3-5 Ogre Foe-Cleavers (Furs, bardiche [damage 7-12])</t>
  </si>
  <si>
    <t>1-4 Gegenes and 3-5 Ogre Marauders (Thick bearskin, war club [damage 3-10])</t>
  </si>
  <si>
    <t>1-4 Gegenes and 3-5 Ogre Stone-Hurlers (Hide armor, small boulders [damage 1-10, 60’ range])</t>
  </si>
  <si>
    <t>1-4 Ghasts</t>
  </si>
  <si>
    <t>1-2 Ghasts and 2-5 Ghuls</t>
  </si>
  <si>
    <t>1-2 Ghasts and 5-15 Troglodyte Hunters (2 vaned darts)</t>
  </si>
  <si>
    <t>1-2 Ghasts and 5-15 Troglodyte Skull Smashers (Stone-headed morning star)</t>
  </si>
  <si>
    <t>1-2 Ghasts and 5-15 Troglodyte Warriors (Stone battle axe)</t>
  </si>
  <si>
    <t>1-3 Giant Constrictor Snakes</t>
  </si>
  <si>
    <t>1-4 Giant Lampreys</t>
  </si>
  <si>
    <t>1-2 Giant Lampreys and 1-3 Monstrous Leeches (HD 5)</t>
  </si>
  <si>
    <t>1 Giant Poisonous Snake</t>
  </si>
  <si>
    <t>1-4 Giant Wasps</t>
  </si>
  <si>
    <t>1-4 Giant Water Spiders</t>
  </si>
  <si>
    <t>1-4 Giant Water Worms</t>
  </si>
  <si>
    <t>2-5 Giant Wolverines</t>
  </si>
  <si>
    <t>2-5 Giant Woodboring Beetles and 1-4 Gray Slimes</t>
  </si>
  <si>
    <t>1-3 Gibbering Slimes</t>
  </si>
  <si>
    <t>5-20 Gnole Archers (Leather armor, composite long/great bow with 20 arrows, scimitar) and 1-2 Gargoyles</t>
  </si>
  <si>
    <t>5-20 Gnole Marauders (Leather armor, large shield, random pole arm which can be wielded single-handed at -1 to hit) and 1-2 Gargoyles</t>
  </si>
  <si>
    <t>5-20 Gnole Warriors (ring mail, large shield, morning star) and 1-2 Gargoyles</t>
  </si>
  <si>
    <t>1 Good Dwarf Adventuring Party (Average Level 4 or 5; 3 or 4 NPCs)</t>
  </si>
  <si>
    <t>1 Good Elf Adventuring Party (Average Level 4 or 5; 3 or 4 NPCs)</t>
  </si>
  <si>
    <t>1 Good Gnome Adventuring Party (Average Level 4 or 5; 3 or 4 NPCs)</t>
  </si>
  <si>
    <t>1 Good Halfling Adventuring Party (Average Level 4 or 5; 3 or 4 NPCs)</t>
  </si>
  <si>
    <t>1-4 Good Illusionists (Level 5)</t>
  </si>
  <si>
    <t>1-4 Good Magic-Users (Level 5)</t>
  </si>
  <si>
    <t>1-2 Good Magic-Users (Level 5) and 1-2 Good Illusionists (Level 5)</t>
  </si>
  <si>
    <t>1-3 Gray Slimes</t>
  </si>
  <si>
    <t>5-12 Headless One Foe-Cleavers (Studded leather armor, bardiche) and 1-2 Gibbering Slimes</t>
  </si>
  <si>
    <t>5-12 Headless One Red-Blades (Ring mail, large shield, long sword) and 1-2 Gibbering Slimes</t>
  </si>
  <si>
    <t>1-2 Hell Hounds (HD 5)</t>
  </si>
  <si>
    <t>1 Infernal Imp</t>
  </si>
  <si>
    <t>1-4 Large Acid Mantises (HD 6)</t>
  </si>
  <si>
    <t>2-7 Lesser Cyclops Foe-Cleavers (Furs, bardiche [damage 7-12]) and 1 Five-Headed Hydra (Guardian Beast)</t>
  </si>
  <si>
    <t>2-7 Lesser Cyclops Marauders (Thick bearskin, war club [damage 3-10]) and 1 Five-Headed Hydra (Guardian Beast)</t>
  </si>
  <si>
    <t>2-7 Lesser Cyclops Warmongers (Thick bearskin, battle axe [damage 5-12]) and 1 Five-Headed Hydra (Guardian Beast)</t>
  </si>
  <si>
    <t>2-5 Monstrous Leeches (HD 5)</t>
  </si>
  <si>
    <t>2-7 Netherworld Gnome Dart-Throwers (Chain mail and leather jack, 12 darts with slowing poison, +2 to hit, save vs poison or suffer effects similar to a slow spell for 1-4 rounds)</t>
  </si>
  <si>
    <t>2-7 Netherworld Gnome Delvers (Chain mail and leather jack, footman’s pick, 6 darts with acidic poison, +2 to hit, save vs poison or suffer 2-8 additional acid damage; acid will destroy non-magical armor on a natural to hit roll of 20 if save is failed)</t>
  </si>
  <si>
    <t>2-7 Netherworld Gnome Ensnarers (Chain mail and leather jack, 12 darts with paralytic poison, +2 to hit, save vs poison or suffer paralysis for 1-2 rounds)</t>
  </si>
  <si>
    <t>2-7 Netherworld Gnome Miners (Chain mail and leather jack, footman’s pick, hammer)</t>
  </si>
  <si>
    <t>1 Neutral Dwarf Adventuring Party (Average Level 4 or 5; 3 or 4 NPCs)</t>
  </si>
  <si>
    <t>1 Neutral Elf Adventuring Party (Average Level 4 or 5; 3 or 4 NPCs)</t>
  </si>
  <si>
    <t>1 Neutral Gnome Adventuring Party (Average Level 4 or 5; 3 or 4 NPCs)</t>
  </si>
  <si>
    <t>1 Neutral Half-Orc Adventuring Party (Average Level 4 or 5; 3 or 4 NPCs)</t>
  </si>
  <si>
    <t>1 Neutral Halfling Adventuring Party (Average Level 4 or 5; 3 or 4 NPCs)</t>
  </si>
  <si>
    <t>1-4 Neutral Illusionists (Level 5)</t>
  </si>
  <si>
    <t>1-4 Neutral Magic-Users (Level 5)</t>
  </si>
  <si>
    <t>1-2 Neutral Magic-Users (Level 5) and 1-2 Neutral Illusionists (Level 5)</t>
  </si>
  <si>
    <t>1-3 Ochre Slimes</t>
  </si>
  <si>
    <t>1-2 Ochre Slimes and 1-2 Gray Slimes</t>
  </si>
  <si>
    <t>1-2 Ochre Slimes and 1-3 Green Slimes</t>
  </si>
  <si>
    <t>3-6 Ogre Foe-Cleavers (Furs, bardiche [damage 7-12]) and 1-2 Badgerbears (Guardian Beasts)</t>
  </si>
  <si>
    <t>3-6 Ogre Marauders (Thick bearskin, war club [damage 3-10]) and 1-2 Badgerbears (Guardian Beasts)</t>
  </si>
  <si>
    <t>1-3 Ogre Foe-Cleavers (Furs, bardiche [damage 7-12]) and 1-3 Giant Wolverines (Guardian Beasts)</t>
  </si>
  <si>
    <t>1-3 Ogre Marauders (Thick bearskin, war club [damage 3-10]) and 1-3 Giant Wolverines (Guardian Beasts)</t>
  </si>
  <si>
    <t>1-3 Ogre Warmongers (Thick bearskin, battle axe [damage 5-12]) and 1-3 Giant Wolverines (Guardian Beasts)</t>
  </si>
  <si>
    <t>1-3 Ogre Warriors (Hide armor, large shield, spear [damage 3-8], spiked club [damage 4-11]) and 1-3 Giant Wolverines (Guardian Beasts)</t>
  </si>
  <si>
    <t>1-4 Paladins (Level 3) and 2-5 Good Fighters (Level 4) (Knights)</t>
  </si>
  <si>
    <t>1-4 Paladins (Level 3) and 1-3 Rangers (Level 4)</t>
  </si>
  <si>
    <t>2-4 Rangers (Level 4)</t>
  </si>
  <si>
    <t>1-3 Shadows and 4-16 Lares Demons</t>
  </si>
  <si>
    <t>1-2 Six-Headed Hydras</t>
  </si>
  <si>
    <t>1 Small Mixed Evil Adventuring Party (Average Level 5; 2 or 3 NPCs plus 1-4 Level 2 Fighters)</t>
  </si>
  <si>
    <t>1 Small Mixed Good Adventuring Party (Average Level 5; 2 or 3 NPCs plus 1-4 Level 2 Fighters)</t>
  </si>
  <si>
    <t>1 Small Mixed Neutral Adventuring Party (Average Level 5; 2 or 3 NPCs plus 1-4 Level 2 Fighters)</t>
  </si>
  <si>
    <t>1-3 Spotted Lions</t>
  </si>
  <si>
    <t>1 Sub-Adult Black Dragon (Huge, hit points 24)</t>
  </si>
  <si>
    <t>1 Sub-Adult Black Dragon (Small, magic-using, hit points 18)</t>
  </si>
  <si>
    <t>1 Sub-Adult Black Dragon (Average, magic-using, hit points 21)</t>
  </si>
  <si>
    <t>1 Sub-Adult Brass Dragon (Huge, hit points 24)</t>
  </si>
  <si>
    <t>1 Sub-Adult Brass Dragon (Small, magic-using, hit points 18)</t>
  </si>
  <si>
    <t>1 Sub-Adult Brass Dragon (Average, magic-using, hit points 21)</t>
  </si>
  <si>
    <t>1 Sub-Adult White Dragon (Huge, hit points 21)</t>
  </si>
  <si>
    <t>1 Sub-Adult White Dragon (Small, magic-using, hit points 15)</t>
  </si>
  <si>
    <t>1 Sub-Adult White Dragon (Average, magic-using, hit points 18)</t>
  </si>
  <si>
    <t>5-8 Two-Headed Hounds</t>
  </si>
  <si>
    <t>4-10 Undead Wolves</t>
  </si>
  <si>
    <t>1-2 Very Young Blue Dragons (Huge, hit points 10)</t>
  </si>
  <si>
    <t>1-2 Very Young Blue Dragons (Small, magic-using, hit points 8)</t>
  </si>
  <si>
    <t>1-2 Very Young Blue Dragons (Average, magic-using, hit points 9)</t>
  </si>
  <si>
    <t>1-2 Very Young Bronze Dragons (Huge, hit points 10)</t>
  </si>
  <si>
    <t>1-2 Very Young Bronze Dragons (Small, magic-using, hit points 8)</t>
  </si>
  <si>
    <t>1-2 Very Young Bronze Dragons (Average, magic-using, hit points 9)</t>
  </si>
  <si>
    <t>1-2 Very Young Copper Dragons (Huge, hit points 9)</t>
  </si>
  <si>
    <t>1-2 Very Young Copper Dragons (Small, magic-using, hit points 7)</t>
  </si>
  <si>
    <t>1-2 Very Young Copper Dragons (Average, magic-using, hit points 8)</t>
  </si>
  <si>
    <t>1-2 Very Young Gold Dragons (Huge, hit points 12)</t>
  </si>
  <si>
    <t>1-2 Very Young Gold Dragons (Small, magic-using, hit points 10)</t>
  </si>
  <si>
    <t>1-2 Very Young Gold Dragons (Average, magic-using, hit points 11)</t>
  </si>
  <si>
    <t>1-2 Very Young Green Dragons (Huge, hit points 9)</t>
  </si>
  <si>
    <t>1-2 Very Young Green Dragons (Small, magic-using, hit points 7)</t>
  </si>
  <si>
    <t>1-2 Very Young Green Dragons (Average, magic-using, hit points 8)</t>
  </si>
  <si>
    <t>1-2 Very Young Red Dragons (Huge, hit points 11)</t>
  </si>
  <si>
    <t>1-2 Very Young Red Dragons (Small, magic-using, hit points 9)</t>
  </si>
  <si>
    <t>1-2 Very Young Red Dragons (Average, magic-using, hit points 10)</t>
  </si>
  <si>
    <t>1-2 Very Young Silver Dragons (Huge, hit points 11)</t>
  </si>
  <si>
    <t>1-2 Very Young Silver Dragons (Small, magic-using, hit points 9)</t>
  </si>
  <si>
    <t xml:space="preserve">1-2 Very Young Silver Dragons (Average, magic-using, hit points 10) </t>
  </si>
  <si>
    <t>2-4 Werewolves</t>
  </si>
  <si>
    <t>1-2 Werewolves and 3-12 Beastmen (HD 3) (Slaves)</t>
  </si>
  <si>
    <t>1-2 Werewolves and 4-16 Cave Wolves</t>
  </si>
  <si>
    <t>1-2 Werewolves and 3-12 Dire Wolves</t>
  </si>
  <si>
    <t>1-2 Werewolves and 2-8 Monstrous Wolves</t>
  </si>
  <si>
    <t>2-5 Yetis</t>
  </si>
  <si>
    <t>1-3 Yetis and 1-2 Ice Toads</t>
  </si>
  <si>
    <t>1 Young Black Dragon (Huge, hit points 16)</t>
  </si>
  <si>
    <t>1 Young Black Dragon (Small, magic-using, hit points 12)</t>
  </si>
  <si>
    <t>1 Young Black Dragon (Average, magic-using, hit points 14)</t>
  </si>
  <si>
    <t>1 Young Blue Dragon (Huge, hit points 20)</t>
  </si>
  <si>
    <t>1 Young Blue Dragon (Small, magic-using, hit points 16)</t>
  </si>
  <si>
    <t>1 Young Blue Dragon (Average, magic-using, hit points 18)</t>
  </si>
  <si>
    <t>1 Young Brass Dragon (Huge, hit points 16)</t>
  </si>
  <si>
    <t>1 Young Brass Dragon (Small, magic-using, hit points 12)</t>
  </si>
  <si>
    <t>1 Young Brass Dragon (Average, magic-using, hit points 14)</t>
  </si>
  <si>
    <t>1 Young Bronze Dragon (Huge, hit points 20)</t>
  </si>
  <si>
    <t>1 Young Bronze Dragon (Small, magic-using, hit points 16)</t>
  </si>
  <si>
    <t>1 Young Bronze Dragon (Average, magic-using, hit points 18)</t>
  </si>
  <si>
    <t>1 Young Copper Dragon (Huge, hit points 18)</t>
  </si>
  <si>
    <t>1 Young Copper Dragon (Small, magic-using, hit points 14)</t>
  </si>
  <si>
    <t>1 Young Copper Dragon (Average, magic-using, hit points 16)</t>
  </si>
  <si>
    <t>1 Young Gold Dragon (Huge, hit points 24)</t>
  </si>
  <si>
    <t>1 Young Gold Dragon (Small, magic-using, hit points 20)</t>
  </si>
  <si>
    <t>1 Young Gold Dragon (Average, magic-using, hit points 22)</t>
  </si>
  <si>
    <t>1 Young Green Dragon (Huge, hit points 18)</t>
  </si>
  <si>
    <t>1 Young Green Dragon (Small, magic-using, hit points 14)</t>
  </si>
  <si>
    <t>1 Young Green Dragon (Average, magic-using, hit points 16)</t>
  </si>
  <si>
    <t>1 Young Red Dragon (Huge, hit points 22)</t>
  </si>
  <si>
    <t>1 Young Red Dragon (Small, magic-using, hit points 18)</t>
  </si>
  <si>
    <t>1 Young Red Dragon (Average, magic-using, hit points 20)</t>
  </si>
  <si>
    <t>1 Young Silver Dragon (Huge, hit points 22)</t>
  </si>
  <si>
    <t>1 Young Silver Dragon (Small, magic-using, hit points 18)</t>
  </si>
  <si>
    <t>1 Young Silver Dragon (Average, magic-using, hit points 20)</t>
  </si>
  <si>
    <t>1 Young White Dragon (Huge, hit points 14)</t>
  </si>
  <si>
    <t>1-2 Young White Dragons (Small, magic-using, hit points 10)</t>
  </si>
  <si>
    <t>1-2 Young White Dragons (Average, magic-using, hit points 12)</t>
  </si>
  <si>
    <t>1 Abyssal Imp and 1-2 Hell Hounds (HD 5)</t>
  </si>
  <si>
    <t>1 Abyssal Imp and 11-20 Soul Worms</t>
  </si>
  <si>
    <t>1 Adult Black Dragon (Small, hit points 30)</t>
  </si>
  <si>
    <t>1 Adult Black Dragon (Average, hit points 35)</t>
  </si>
  <si>
    <t>1 Adult Brass Dragon (Small, hit points 30)</t>
  </si>
  <si>
    <t>1 Adult Brass Dragon (Average, hit points 35)</t>
  </si>
  <si>
    <t>1 Adult White Dragon (Small, hit points 25)</t>
  </si>
  <si>
    <t>1 Adult White Dragon (Average, hit points 30)</t>
  </si>
  <si>
    <t>1 Amphisbaena and 1-3 Giant Constrictor Snakes</t>
  </si>
  <si>
    <t>1 Amphisbaena and 1-2 Giant Poisonous Snakes</t>
  </si>
  <si>
    <t>1 Amphisbaena and 1 Giant Spitting Snake</t>
  </si>
  <si>
    <t>1-4 Arcane Zombies</t>
  </si>
  <si>
    <t>1-4 Assassins (Level 4) and 2-5 Evil Thieves (Level 3)</t>
  </si>
  <si>
    <t>1-2 Cockatrices</t>
  </si>
  <si>
    <t>1 Cockatrice and 1-2 Gargoyles</t>
  </si>
  <si>
    <t>1-4 Druids (Level 5)</t>
  </si>
  <si>
    <t>1-2 Druids (Level 5) and 1-4 Rangers (Level 4)</t>
  </si>
  <si>
    <t>1-4 Evil Clerics (Level 5)</t>
  </si>
  <si>
    <t>1-2 Evil Clerics (Level 4) and 1-2 Arcane Zombies</t>
  </si>
  <si>
    <t>1-2 Evil Clerics (Level 5) and 6-36 Armored Zombies</t>
  </si>
  <si>
    <t>1-2 Evil Clerics (Level 5) and 1 Familiar (Abyssal or Infernal Imp)</t>
  </si>
  <si>
    <t>1-2 Evil Clerics (Level 5) and 1-3 Monster Zombies</t>
  </si>
  <si>
    <t>1-2 Evil Clerics (Level 5) and 12-50 Skeletons</t>
  </si>
  <si>
    <t>1-2 Evil Clerics (Level 5) and 7-42 Zombies</t>
  </si>
  <si>
    <t>10-40 Evil Dwarf Rune-Hammers (Chain mail, battle axe, footman’s mace) and 1-3 Grotesques</t>
  </si>
  <si>
    <t>10-40 Evil Dwarf Snipers (Chain mail, small shield, light crossbow with 40 quarrels, short sword) and 1-3 Grotesques</t>
  </si>
  <si>
    <t>6-36 Evil Elf Crystal Slingers (HD 1) (Chain mail, buckler, sling with 20 crystal spheres; treat as sling bullets, with chance of shattering for an additional 1-3 damage on a natural roll of 20) and 1-2 Giant Spiders</t>
  </si>
  <si>
    <t>6-36 Evil Elf Heart Seekers (HD 1) (Chain mail, buckler, atlatl, 6 javelins) and 1-2 Giant Spiders</t>
  </si>
  <si>
    <t>6-36 Evil Elf Idolaters (HD 1) (Chain mail, buckler, footman’s mace) and 1-2 Giant Spiders</t>
  </si>
  <si>
    <t>6-36 Evil Elf Mourn Blades (HD 1) (Chain mail, buckler, short sword, long dagger, can attack with both blades, with no penalty for the sword and -2 to hit for the dagger) and 1-2 Giant Spiders</t>
  </si>
  <si>
    <t>6-36 Evil Elf Tunnel Snipers (HD 1) (Chain mail, buckler, hand crossbow with 20 quarrels, long dagger) and 1-2 Giant Spiders</t>
  </si>
  <si>
    <t>6-36 Evil Elf Crystal Slingers (HD 1) (Chain mail, buckler, sling with 20 crystal spheres; treat as sling bullets, with chance of shattering for an additional 1-3 damage on a natural roll of 20) and 1-2 Lesser Dimensional Spiders</t>
  </si>
  <si>
    <t>6-36 Evil Elf Heart Seekers (HD 1) (Chain mail, buckler, atlatl, 6 javelins) and 1-2 Lesser Dimensional Spiders</t>
  </si>
  <si>
    <t>6-36 Evil Elf Idolaters (HD 1) (Chain mail, buckler, footman’s mace) and 1-2 Lesser Dimensional Spiders</t>
  </si>
  <si>
    <t>6-36 Evil Elf Mourn Blades (HD 1) (Chain mail, buckler, short sword, long dagger, can attack with both blades, with no penalty for the sword and -2 to hit for the dagger) and 1-2 Lesser Dimensional Spiders</t>
  </si>
  <si>
    <t>6-36 Evil Elf Tunnel Snipers (HD 1) (Chain mail, buckler, hand crossbow with 20 quarrels, long dagger) and 1-2 Lesser Dimensional Spiders</t>
  </si>
  <si>
    <t>2-5 Evil Fighters (Level 5)</t>
  </si>
  <si>
    <t>1-3 Evil Illusionists (Level 5) and 1 Familiar (Abyssal or Infernal Imp)</t>
  </si>
  <si>
    <t>1-3 Evil Magic-Users (Level 5) and 1-2 Arcane Zombies</t>
  </si>
  <si>
    <t>1-3 Evil Magic-Users (Level 5) and 1 Familiar (Abyssal or Infernal Imp)</t>
  </si>
  <si>
    <t>1-3 Evil Magic-Users (Level 5) and 1-3 Evil Illusionists (Level 5)</t>
  </si>
  <si>
    <t>1-3 Evil Thieves (Level 4) and 4-16 Bugbear Ambushers (Leather armor, 3 spears)</t>
  </si>
  <si>
    <t>1-3 Evil Thieves (Level 4) and 4-16 Bugbear Red-Blades (Ring mail, large shield, long sword)</t>
  </si>
  <si>
    <t>1-3 Evil Thieves (Level 4) and 4-16 Bugbear Warriors (Ring mail, large shield, morning star)</t>
  </si>
  <si>
    <t>1-2 Gargoyles and 1-4 Shadows</t>
  </si>
  <si>
    <t>1-3 Giant Subterranean Lizards</t>
  </si>
  <si>
    <t>1 Giant Poisonous Snake and 1 Giant Spitting Snake</t>
  </si>
  <si>
    <t>1-2 Giant Scorpions</t>
  </si>
  <si>
    <t>1 Giant Scorpion and 2-8 Huge Scorpions</t>
  </si>
  <si>
    <t>1-3 Giant Spiders</t>
  </si>
  <si>
    <t>1-2 Giant Spitting Snakes</t>
  </si>
  <si>
    <t>3-12 Giant Woodboring Beetles and 1-4 Ochre Slimes</t>
  </si>
  <si>
    <t>1-4 Good Clerics (Level 5)</t>
  </si>
  <si>
    <t>1-2 Good Clerics (Level 5) and 1 Familiar (Dracunculus or Homunculus)</t>
  </si>
  <si>
    <t>2-5 Good Fighters (Level 5)</t>
  </si>
  <si>
    <t>1-3 Good Illusionists (Level 5) and 1 Familiar (Dracunculus or Homunculus)</t>
  </si>
  <si>
    <t>1-3 Good Magic-Users (Level 5) and 1 Familiar (Dracunculus or Homunculus)</t>
  </si>
  <si>
    <t>1-3 Good Magic-Users (Level 5) and 1-3 Good Illusionists (Level 5)</t>
  </si>
  <si>
    <t>4-7 Greater Netherworld Bats (HD 6)</t>
  </si>
  <si>
    <t>1-3 Huge Green Slimes (HD 4)</t>
  </si>
  <si>
    <t>1-2 Huge Green Slimes and 1-3 Ochre Slimes</t>
  </si>
  <si>
    <t>1 Infernal Imp and 1-2 Hell Hounds (HD 5)</t>
  </si>
  <si>
    <t>1 Infernal Imp and 11-20 Soul Worms</t>
  </si>
  <si>
    <t>1-3 Lesser Dimensional Spiders</t>
  </si>
  <si>
    <t>1 Mixed Evil Adventuring Party (Average Level 5; 4 or 5 NPCs)</t>
  </si>
  <si>
    <t>1 Mixed Good Adventuring Party (Average Level 5; 4 or 5 NPCs)</t>
  </si>
  <si>
    <t>1 Mixed Neutral Adventuring Party (Average Level 5; 4 or 5 NPCs)</t>
  </si>
  <si>
    <t>2-5 Monster Zombies</t>
  </si>
  <si>
    <t xml:space="preserve"> 2-5 Monster Zombies</t>
  </si>
  <si>
    <t>2-5 Neutral Clerics (Level 5)</t>
  </si>
  <si>
    <t>1-3 Neutral Clerics (Level 5) and 1 Familiar (Homunculus)</t>
  </si>
  <si>
    <t>2-5 Neutral Fighters (Level 5)</t>
  </si>
  <si>
    <t>1-3 Neutral Illusionists (Level 5) and 1 Familiar (Homunculus)</t>
  </si>
  <si>
    <t>1-3 Neutral Magic-Users (Level 5) and 1 Familiar (Homunculus)</t>
  </si>
  <si>
    <t>1-3 Neutral Magic-Users (Level 5) and 1-3 Neutral Illusionists (Level 5)</t>
  </si>
  <si>
    <t>2-5 Paladins (Level 4)</t>
  </si>
  <si>
    <t>1-3 Paladins (Level 4) and 1-3 Good Fighters (Level 5) (Knights)</t>
  </si>
  <si>
    <t>1-3 Paladins (Level 4) and 2-4 Rangers (Level 4)</t>
  </si>
  <si>
    <t>1-3 Sirens</t>
  </si>
  <si>
    <t>1 Siren and 2-4 Nereids</t>
  </si>
  <si>
    <t>1 Six-Headed Fire-Breathing Hydra</t>
  </si>
  <si>
    <t>1 Small Giant Ant Colony (1 Queen, 4-16 Workers and 2-5 Warriors)</t>
  </si>
  <si>
    <t>2-5 Stone Living Statues</t>
  </si>
  <si>
    <t>1-3 Stone Living Statues and 2-7 Clay Living Statues</t>
  </si>
  <si>
    <t>1 Sub-Adult Black Dragon (Huge, magic-using, hit points 24)</t>
  </si>
  <si>
    <t>1 Sub-Adult Blue Dragon (Small, hit points 24)</t>
  </si>
  <si>
    <t>1 Sub-Adult Blue Dragon (Average, hit points 27)</t>
  </si>
  <si>
    <t>1 Sub-Adult Brass Dragon (Huge, Magic-using, hit points 24)</t>
  </si>
  <si>
    <t>1 Sub-Adult Bronze Dragon (Small, hit points 24)</t>
  </si>
  <si>
    <t>1 Sub-Adult Bronze Dragon (Average, hit points 27)</t>
  </si>
  <si>
    <t>1 Sub-Adult Copper Dragon (Small, hit points 21)</t>
  </si>
  <si>
    <t>1 Sub-Adult Copper Dragon (Average, hit points 24)</t>
  </si>
  <si>
    <t>1 Sub-Adult Gold Dragon (Small, hit points 30)</t>
  </si>
  <si>
    <t>1 Sub-Adult Gold Dragon (Average, hit points 33)</t>
  </si>
  <si>
    <t>1 Sub-Adult Green Dragon (Small, hit points 21)</t>
  </si>
  <si>
    <t>1 Sub-Adult Green Dragon (Average, hit points 24)</t>
  </si>
  <si>
    <t>1 Sub-Adult Red Dragon (Small, hit points 27)</t>
  </si>
  <si>
    <t>1 Sub-Adult Red Dragon (Average, hit points 30)</t>
  </si>
  <si>
    <t>1 Sub-Adult Silver Dragon (Small, hit points 27)</t>
  </si>
  <si>
    <t>1 Sub-Adult Silver Dragon (Average, hit points 30)</t>
  </si>
  <si>
    <t>1 Sub-Adult White Dragon (Huge, magic-using, hit points 21)</t>
  </si>
  <si>
    <t>1-2 Tentacled Centipedes</t>
  </si>
  <si>
    <t>2 Very Young Blue Dragons (Huge, magic-using, hit points 10)</t>
  </si>
  <si>
    <t>2 Very Young Bronze Dragons (Huge, magic-using, hit points 10)</t>
  </si>
  <si>
    <t>2 Very Young Copper Dragons (Huge, magic-using, hit points 9)</t>
  </si>
  <si>
    <t>2 Very Young Gold Dragons (Huge, magic-using, hit points 12)</t>
  </si>
  <si>
    <t>2 Very Young Green Dragons (Huge, magic-using, hit points 9)</t>
  </si>
  <si>
    <t>2 Very Young Red Dragons (Huge, magic-using, hit points 11)</t>
  </si>
  <si>
    <t>2 Very Young Silver Dragons (Huge, magic-using, hit points 11)</t>
  </si>
  <si>
    <t>1-3 Wereboars</t>
  </si>
  <si>
    <t>1-2 Wereboars and 7-21 Neutral Berserker Bear Warriors (Furs, two-handed sword)</t>
  </si>
  <si>
    <t>1-2 Wereboars and 7-21 Neutral Berserker Boar Warriors (Furs, 2 short swords)</t>
  </si>
  <si>
    <t>1-2 Wereboars and 7-21 Neutral Berserker Bladesmen (Furs, broad sword, hand axe)</t>
  </si>
  <si>
    <t>1-2 Wereboars and 7-21 Neutral Berserker Swordsmen (Furs, long sword, hand axe)</t>
  </si>
  <si>
    <t>1-2 Wereboars and 1-4 Huge Boars</t>
  </si>
  <si>
    <t>1-2 Wereboars and 1-2 Monstrous Boars</t>
  </si>
  <si>
    <t>2-4 Werewolves and 1-2 Winter Wolves</t>
  </si>
  <si>
    <t>1-4 Wights</t>
  </si>
  <si>
    <t>1-4 Winter Wolves</t>
  </si>
  <si>
    <t>2-5 Yetis and 1-4 Snow Leopards</t>
  </si>
  <si>
    <t>2-5 Yetis and 1-2 Winter Wolves</t>
  </si>
  <si>
    <t>2-5 Yetis and 1 Yeti Chieftain (Maximum hit points, may be wielding a magic weapon)</t>
  </si>
  <si>
    <t>1 Young Adult Black Dragon (Small, hit points 24)</t>
  </si>
  <si>
    <t>1 Young Adult Black Dragon (Average, hit points 28)</t>
  </si>
  <si>
    <t>1 Young Adult Blue Dragon (Small, hit points 32)</t>
  </si>
  <si>
    <t>1 Young Adult Blue Dragon (Average, hit points 36)</t>
  </si>
  <si>
    <t>1 Young Adult Brass Dragon (Small, hit points 24)</t>
  </si>
  <si>
    <t>1 Young Adult Brass Dragon (Average, hit points 28)</t>
  </si>
  <si>
    <t>1 Young Adult Bronze Dragon (Small, hit points 32)</t>
  </si>
  <si>
    <t>1 Young Adult Bronze Dragon (Average, hit points 36)</t>
  </si>
  <si>
    <t>1 Young Adult Copper Dragon (Small, hit points 28)</t>
  </si>
  <si>
    <t>1 Young Adult Copper Dragon (Average, hit points 32)</t>
  </si>
  <si>
    <t>1 Young Adult Green Dragon (Small, hit points 28)</t>
  </si>
  <si>
    <t>1 Young Adult Green Dragon (Average, hit points 32)</t>
  </si>
  <si>
    <t>1 Young Adult Red Dragon (Small, hit points 36)</t>
  </si>
  <si>
    <t>1 Young Adult Red Dragon (Average, hit points 40)</t>
  </si>
  <si>
    <t>1 Young Adult Silver Dragon (Small, hit points 36)</t>
  </si>
  <si>
    <t>1 Young Adult Silver Dragon (Average, hit points 40)</t>
  </si>
  <si>
    <t>1-2 Young Adult White Dragons (Small, hit points 20)</t>
  </si>
  <si>
    <t>1-2 Young Adult White Dragons (Average, hit points 24)</t>
  </si>
  <si>
    <t>1-2 Young Black Dragons (Huge, magic-using, hit points 16)</t>
  </si>
  <si>
    <t>1-2 Young Blue Dragons (Huge, magic-using, hit points 20)</t>
  </si>
  <si>
    <t>1-2 Young Brass Dragons (Huge, magic-using, hit points 16)</t>
  </si>
  <si>
    <t>1-2 Young Bronze Dragons (Huge, magic-using, hit points 20)</t>
  </si>
  <si>
    <t>1-2 Young Copper Dragons (Huge, magic-using, hit points 18)</t>
  </si>
  <si>
    <t>1-2 Young Gold Dragons (Huge, magic-using, hit points 24)</t>
  </si>
  <si>
    <t>1-2 Young Green Dragons (Huge, magic-using, hit points 18)</t>
  </si>
  <si>
    <t>1-2 Young Red Dragons (Huge, magic-using, hit points 22)</t>
  </si>
  <si>
    <t>1-2 Young Silver Dragons (Huge, magic-using, hit points 22)</t>
  </si>
  <si>
    <t>2 Young White Dragons (Huge, magic-using, hit points 14)</t>
  </si>
  <si>
    <t>1 Adult Black Dragon (Huge, hit points 40)</t>
  </si>
  <si>
    <t>1 Adult Black Dragon (Small, magic-using, hit points 30)</t>
  </si>
  <si>
    <t>1 Adult Black Dragon (Average, magic-using, hit points 35)</t>
  </si>
  <si>
    <t>1 Adult Brass Dragon (Huge, hit points 40)</t>
  </si>
  <si>
    <t>1 Adult Brass Dragon (Small, magic-using, hit points 30)</t>
  </si>
  <si>
    <t>1 Adult Brass Dragon (Average, magic-using, hit points 35)</t>
  </si>
  <si>
    <t>1 Adult White Dragon (Huge, hit points 35)</t>
  </si>
  <si>
    <t>1 Adult White Dragon (Small, magic-using, hit points 25)</t>
  </si>
  <si>
    <t>1 Adult White Dragon (Average, magic-using, hit points 30)</t>
  </si>
  <si>
    <t>1 Amphisbaena and 1-2 Giant Spitting Snakes</t>
  </si>
  <si>
    <t>2-5 Assassins (Level 5)</t>
  </si>
  <si>
    <t>1-3 Assassins (Level 5) and 1-3 Evil Thieves (Level 5)</t>
  </si>
  <si>
    <t>2-4 Crocutas</t>
  </si>
  <si>
    <t>1-2 Crocutas and 1-2 Large Hell Hounds (HD 6)</t>
  </si>
  <si>
    <t>1-4 Druids (Level 5) and 2-4 Rangers (Level 4)</t>
  </si>
  <si>
    <t>1-4 Evil Clerics (Level 6)</t>
  </si>
  <si>
    <t>1-2 Evil Clerics (Level 6) and 1-2 Familiars (Abyssal or Infernal Imps)</t>
  </si>
  <si>
    <t>1 Evil Dwarf Adventuring Party (Average Level 5 or 6; 3 or 4 NPCs)</t>
  </si>
  <si>
    <t>12-48 Evil Dwarf Foe-Hammers (Chain mail, small shield, battle axe, 2 throwing hammers) and 1-3 Gargoyles</t>
  </si>
  <si>
    <t>12-48 Evil Dwarf Repellers (Chain mail, heavy crossbow with 40 quarrels, battle axe) and 1-3 Gargoyles</t>
  </si>
  <si>
    <t>12-48 Evil Dwarf Rune-Hammers (Chain mail, battle axe, footman’s mace) and 1-3 Gargoyles</t>
  </si>
  <si>
    <t>12-48 Evil Dwarf Snipers (Chain mail, small shield, light crossbow with 40 quarrels, short sword) and 1-3 Gargoyles</t>
  </si>
  <si>
    <t>1 Evil Elf Adventuring Party (Average Level 5 or 6; 3 or 4 NPCs)</t>
  </si>
  <si>
    <t>5-40 Evil Elf Crystal Slingers (HD 1) (Chain mail, buckler, sling with 20 crystal spheres; treat as sling bullets, with chance of shattering for an additional 1-3 damage on a natural roll of 20) and 1-2 Giant Black Widow Spiders</t>
  </si>
  <si>
    <t>5-40 Evil Elf Heart Seekers (HD 1) (Chain mail, buckler, atlatl, 6 javelins) and 1-2 Giant Black Widow Spiders</t>
  </si>
  <si>
    <t>5-40 Evil Elf Idolaters (HD 1) (Chain mail, buckler, footman’s mace) and 1-2 Giant Black Widow Spiders</t>
  </si>
  <si>
    <t>5-40 Evil Elf Mourn Blades (HD 1) (Chain mail, buckler, short sword, long dagger, can attack with both blades, with no penalty for the sword and -2 to hit for the dagger) and 1-2 Giant Black Widow Spiders</t>
  </si>
  <si>
    <t>5-40 Evil Elf Tunnel Snipers (HD 1) (Chain mail, buckler, hand crossbow with 20 quarrels, long dagger) and 1-2 Giant Black Widow Spiders</t>
  </si>
  <si>
    <t>1 Evil Gnome Adventuring Party (Average Level 5 or 6; 3 or 4 NPCs)</t>
  </si>
  <si>
    <t>1 Evil Half-Orc Adventuring Party (Average Level 5 or 6; 3 or 4 NPCs)</t>
  </si>
  <si>
    <t>1-4 Evil Illusionists (Level 6)</t>
  </si>
  <si>
    <t>1-2 Evil Illusionists (Level 6) and 1-2 Familiars (Abyssal or Infernal Imps)</t>
  </si>
  <si>
    <t>1-2 Evil Illusionists (Level 6) and 1 Nightmare</t>
  </si>
  <si>
    <t>1-4 Evil Magic-Users (Level 6)</t>
  </si>
  <si>
    <t>1-2 Evil Magic-Users (Level 6) and 1-2 Familiars (Abyssal or Infernal Imps)</t>
  </si>
  <si>
    <t>1-2 Evil Magic-Users (Level 6) and 1-2 Evil Illusionists (Level 6)</t>
  </si>
  <si>
    <t>1-4 Evil Monks (Level 5)</t>
  </si>
  <si>
    <t>2-5 Evil Thieves (Level 5)</t>
  </si>
  <si>
    <t>1-3 Evil Thieves (Level 5) and 5-20 Bugbear Ambushers (Leather armor, 3 spears)</t>
  </si>
  <si>
    <t>1-3 Evil Thieves (Level 5) and 5-20 Bugbear Foe-Cleavers (Studded leather armor, bardiche)</t>
  </si>
  <si>
    <t>1-3 Evil Thieves (Level 5) and 5-20 Bugbear Red-Blades (Ring mail, large shield, long sword)</t>
  </si>
  <si>
    <t>1-3 Evil Thieves (Level 5) and 5-20 Bugbear Warriors (Ring mail, large shield, morning star)</t>
  </si>
  <si>
    <t>1-3 Giant Black Widow Spiders</t>
  </si>
  <si>
    <t>1-3 Giant Crocodiles</t>
  </si>
  <si>
    <t>1-3 Giant Stag Beetles</t>
  </si>
  <si>
    <t>1-2 Giant Stag Beetles and 2-12 Giant Bombardier Beetles</t>
  </si>
  <si>
    <t>3-6 Giant Woodboring Beetles and 1-4 Green Slimes</t>
  </si>
  <si>
    <t>1-4 Good Clerics (Level 6)</t>
  </si>
  <si>
    <t>1-2 Good Clerics (Level 6) and 1-2 Familiars (Dracunculi or Homunculi)</t>
  </si>
  <si>
    <t>1 Good Dwarf Adventuring Party (Average Level 5 or 6; 3 or 4 NPCs)</t>
  </si>
  <si>
    <t>1 Good Elf Adventuring Party (Average Level 5 or 6; 3 or 4 NPCs)</t>
  </si>
  <si>
    <t>1 Good Gnome Adventuring Party (Average Level 5 or 6; 3 or 4 NPCs)</t>
  </si>
  <si>
    <t>1 Good Halfling Adventuring Party (Average Level 5 or 6; 3 or 4 NPCs)</t>
  </si>
  <si>
    <t>1-4 Good Illusionists (Level 6)</t>
  </si>
  <si>
    <t>1-2 Good Illusionists (Level 6) and 1-2 Familiars (Dracunculi or Homunculi)</t>
  </si>
  <si>
    <t>1-4 Good Magic-Users (Level 6)</t>
  </si>
  <si>
    <t>1-2 Good Magic-Users (Level 6) and 1-2 Familiars (Dracunculi or Homunculi)</t>
  </si>
  <si>
    <t>1-2 Good Magic-Users (Level 6) and 1-2 Good Illusionists (Level 6)</t>
  </si>
  <si>
    <t>1-4 Good Monks (Level 5)</t>
  </si>
  <si>
    <t>2-5 Good Thieves (Level 5)</t>
  </si>
  <si>
    <t>1-4 Huge Acid Mantises (HD 7)</t>
  </si>
  <si>
    <t>1-3 Large Hell Hounds (HD 6)</t>
  </si>
  <si>
    <t>1-2 Manticores</t>
  </si>
  <si>
    <t>1-4 Minotaur Blood Reapers (Battle axe, damage 3-12)</t>
  </si>
  <si>
    <t>1-4 Minotaur Foe-Crushers (Footman’s three-headed flail, damage 4-9, ignores shields and parrying weapons)</t>
  </si>
  <si>
    <t>1-4 Minotaur Heart Seekers (2 spears, damage 3-8, will be used to charge)</t>
  </si>
  <si>
    <t>1-4 Minotaur Labyrinth Snipers (Heavy crossbow, damage 1-12)</t>
  </si>
  <si>
    <t>1-4 Minotaur Skull Smashers (Morning star, damage 4-10)</t>
  </si>
  <si>
    <t>1-2 Minotaur Blood Reapers (Battle axe, damage 3-12) and 1-2 Crocutas</t>
  </si>
  <si>
    <t>1-2 Minotaur Foe-Crushers (Footman’s three-headed flail, damage 4-9, ignores shields and parrying weapons) and 1-2 Crocutas</t>
  </si>
  <si>
    <t>1-2 Minotaur Labyrinth Snipers (Heavy crossbow, damage 1-12) and 1-2 Crocutas</t>
  </si>
  <si>
    <t>1-2 Minotaur Skull Smashers (Morning star, damage 4-10) and 1-2 Crocutas</t>
  </si>
  <si>
    <t>1-2 Minotaur Blood Reapers (Battle axe, damage 3-12) and 1-2 Huge Bulls</t>
  </si>
  <si>
    <t>1-2 Minotaur Foe-Crushers (Footman’s three-headed flail, damage 4-9, ignores shields and carrying weapons) and 1-2 Huge Bulls</t>
  </si>
  <si>
    <t>1-2 Minotaur Labyrinth Snipers (Heavy crossbow, damage 1-12) and 1-2 Huge Bulls</t>
  </si>
  <si>
    <t>1-2 Minotaur Skull Smashers (Morning star, damage 4-10) and 1-2 Huge Bulls</t>
  </si>
  <si>
    <t>1-2 Minotaur Blood Reapers (Battle axe, damage 3-12) and 1 Manticore (Guardian Beast)</t>
  </si>
  <si>
    <t>1-2 Minotaur Foe-Crushers (Footman’s three-headed flail, damage 4-9, ignores shields and parrying weapons) and 1 Manticore (Guardian Beast)</t>
  </si>
  <si>
    <t>1-2 Minotaur Labyrinth Snipers (Heavy crossbow, damage 1-12) and 1 Manticore (Guardian Beast)</t>
  </si>
  <si>
    <t>1-2 Minotaur Skull Smashers (Morning star, damage 4-10) and 1 Manticore (Guardian Beast)</t>
  </si>
  <si>
    <t>1-4 Neutral Clerics (Level 6)</t>
  </si>
  <si>
    <t>1-2 Neutral Clerics (Level 6) and 1-2 Familiars (Homunculi)</t>
  </si>
  <si>
    <t>1 Neutral Dwarf Adventuring Party (Average Level 5 or 6; 3 or 4 NPCs)</t>
  </si>
  <si>
    <t>1 Neutral Elf Adventuring Party (Average Level 5 or 6; 3 or 4 NPCs)</t>
  </si>
  <si>
    <t>1 Neutral Gnome Adventuring Party (Average Level 5 or 6; 3 or 4 NPCs)</t>
  </si>
  <si>
    <t>1 Neutral Half-Orc Adventuring Party (Average Level 5 or 6; 3 or 4 NPCs)</t>
  </si>
  <si>
    <t>1 Neutral Halfling Adventuring Party (Average Level 5 or 6; 3 or 4 NPCs)</t>
  </si>
  <si>
    <t>2-5 Neutral Illusionists (Level 6)</t>
  </si>
  <si>
    <t>1-2 Neutral Illusionists (Level 6) and 1-2 Familiars (Homunculi)</t>
  </si>
  <si>
    <t>1-4 Neutral Magic-Users (Level 6)</t>
  </si>
  <si>
    <t>1-2 Neutral Magic-Users (Level 6) and 1-2 Familiars (Homunculi)</t>
  </si>
  <si>
    <t>1-2 Neutral Magic-Users (Level 6) and 1-2 Neutral Illusionists (Level 6)</t>
  </si>
  <si>
    <t>1-4 Neutral Monks (Level 5)</t>
  </si>
  <si>
    <t>2-5 Neutral Thieves (Level 5)</t>
  </si>
  <si>
    <t>1-2 Nightmares</t>
  </si>
  <si>
    <t>3-6 Ogre Foe-Cleavers (Furs, bardiche [damage 7-12]) and 1 Small Tentacle Beast (HD 6) (Guardian Beast)</t>
  </si>
  <si>
    <t>3-6 Ogre Marauders (Thick bearskin, war club [damage 3-10]) and 1 Small Tentacle Beast (HD 6) (Guardian Beast)</t>
  </si>
  <si>
    <t>3-6 Ogre Warmongers (Thick bearskin, battle axe [damage 5-12]) and 1 Small Tentacle Beast (HD 6) (Guardian Beast</t>
  </si>
  <si>
    <t>3-6 Ogre Warriors (Hide armor, large shield, spear [damage 3-8], spiked club [damage 4-11]) and 1 Small Tentacle Beast (HD 6) (Guardian Beast)</t>
  </si>
  <si>
    <t>1-4 Paladins (Level 4) and 1-4 Good Fighters (Level 5) (Knights)</t>
  </si>
  <si>
    <t>1-4 Paladins (Level 4) and 1-3 Rangers (Level 5)</t>
  </si>
  <si>
    <t>2-4 Rangers (Level 5)</t>
  </si>
  <si>
    <t>1 Six-Headed Regenerating Hydra</t>
  </si>
  <si>
    <t>1 Small Dungeon Mimic (HD 7)</t>
  </si>
  <si>
    <t>1 Small Mixed Evil Adventuring Party (Average Level 6; 2 or 3 NPCs)</t>
  </si>
  <si>
    <t>1 Small Mixed Good Adventuring Party (Average Level 6; 2 or 3 NPCs)</t>
  </si>
  <si>
    <t>1 Small Mixed Neutral Adventuring Party (Average Level 6; 2 or 3 NPCs)</t>
  </si>
  <si>
    <t>1-2 Small Tentacle Beasts (HD 6)</t>
  </si>
  <si>
    <t>1 Sub-Adult Blue Dragon (Huge, hit points 30)</t>
  </si>
  <si>
    <t>1 Sub-Adult Blue Dragon (Small, magic-using, hit points 24)</t>
  </si>
  <si>
    <t>1 Sub-Adult Blue Dragon (Average, magic-using, hit points 27)</t>
  </si>
  <si>
    <t>1 Sub-Adult Bronze Dragon (Huge, hit points 30)</t>
  </si>
  <si>
    <t>1 Sub-Adult Bronze Dragon (Small, magic-using, hit points 24)</t>
  </si>
  <si>
    <t>1 Sub-Adult Bronze Dragon (Average, magic-using, hit points 27)</t>
  </si>
  <si>
    <t>1 Sub-Adult Copper Dragon (Huge, hit points 27)</t>
  </si>
  <si>
    <t>1 Sub-Adult Copper Dragon (Small, magic-using, hit points 21)</t>
  </si>
  <si>
    <t>1 Sub-Adult Copper Dragon (Average, magic-using, hit points 24)</t>
  </si>
  <si>
    <t>1 Sub-Adult Green Dragon (Huge, hit points 27)</t>
  </si>
  <si>
    <t>1 Sub-Adult Green Dragon (Small, magic-using, hit points 21)</t>
  </si>
  <si>
    <t>1 Sub-Adult Green Dragon (Average, magic-using, hit points 24)</t>
  </si>
  <si>
    <t>1 Sub-Adult Red Dragon (Huge, hit points 33)</t>
  </si>
  <si>
    <t>1 Sub-Adult Red Dragon (Small, magic-using, hit points 27)</t>
  </si>
  <si>
    <t>1 Sub-Adult Red Dragon (Average, magic-using, hit points 30)</t>
  </si>
  <si>
    <t>1 Sub-Adult Silver Dragon (Huge, hit points 33)</t>
  </si>
  <si>
    <t>1 Sub-Adult Silver Dragon (Small, magic-using, hit points 27)</t>
  </si>
  <si>
    <t>1 Sub-Adult Silver Dragon (Average, magic-using, hit points 30)</t>
  </si>
  <si>
    <t>1-3 Water Trolls</t>
  </si>
  <si>
    <t>1-2 Water Trolls and 1-2 Giant Crocodiles</t>
  </si>
  <si>
    <t>1-3 Wereboars and 2-5 Huge Boars</t>
  </si>
  <si>
    <t>1-2 Wraiths</t>
  </si>
  <si>
    <t>1 Wraith and 4-16 Lemur Devils</t>
  </si>
  <si>
    <t>1 Wraith and 1-2 Wights</t>
  </si>
  <si>
    <t>1 Young Adult Black Dragon (Huge, hit points 32)</t>
  </si>
  <si>
    <t>1 Young Adult Black Dragon (Small, magic-using, hit points 24)</t>
  </si>
  <si>
    <t>1 Young Adult Black Dragon (Average, magic-using, hit points 28)</t>
  </si>
  <si>
    <t>1 Young Adult Blue Dragon (Huge, hit points 40)</t>
  </si>
  <si>
    <t>1 Young Adult Blue Dragon (Small, magic-using, hit points 32)</t>
  </si>
  <si>
    <t>1 Young Adult Blue Dragon (Average, magic-using, hit points 36)</t>
  </si>
  <si>
    <t>1 Young Adult Brass Dragon (Huge, hit points 32)</t>
  </si>
  <si>
    <t>1 Young Adult Brass Dragon (Small, magic-using, hit points 24)</t>
  </si>
  <si>
    <t>1 Young Adult Brass Dragon (Average, magic-using, hit points 28)</t>
  </si>
  <si>
    <t>1 Young Adult Bronze Dragon (Huge, hit points 40)</t>
  </si>
  <si>
    <t>1 Young Adult Bronze Dragon (Small, magic-using, hit points 32)</t>
  </si>
  <si>
    <t>1 Young Adult Bronze Dragon (Average, magic-using, hit points 36)</t>
  </si>
  <si>
    <t>1 Young Adult Copper Dragon (Huge, hit points 36)</t>
  </si>
  <si>
    <t>1 Young Adult Copper Dragon (Small, magic-using, hit points 28)</t>
  </si>
  <si>
    <t>1 Young Adult Copper Dragon (Average, magic-using, hit points 32)</t>
  </si>
  <si>
    <t>1 Young Adult Gold Dragon (Small or average, hit points 40 or 44)</t>
  </si>
  <si>
    <t>1 Young Adult Green Dragon (Huge, hit points 36)</t>
  </si>
  <si>
    <t>1 Young Adult Green Dragon (Small, magic-using, hit points 28)</t>
  </si>
  <si>
    <t>1 Young Adult Green Dragon (Average, magic-using, hit points 32)</t>
  </si>
  <si>
    <t>1 Young Adult Red Dragon (Huge, hit points 44)</t>
  </si>
  <si>
    <t>1 Young Adult Red Dragon (Small, magic-using, hit points 36)</t>
  </si>
  <si>
    <t>1 Young Adult Red Dragon (Average, magic-using, hit points 40)</t>
  </si>
  <si>
    <t>1 Young Adult Silver Dragon (Huge, hit points 44)</t>
  </si>
  <si>
    <t>1 Young Adult Silver Dragon (Small, magic-using, hit points 36)</t>
  </si>
  <si>
    <t>1 Young Adult Silver Dragon (Average, magic-using, hit points 40)</t>
  </si>
  <si>
    <t>1-2 Young Adult White Dragons (Huge, hit points 28)</t>
  </si>
  <si>
    <t>1-2 Young Adult White Dragons (Small, magic-using, hit points 20)</t>
  </si>
  <si>
    <t>1-2 Young Adult White Dragons (Average, magic-using, hit points 24)</t>
  </si>
  <si>
    <t>Dummy / Doll (randomize again to determine race depicted)</t>
  </si>
  <si>
    <t>Illusion (randomize again to determine race)</t>
  </si>
  <si>
    <t>Adjacent Artificial Grotto (randomize entrance on Door Table)</t>
  </si>
  <si>
    <t>Air Current Change (randomize in CDDG1)</t>
  </si>
  <si>
    <t>Alcove Filled with Disturbing Objects (randomize 1D6 times on Torture Chamber Table)</t>
  </si>
  <si>
    <t>(randomize on Denizen Column for statue motif)</t>
  </si>
  <si>
    <t>Alcove Filled with Wondrous Junk (randomize 1D10 times on Laboratory / Magician’s Chamber Table)</t>
  </si>
  <si>
    <t>Ancient Shrine (randomize on Shrine Room Tables)</t>
  </si>
  <si>
    <t>Alternate World / Dimension (randomize on Unorthodox Destination Column)</t>
  </si>
  <si>
    <t>Curious Tool (randomize on Hideout Table)</t>
  </si>
  <si>
    <t>Container (randomize on Container Table)</t>
  </si>
  <si>
    <t>Dead Body (randomize on Corpse / Skeleton Table)</t>
  </si>
  <si>
    <t>Dungeon Scout’s Stash (randomize on Hideout Table)</t>
  </si>
  <si>
    <t>Horrible Infestation (randomize on Fungus Table)</t>
  </si>
  <si>
    <t>Enchanted Pool (randomize on Fountain / Pool Room Table)</t>
  </si>
  <si>
    <t>Cursed Item (randomize again)</t>
  </si>
  <si>
    <t>Disguised Magical Item (randomize again)</t>
  </si>
  <si>
    <t>Forgotten Trap (randomize using BDT1, BOOK OF DUNGEON TRAPS)</t>
  </si>
  <si>
    <t>Half-Buried Body (randomize on Corpse / Skeleton Table)</t>
  </si>
  <si>
    <t>Half-Buried Treasure (randomize on Container Table)</t>
  </si>
  <si>
    <t>Potion Effect, Major (randomize or choose)</t>
  </si>
  <si>
    <t>Potion Effect, Minor (randomize or choose)</t>
  </si>
  <si>
    <t>Flasks and Vessels (randomize on Container Table as needed)</t>
  </si>
  <si>
    <t>Fungus (randomize on Fungus Table)</t>
  </si>
  <si>
    <t>Mad Hermit (randomize on Prisoner / Captive / Survivor Table)</t>
  </si>
  <si>
    <t>Unusual Fragrance (randomize in CDDG1)</t>
  </si>
  <si>
    <t>Unusual Scent (randomize in CDDG1)</t>
  </si>
  <si>
    <t>Invisible or Floating Object (randomize again)</t>
  </si>
  <si>
    <t>(randomize Twice)</t>
  </si>
  <si>
    <t>Facing Figures (randomize twice)</t>
  </si>
  <si>
    <t>Shimmering Energy (randomize on Magical Gateway Table)</t>
  </si>
  <si>
    <t>Slime Mold (randomize on Fungus / Slime / Abomination Table)</t>
  </si>
  <si>
    <t>Something Bizarre (randomize on Unusual / Evocative Room Table)</t>
  </si>
  <si>
    <t>Doors, Double, Unpredictable (randomize again for second quality)</t>
  </si>
  <si>
    <t>Stairs Leading Down to a Vast Hall (randomize on Museum / Gallery Table)</t>
  </si>
  <si>
    <t>Strange Odor (randomize in CDDG1)</t>
  </si>
  <si>
    <t>Strange Sound (randomize in CDDG1)</t>
  </si>
  <si>
    <t>Magical Gateway (randomize on Magical Gateway table)</t>
  </si>
  <si>
    <t>Unusual Light Source (randomize in CDDG1)</t>
  </si>
  <si>
    <t>Sentient Inanimate Object (randomize again)</t>
  </si>
  <si>
    <t>Mold (randomize on Fungus Table)</t>
  </si>
  <si>
    <t>Offertory Container (randomize on Container Table as needed)</t>
  </si>
  <si>
    <t>Strange Odor (randomize in CDDG1, ominous?)</t>
  </si>
  <si>
    <t>Strange Sound (randomize in CDDG1, invisible source?)</t>
  </si>
  <si>
    <t>Strange Wind Current (randomize in CDDG1, magical?)</t>
  </si>
  <si>
    <t>Slime (randomize on Fungus Table)</t>
  </si>
  <si>
    <t>Trap (randomize in Book of Dungeon Traps)</t>
  </si>
  <si>
    <t>Trick (randomize on Trick Table)</t>
  </si>
  <si>
    <t>Source of Illumination Above Door (randomize in CDDG1)</t>
  </si>
  <si>
    <t>Wind / Air Current (randomize in CDDG1)</t>
  </si>
  <si>
    <t>Dungeon Dressing (random)</t>
  </si>
  <si>
    <t>Odd Object (randomize on Dungeon Dressing Tables)</t>
  </si>
  <si>
    <t>Magical Gateway (random)</t>
  </si>
  <si>
    <t>Thorns / Thorny Growths</t>
  </si>
  <si>
    <t>Fine Dust (blinding or choking, or hiding object?)</t>
  </si>
  <si>
    <t>Crowbar Wedged in Gap</t>
  </si>
  <si>
    <t>Oddity (randomize on Container Contents Table)</t>
  </si>
  <si>
    <t>Kyopelinvuori (Finnish mythology)</t>
  </si>
  <si>
    <t>Bodyguard Escort: PCs are hired to escort their benefactor into the dungeon and to protect him on a peculiar mission (collecting monster parts for potion creation, gathering ancient scrolls for spell research, returning a dwarven noble to his underground homeland, etc.)</t>
  </si>
  <si>
    <t>Blood League: The PCs’ goal is to find an adventurous allied faction in the dungeon (dwarven giant slayers, elven dragon hunters, halfling burglars, etc.) and to assist them on a mission in the deeper dungeon.</t>
  </si>
  <si>
    <t>A Change of Plans. Discovering a secret area or trap (falling down a waterfall and into a locked treasure vault) changes the mission entirely. Alternately, the adventurers may accidentally rescue an important NPC (a princess, a wounded elderly wizard, a hatching good dragon wyrmling) and realize that they need to return to the surface quickly … likely for a reward.</t>
  </si>
  <si>
    <t>Bound for Justice: A powerful enemy who is wanted alive (a wizard gone rogue, a baron’s only son, an extremely rare monster, etc.) has surrounded himself/itself with traps and minions in a nearby dungeon stronghold. The adventurers are tasked with capturing the subject ... alive, if at all possible.</t>
  </si>
  <si>
    <t>Accursed Affliction. During the adventure, a curse / unholy relic / lycanthrope / vampire afflicts one of the party members, and the cure (a shrine of good, a fountain, a spell book, etc.) lies much deeper in the dungeon.</t>
  </si>
  <si>
    <t>Exploring the Unknown: The players are simply enticed by a remarkable environment (a crystal maze filled with waterfalls, a fungal garden being tamed by druids and beast masters, an underground sea plied by ships with spider-silk sails, etc.) and wish to explore it. The lure to this area can be a map, a vision in a crystal or a dream, a strange inscription, or simply a dramatic overlook view described by the GM.</t>
  </si>
  <si>
    <t>Divine Slaughter: The adventurers are tasked with entering a truly evil place (the temple of a mad god, a haven for demon worshippers, the future locale of Armageddon) and slaying the monsters there in the name of a sacred cause. They are aided by a force of good (a trapped demigod, an imprisoned elf lord, an intelligent sword) which they recover as the first goal of their dungeon mission. For added fun, monsters encountered can be made more numerous and dangerous if the PCs are backed up by a contingent of NPC cleric healers.</t>
  </si>
  <si>
    <t>Bounty Hunting: A dozen criminals, escaped gladiators or other assorted ne’er-do-wells have been discovered in a nearby dungeon ruin, plotting revenge against the king who deposed them. The adventurers are asked to take in as many of these enemies as they can, dead or preferably alive, for a significant bounty. The Non-Player Characters (NPCs) should be colorful, powerful and perhaps sympathetic. Counter-bounties (with the evil hunted ones hiring humanoids or monsters to capture the PCs) can make things interesting.</t>
  </si>
  <si>
    <t>Backstabbing and Betrayal. A traitor / doppelganger / shape-shifter infiltrates the party and betrays them at the worst possible time.</t>
  </si>
  <si>
    <t>Familial Calling: One of the PCs is asked to assist in a family matter (a brother has been kidnapped by pirates, a haunted mansion has been inherited, a strange heirloom is found when the family steading burns down, etc.) which leads to a high stakes dungeon adventure. These types of adventures can be used to create long-term familial allies, and to help add some depth to a formerly uninspired PC.</t>
  </si>
  <si>
    <t>Destroying the Relic: A powerful item (a magical ring, an artifact, a lich’s phylactery, etc.) proves to be too evil an influence to maintain (causing madness, disease, summoning demons, etc.). The item needs to be destroyed in a certain dungeon in a certain way (thrown into a volcano, shattered with the Hammer of Kolm, fed to a dragon, etc.). The owner of the item — perhaps a henchman, associate or PC — may have other plans ...</t>
  </si>
  <si>
    <t>Catastrophe. (For groups of advanced skill.) Something strange and horrible happens. As one example, the badly-wounded adventurers have slain a dragon and are carrying a huge treasure chest filled with magic items. They turn the corner, and come face to face with exact but evil duplicates of themselves, carrying a chest filled with the exact same treasures. The PCs’ chest melts away as it if were only an illusion.</t>
  </si>
  <si>
    <t>Leadership and Minions: The adventurers are asked to escort their benefactor’s force (fighters, men-at-arms, druid initiates, etc.) to the dungeon, and then to lead them in a campaign to purge the dungeon of evil forces. Challenges unique to command — morale, supply, deserters, fighting in formation, disobedience, slack guards on the night watch, etc. — will probably come into play so that the players can refine their leadership skills.</t>
  </si>
  <si>
    <t>Hack and Slash: The adventurers are asked to enter a dungeon and to kill every monster they can find, taking any treasures they can discover as their blood price and reward. The enemies are of a kind that is universally despised (a murderous cannibal orc tribe, the minions of the Ghoul King, the pirate assassins who murdered the Faerie Queen, etc.) and moral issues are few and far between. The goal quite simply is to kill them, and to kill them all.</t>
  </si>
  <si>
    <t>Lore and Legendry: A clue (a treasure map, a mad sage, a magic mouth uttering a prophecy, etc.) gives the adventurers the location of an extremely valuable and fabled treasure (the lost trove of the ancient dragon, a 1,000,000 gold coin value gem, an artifact or relic, etc.). The treasure will of course be in the depths of a deadly dungeon. For added fun, the same clue can fall into the hands of a rival group of NPC adventurers.</t>
  </si>
  <si>
    <t>Inciting a War: Two immense swarms of monsters (evil elves and Deep Ones, two gnole tribes, demons and devils, etc.) populate a nearby dungeon and are preparing to eradicate nearby human cities. The outmatched adventurers are called upon to decimate the fiends’ numbers. They must start a war between the two hordes, perhaps by slaughtering a few guardians on each side and then planting evidence which indicates the other faction is to blame. Once the violence begins, the adventurers will all too happily make the situation even more chaotic by adding to the slaughter as best they can.</t>
  </si>
  <si>
    <t>Dante’s Revenge. The dungeon opens into the netherworld / an alternate prime / a different time / or another plane of existence. The adventurers must deal with the new, much more hostile environment they discover.</t>
  </si>
  <si>
    <t>Mission of Mercenary: The questionable benefactor offers a lucrative reward if the adventurers will kidnap or kill a powerful rival. The target may be evil or innocent. This is an excellent urban dungeon adventure (which could require stealth, exploring sewer tunnels, avoiding patrols and the law, etc.). As a twist, the target may offer a very tempting counter-proposal if the adventurers are willing to betray and kidnap their employer.</t>
  </si>
  <si>
    <t>Dungeons Deeper. Clearing the dungeon also results in the adventurers finding or saving a group of NPCs (halfling treasure seekers, elven artifact hunters, tomb robbers, etc.). These NPCs possess a key / password / spell leading into even deeper dungeons, and certainly a much more valuable and alluring treasure as well.</t>
  </si>
  <si>
    <t>Prisoner Rescue: The quest for the PCs is to infiltrate the dungeon and free the important prisoners (a captured paladin, damsel in distress, gnomish master smiths, etc.) without getting any of the rescued people killed. Fun twists include surprise prisoners (doppelgangers, illusions, madmen, etc.), nastiness (all the prisoners were killed and are now ghouls), or general mayhem (one of the prisoners is greedy and splits off from the group after rescue to go steal the dragon’s chalice, and the awakened dragon pursues the group all the way back to town). Alternately, the adventurers may be seeking an important and/or mysterious NPC who was recently reported to have disappeared in the region of the dungeon’s surround.</t>
  </si>
  <si>
    <t>Prophecy: The PCs must fulfill the ancient prophecy (the thief is fated to save the elder ki-rin or die in the trying, the weakest PC is the descendant of a lich, a portrait in a haunted mansion looks exactly like the party’s leader, etc.). The adventurers will need to solve the mystery, avert a crisis, and hopefully secure a great reward.</t>
  </si>
  <si>
    <t>Peace Mission: The PCs are called upon to settle a blood feud between two of their benefactor’s allied factions (elven beast masters and dwarven trophy hunters, for example). To do this, they must perform a dungeon quest to earn the trust of each side. In classic cinematic fashion the GM might decide that exploring the dungeon wakes a horrible, overpowering evil which requires the two factions to band together with the PCs in the name of mutual survival.</t>
  </si>
  <si>
    <t>Dungeons Stranger Still. The dungeon the group was expecting is not the one they discover (example, they fall into a pit, open a secret trapdoor, and look out into an upside-down cavern wilderness filled with butterflies and cave dinosaurs).</t>
  </si>
  <si>
    <t>Race of Rogues: The adventurers are given a mission, but an elite group of evil NPC adventurers is competing with them in a race for the object / location / goal, possibly in service to an evil lord. These NPCs are just as powerful and cunning as the PCs, and the taunting role-playing encounters, thefts and skirmishes will be preludes to the deadly final conflict.</t>
  </si>
  <si>
    <t>Rare Reagents: The adventurers are hired to procure a rare spice, an exotic mushroom, a resonating crystal, or something similar, which can only be found in one evil-infested place underground. The Black Lotus, it is whispered, grows only in subterranean swamps where the Eyes of Azathoth behold and reign ...</t>
  </si>
  <si>
    <t>Environmental Cataclysm. The dungeon changes while it is being explored (a flood submerges many rooms, an earthquake opens a fissure to undiscovered caverns, etc.).</t>
  </si>
  <si>
    <t>Repelling the Invasion: The dungeon is controlled by an allied faction (a dwarven city, a diamond mine, a ruling thieves’ guild, a cabal of underworld wizards, etc.) as a subterranean stronghold. Monsters swarm up from the deeper levels and invade. The adventurers need to defend the “good dungeon” against the invaders, using the dungeon level’s traps, tricks and allied “monsters” to overcome the odds.</t>
  </si>
  <si>
    <t>Saving the Scion: A rare, good monster (a copper dragon in a world where good dragons are almost extinct, an ancient tree giant, a ki-rin, or perhaps a shedu with unique knowledge of the past) is in peril, and needs to be rescued. The PCs may find themselves acting in concert with unexpected allies; for example, a small army of elves and halflings hoping to save the world’s oldest good dragon from a legion of invading Deep Ones.</t>
  </si>
  <si>
    <t>Forbidden Stronghold. The monsters gain the upper hand. The monster population proves to be far too overwhelming for a direct assault; a different approach (stealth, hit and run, disguise, infiltration, alliance, etc.) will be required.</t>
  </si>
  <si>
    <t>The Alliance: The adventurers are asked to find a beleaguered allied faction in the dungeon (dwarves, gnomes, subterranean humans, etc.) and to render an offer of allegiance on their benefactor’s behalf.</t>
  </si>
  <si>
    <t>Hunters Become the Hunted. Bounty hunters or assassins have followed the adventurers into the dungeon and are seeking to capture / kidnap / kill them for their own reward.</t>
  </si>
  <si>
    <t>The Curse (Dependent on Earlier Circumstance): A vile curse (an infernal strain of lycanthropy, a cursed sword which cannot be dropped, an incurable wasting disease, etc.) afflicted one of the adventurers in the last scenario, and the only cure to be found is in a distant dungeon.</t>
  </si>
  <si>
    <t>The Dungeon Base: The adventurers are tasked with clearing the ruins and the upper level of a dungeon, so that their benefactor can move in a legion of troops to wage war on the monsters lurking in the lower depths. The dungeon thus becomes the PCs’ base of operations, with weapon shops, taverns, raids to defend against, etc. In a future scenario, the adventurers may well lead these troops on missions of their own, growing the temporary base into a full-fledged underground village.</t>
  </si>
  <si>
    <t>Imbalance of Power. When the most powerful monster (a red dragon, a devil, etc.) is slain, all of the other monster factions in the dungeon gather forces to fight for the newly-ownerless treasure hoard.</t>
  </si>
  <si>
    <t>Surprise, I’m Not Me: This adventure hook works best with a willing player who loves mischief. Take that player into your confidence while you are planning the adventure … and you should probably reassure him that his character will not be dead before the game even begins! To set this hook up, begin the adventure with the PCs relaxing and having a good time. A feast, tavern revel, or campfire storytelling session might be appropriate. Suddenly, one of the PCs reveals he is not what he seems. An illusion melts away, the full moon comes out and someone turns into a werewolf, or a doppelganger decides it is time to flee. The interloper dashes away (toward the nearest dungeon, of course), leaving the players wondering: should we follow? And if that thing isn’t Bob, then where is Bob? Mercifully, the GM may want to allow the helpful player to adventure as a fairly powerful NPC until poor Bob can be relocated (and hopefully rescued).</t>
  </si>
  <si>
    <t>The Dungeon Reprise (Dependent on Earlier Circumstance): A dungeon the adventurers cleared long ago when they were neophytes (a kobold lair, a bandit hideout, a ruined castle, etc.) has recently been taken over by powerful monsters (evil elves, a dragon, fire giants, etc.). The adventurers are given a significant reason return to a familiar setting with far deadlier foes and unexpected traps and reconstruction, while using their past knowledge of secret doors and dungeon features to their advantage.</t>
  </si>
  <si>
    <t>Obsessive Behavior. A treasured intelligent sword, when “rescued,” takes over its wielder and compels the beginning of a new adventure to fulfill its special purpose.</t>
  </si>
  <si>
    <t>The Evil Lord: In this adventure, the arch-enemy (a chaotic fighter, the Grandfather of Assassins, a lich, etc.) has returned and surrounded himself with vile minions. The adventurers are asked to rid the world of this foul bane once and for all. Evil lords can be relatively minor (a nasty and wily kobold chieftain, for instance) and still provide a considerable threat — especially if surrounded by traps and minions. Some evil lords (if the players love to hate them) can become recurring villains.</t>
  </si>
  <si>
    <t>The Escape (Dependent on Earlier Circumstance): In the last adventure, the heroes were captured by an overpowering enemy (slavers, the evil wizard, the evil elves, etc.) They may be interrogated, charmed and forced to serve for a time, or even forced to fight one another in an arena to the near-death for sport. A grim opportunity (a fellow prisoner, a traitor, a henchman who has come to rescue them) presents itself, and the adventurers make an escape from their cells. They must reclaim their equipment, flee their captors and perhaps even seize the chance for some hard-won revenge.</t>
  </si>
  <si>
    <t>Serious Competition. A rival group of NPC adventurers has been hired and is acting against the PCs to reach the same goal. Things can get interesting if the rivals are good-aligned, or if killing the rivals would have grave consequences.</t>
  </si>
  <si>
    <t>The Great Hunt: The adventurers are hired to capture a rare monster alive — perhaps a young badgerbear, a beautiful griffon, some endangered unicorns, or even some silver dragon eggs. The party’s benefactor may or may not have good intentions. The monster might well be worthy of sympathy, or the adventurers might feel the lure of greed and want the monster as a future mount, companion or guard-beast for themselves. “NPC monsters” who are rescued (and therefore devoutly faithful to the group) can make excellent defenders if the party is currently underpowered.</t>
  </si>
  <si>
    <t>The Fallen (Dependent on Earlier Circumstance): A beloved adventurer or ally was slain in the last adventure, and has come back in a horrid form (a vampire, a twisted mirror image, part of a flesh golem, etc.) and needs to be put to rest by his faithful former companions. A merciful GM might allow successful completion of this dungeon adventure to grant a wish or similar magic, restoring the fallen comrade to life.</t>
  </si>
  <si>
    <t>The Gaxegon. The evil overlord / race / terror is actually serving a far greater evil power (a demon lord, arch-devil, demigod, etc.). The adventurers must discern the secret nature of the evil hierarchy, seek out the true puppet masters and kill them.</t>
  </si>
  <si>
    <t>The Gate: The dungeon is the shell surrounding a magical gate; for example, the gateway to Hell (“Abandon all hope ...”), or a dimensional rift which leads into another time, world or alternate dimension. The adventurers either want to enter the dungeon and use the gate to enter another world, or they want to destroy it to prevent an invasion or some other kind of terrible calamity.</t>
  </si>
  <si>
    <t>The Lord Duplicitous. The benefactor was not telling the truth about the adventure, or is not what he seems, or secretly wants to get the adventurers killed / framed / lost.</t>
  </si>
  <si>
    <t>The Lost Shrine: The dungeon was once a place of great good, and an ancient ruined temple remains hidden in the deeps. Perhaps the kingdom is being destroyed and the adventurers will need to wake a slumbering god of paladins and justice, whose temple is now split into pieces by seismic activity in the underworld.</t>
  </si>
  <si>
    <t>The Lost Race: The adventurers enter a dungeon and learn of a vast netherworld ruled by a forgotten race (the evil elves, the Deep Ones, the Implementers, the serpent people much like those who dwell in Pellucidar, etc.) and this new world becomes the focus of a new underworld campaign. Issues of culture clash (invasions, disease, holy wars, gold rushes, colonization and wiped out colonies, etc.) are likely to come to the fore.</t>
  </si>
  <si>
    <t>The Perilous Fate. A player decision (stealing a forbidden crown that animates 6,666 zombies, for example) immediately causes the mission to change (in this example, from treasure hunt to panicked escape).</t>
  </si>
  <si>
    <t>The Quest: One of the most basic and forthright scenarios. The party’s benefactor hires them to fulfill a deed (purify the desecrated temple, slay the dragon, find the fabled robe of the elders, etc.) and offers a significant reward for doing so.</t>
  </si>
  <si>
    <t>The Mystery: Something very strange occurs (a wizard once slain by the group returns as a vampire, a map leads to an ancient temple covered for centuries by an illusion, the king goes mad and declares the adventurers are now criminals with a death price on their heads, etc.), and the players want to know why. The answer lies within an unexpected dungeon. Of course, the solution to the group’s troubles is never as simple as it seems.</t>
  </si>
  <si>
    <t>The Plunge: While exploring the wilderness (or even a night-enshrouded city street), a sinkhole opens and one or more PCs tumble down into the abyss. Naturally, the PC’s companions will want to perform a rescue. For added fun, you can have the poor victim who crashes down into the depths be abducted by monsters and dragged away. The adventurers remaining on the surface will only hear a frantic scream, cut off by mad cackling. They may have only a few minutes to complete the descent and save their comrade.</t>
  </si>
  <si>
    <t>Two Goals for the Price of One. After the adventure gets started, spring another goal on the party. (For example, the PCs may be setting out to the dungeon to spy on a powerful army of monsters, when they encounter a few desperate elven spy NPCs who stop them and say that they have friends being held for ransom by the monsters.) If the adventurers are forced to choose between their intended goal and the new goal, with certain disaster for one side of the equation, all the better.</t>
  </si>
  <si>
    <t>The Restless Spirits: A fabled cabal of once-good personages (the dwarf kings of old, the extinct order of dragon slayers, the Ancients who created the human race, etc.) are trapped in this world as haunting spirits, and cannot rest until the evil usurper within the dungeon (an evil high priest, an Eye of Azathoth, a demon lord, etc.) has been slain. Drama can be heightened if the evil lord is actually the last fallen survivor of the once-good race.</t>
  </si>
  <si>
    <t>The Quest Corrupted: Similar to The Quest, but the benefactor is not what he seems (a noble slain and replaced by a doppelganger, a wizard possessed by a demon, an assassin in disguise with the benefactor tied up in the cellar, etc.). The quest, once completed, involves the villain receiving a powerful treasure and using it against the adventurers, and then escaping (perhaps to become a recurring villain).</t>
  </si>
  <si>
    <t>Underworld of Evil. It turns out that the dungeon is actually sentient, or filled with a collective of haunts who try to kill or deter the adventurers (slamming doors, bleeding walls, winds dousing torches, etc.).</t>
  </si>
  <si>
    <t>The Reconnaissance: The dungeon monsters are too strong for the benefactor’s forces, and are preparing to conquer the cities of good. To even the odds, excellent reconnaissance on the enemy numbers, leaders and weaknesses must be acquired by daring scouts. The adventurers must first use stealth to gather the information, then return to their benefactor, and finally ally with the NPC forces of good in a desperate fight against the odds.</t>
  </si>
  <si>
    <t>The Thwarted Collector: A wealthy benefactor would like the PCs to enter a notoriously deadly dungeon, seize a wondrous treasure (an intelligent weapon, an arch-mage’s spell book, a cauldron of one hundred potions), and bring it back for a monetary reward. Of course, any canny player will strongly consider keeping the hard-won treasure as a prize in itself, and much of the adventure might entail the repercussions of such a decision.</t>
  </si>
  <si>
    <t>Ungrateful Allies. A haughty demi-human group (exiled dwarves, elven rangers, etc.) arrives to lay claim to the adventurers’ hard-won treasure or cleared dungeon rooms. They may have a legitimate ancestral claim, and they are probably none too kind about it.</t>
  </si>
  <si>
    <t>Words of Power: There looms a golden gate within the mountainside, a gate immune to all forms of magic. A mighty artifact is said to lie in the deepest vault inside. The gate has been sealed for three thousand years. The password is in the clutches of an ancient dragon’s crystal ball, and the dragon’s power prevents anyone from magically spying on it or learning the password in any way. The dragon, it seems, must die.</t>
  </si>
  <si>
    <t>Trailblazing: A benefactor asks the adventurers to clear the wilderness (a lost path, an overgrown canal, a ley line, a series of open-sky caves, etc.) of all beasts and monsters, thereby connecting the base of operations to the dungeon locale. Once the path has been cleared, a force of NPCs will be sent to assist the adventurers in clearing the dungeon. This may be the beginning of a “colonization” campaign.</t>
  </si>
  <si>
    <t>Unintended Surroundings. On the way to the dungeon, the adventurers are captured by monsters and must escape from a different dungeon entirely (an underworld goblin town, netherworld prison, stronghold of evil gnomes, etc.). They may or may not ever get to the intended area of exploration.</t>
  </si>
  <si>
    <t>Villainous Complications. The enemy the adventurers have been sent to kill is actually lawful good / mad / was possessed / not what he seems.</t>
  </si>
  <si>
    <t>Constructed on the surface first, then underground: For example, first there was a castle, and then the castle architects built the dungeon beneath it (when they feared they would be besieged).</t>
  </si>
  <si>
    <t>Angular Blockhouse / Tower House: A small castle whose overall floor plan is in the shape of the letter L (one major 90-degree turn). The two extremities will have towers.</t>
  </si>
  <si>
    <t>Constructed underground, dug down from above, and then on the surface: For example, a mine was dug, gold was found, and then a protective keep was built over the mine.</t>
  </si>
  <si>
    <t>Blockhouse / Tower House: A small castle with a square or circular floor plan.</t>
  </si>
  <si>
    <t>Constructed underground, dug up from below, and then on the surface: For example, goblins burrowed up from the netherworld, created a city, broke out into the surface, found themselves besieged by gnomes, and then built a defensive camp.</t>
  </si>
  <si>
    <t>Bridge Castle: A castle built over both sides of a river, guarding the crossing.</t>
  </si>
  <si>
    <t>Constructed in both directions: For example, dwarves dug down, demons from an excavated netherworld gate rose up, and when the two factions met, there was a cataclysmic war.</t>
  </si>
  <si>
    <t>C-Plan Blockhouse / Tower House: A small castle whose overall floor plan is in the approximate shape of the letter C (two major 90-degree turns). The two extremities will have towers.</t>
  </si>
  <si>
    <t>Cave Castle (German = Hohlenburg): A castle built into a large natural cavern, with only its foremost exterior facing out toward the surface world. The cave castle is probably elevated, in a cliff face etc.</t>
  </si>
  <si>
    <t>Concentric Castle: A castle (not necessarily with a circular floor plan) with two or more curtain walls, one inside the other.</t>
  </si>
  <si>
    <t>Counter-Castle / Siege Castle: A castle built to defend against invaders from another castle, or built as a staging point to attack another castle. Found in tense, centuries-long border situations.</t>
  </si>
  <si>
    <t>Crusader Castle: A castle occupied by a knightly order. In game terms, crusaders are probably of good alignment (possibly paladins) or neutral alignment (cavaliers), not evil.</t>
  </si>
  <si>
    <t>Enclosure Castle: Technically, this is a rather broad and abused term; but the best definition is probably a castle which features several buildings inside its walls, but no single dominant keep. This means that the walls and outer towers are the main areas of defense.</t>
  </si>
  <si>
    <t>Fantastic Castle: A “fantasy” castle, built more as a folly / escape / madman’s sanctuary than as a defensive edifice. A good prototype for the old school trope of the insane wizard’s fortress.</t>
  </si>
  <si>
    <t>Fortified Hunting Lodge (German = Jagdschloss): A combination castle / manor house; built as a resort location for a ruler to stay near hunting grounds.</t>
  </si>
  <si>
    <t>Fortified Manor House: A locale that was originally built as a manor house, but was fortified by later generations.</t>
  </si>
  <si>
    <t>Grotto Castle (German = Grottenburg): A variant of a Cave Castle, where the natural cavern has been artificially extended to allow more building room.</t>
  </si>
  <si>
    <t>Hillside Castle: Simply, a castle built into the side of a hill for defensive purposes. A good design, because it means there are almost certainly subterranean areas.</t>
  </si>
  <si>
    <t>Hilltop Castle: Similar to a Hillside Castle, but the castle is built on the highest crown of the hill so that there is no direction where it can be assailed from above.</t>
  </si>
  <si>
    <t>Imperial Castle (German = Reichsburg): A castle built by an emperor, which (in a fantasy world, instead of the real world’s Holy Roman Empire) implies that the stronghold is even larger than other kinds of castles. The emperor which built it might have been overthrown centuries ago.</t>
  </si>
  <si>
    <t xml:space="preserve">Island Castle (German = Inselburg): A castle built on an island. </t>
  </si>
  <si>
    <t>Lowland Castle / Plains Castle: A castle built in a plains / flatlands location. For defense, the castle will usually be bordered on at least one side by a river, and the bridge across the river is probably controlled by the castle’s drawbridge. It probably has a moat as well.</t>
  </si>
  <si>
    <t>Marsh Castle: A castle built in a swamp or other wetland, which makes it very difficult for armies or siege engines to attack. The castle might also be surrounded by a moat, very easy to create in these environs.</t>
  </si>
  <si>
    <t>Moat House / Moathouse: A small castle with a deep moat as its primary form of defense.</t>
  </si>
  <si>
    <t>Motte-and-Bailey Castle: The motte is a raised artificial hill which the castle resides on, and the bailey is a courtyard surrounded by the curtain wall. Basically, a hilltop castle upon an artificial hill.</t>
  </si>
  <si>
    <t>Palace: A stronghold built less for defense, and more as a luxurious royal residence. Its protection will come mostly in the form of guards, traps, and powerful magic … and if the palace ever falls, it will make a perfect dungeon setting.</t>
  </si>
  <si>
    <t>Pleasure Palace (German = Lustschloss): A small palace, built as a ruler’s seasonal retreat away from state affairs.</t>
  </si>
  <si>
    <t>Quadrangular Castle: A square or rectangular castle, where the buildings are part of the outside walls and as a result there is no singular keep.</t>
  </si>
  <si>
    <t>Refuge Castle (German = Fliehburg, Volksburg): A crude defensive fortification which is built as a temporary retreat for villagers or townsmen in times of war. Very unglamorous, but there could well be a subterranean dungeon underneath. Also called “Giant Castle” (Hunenburg) because people believed they were built by giants, which in a fantasy world they could be.</t>
  </si>
  <si>
    <t>Ridge Castle: A castle built atop a ridge. Similar to a hilltop castle, but the castle is not built on a single isolated hill; it is built on a narrow height in a hill range or mountain range.</t>
  </si>
  <si>
    <t>Ringwork Castle: A castle with a courtyard and a single circular or oval curtain wall</t>
  </si>
  <si>
    <t>Rock Castle (German = Felsenburg): A castle which uses natural rock outcroppings as part of its defensive structure.</t>
  </si>
  <si>
    <t>Shared Ancestral Castle (German = Ganerbenburg): A castle distinguished not by its structure but by its circumstances: it is home to more than one clan / family / ancestral bloodline. This creates interesting opportunities for role-play and adventure (for example, a castle which is half controlled and half haunted).</t>
  </si>
  <si>
    <t>Shell Keep: A slightly more advanced motte-and-bailey design, with a stone wall around the circumference of the motte (artificial hill), instead of a wooden wall.</t>
  </si>
  <si>
    <t>Sovereign Castle (German = Landesburg): A castle built by a lord (duke, marquis, count, etc.) to rule and control his territory.</t>
  </si>
  <si>
    <t>Spur Castle: Similar to a rock castle, using the rock spur of a hilltop as part of its defense works.</t>
  </si>
  <si>
    <t>Star Fort: An advanced form of angularly-walled fortification, giving artillery or archers (or spell casters!) maximum fields of fire against invaders. First appeared in the 1400s and refined in later centuries. These fortresses make for beautiful maps that are challenging to create.</t>
  </si>
  <si>
    <t>Stockade: A crude wooden fort, with a wooden palisade wall and wooden structures. Typically square or rectangular.</t>
  </si>
  <si>
    <t>T-Plan Blockhouse / Tower House: A small castle whose overall floor plan is in the approximate shape of the letter T. There will likely be one or two towers at the extremities.</t>
  </si>
  <si>
    <t>Toll Castle (German = Zollburg): A castle built specifically to defend an important trade route (such as a mountain pass), and demanding payment from all passersby.</t>
  </si>
  <si>
    <t>Tower Castle: A small castle that has a single tower (instead of a keep and multiple towers along the wall).</t>
  </si>
  <si>
    <t>Tower House: A small castle which is basically a combination of a tower and living areas. Technically, a combination blockhouse / manor house. Not as fancy inside as one might think … but magic can do pretty amazing things, yes?</t>
  </si>
  <si>
    <t>Underworld Castle: A fantasy type of castle, in which there is an immense castle built entirely underground.</t>
  </si>
  <si>
    <t>Urban Castle (German = Stadtburg): A castle which is situated in a city, or is large enough to encompass an entire village. In game terms, this could also be a ruined castle surrounded by what remains of a ruined city.</t>
  </si>
  <si>
    <t>Water Castle: A castle that is entirely surrounded by moats; a large Moathouse. A variant is a seaside castle, with only a single narrow walkway leading out to the sea- or bay-surrounded castle.</t>
  </si>
  <si>
    <t>Wooden Fortress (Russian = Ostrog): A small castle, or steading, made entirely of heavy wood. Somewhat similar to a Stockade, but much more established.</t>
  </si>
  <si>
    <t>Zigzag Blockhouse / Tower House: A small castle whose overall floor plan is in the approximate shape of the letter Z (two major 90-degree turns). The two extremities will have towers.</t>
  </si>
  <si>
    <t>Acolyte: A priest initiate, believer, or temple servitor. Technically but not always, a level 1 Cleric.</t>
  </si>
  <si>
    <t>Adherent: A soldier following a single leader in the name of a worthy cause.</t>
  </si>
  <si>
    <t>Apprentice: A person learning a trade from a more skilled person; perhaps blacksmithing, magic, scouting, thievery, etc.</t>
  </si>
  <si>
    <t>Armsman: A soldier who carries his own arms. In FRPG technical terms, may be differentiated from a man-at-arms by carrying a pole arm and bearing a blazon.</t>
  </si>
  <si>
    <t>Armswoman: A female armsman. Possibly soldiers in service to a matriarchal culture.</t>
  </si>
  <si>
    <t>Aspirant: Someone who hopes to prove themselves, and to perhaps receive more training if they are worthy. High morale.</t>
  </si>
  <si>
    <t>Assistant: Someone who helps a higher-ranking person by performing tedious or unpleasant tasks.</t>
  </si>
  <si>
    <t>Attendant: Similar to an assistant, but where assistants do the tasks, attendants serve the higher-level people with their personal needs.</t>
  </si>
  <si>
    <t>Auxiliary: Reserve soldiers, with poorer weapons and equipment than the front-line troops possess.</t>
  </si>
  <si>
    <t>3-10 Brigand Crossbowmen (Studded leather armor, light crossbow, 20 quarrels, dagger) and 2-5 Gnole Axe Bearers (Ring mail, battle axe, 2 throwing axes)</t>
  </si>
  <si>
    <t>Bandit: In FRPG terms, level 0 Thieves of a neutral alignment.</t>
  </si>
  <si>
    <t>Beast Handler: NPCs who keep allied animals under control, such as hunting hounds, war dogs, or (getting creative in a dungeon setting) huge hunting spiders.</t>
  </si>
  <si>
    <t>Beastman: Shaggy humanoids of low intelligence who are part human, part animal. Good fighters, although they abhor confining armor.</t>
  </si>
  <si>
    <t>Believer: Someone who believes in a divine (clerical) or arcane (magical) cause. Likely of poor fighting skill, but possibly fanatical.</t>
  </si>
  <si>
    <t>Bondservant: A person who works for life without wages, but who receives food, drink, and a place to stay. One step up from a slave.</t>
  </si>
  <si>
    <t>Bravo: An Assassin or Thief (of level 0 or 1) with lots of potential and attitude.</t>
  </si>
  <si>
    <t>Brigand: In FRPG terms, level 0 Thieves of evil alignment. Compare bandit.</t>
  </si>
  <si>
    <t>Builder: Someone who builds walls, rooms and monuments (such as a pyramid or ziggurat).</t>
  </si>
  <si>
    <t>Celebrant: A devout adherent to a divine (clerical) religion, performing rites and rituals.</t>
  </si>
  <si>
    <t>Chattel: Someone regarded more as property than as a human soul. Their leaders consider them expendable.</t>
  </si>
  <si>
    <t>Cleaner: People who clean the dungeon, and who do so with solemn dedication. My personal favorite example are the Grey Scrubbers in Gormenghast.</t>
  </si>
  <si>
    <t>Equipment Inside / Encrusted</t>
  </si>
  <si>
    <t>Cohort: A company of organized professional soldiers.</t>
  </si>
  <si>
    <t xml:space="preserve">Commoner: A non-combatant person who owns a bit of property, and performs a helpful service to the group (hunting, gathering, selling, etc.). </t>
  </si>
  <si>
    <t>Conscript: Non-professional soldiers drafted into service; they are certainly being trained.</t>
  </si>
  <si>
    <t>1-3 Evil Clerics (Level 1) and 2-5 Gnole Axe Bearers (Ring mail, battle axe, 2 throwing axes)</t>
  </si>
  <si>
    <t>Convert: Someone who has changed religions (worship of a god) due to an inspirational or terrifying experience.</t>
  </si>
  <si>
    <t>Cultist: In FRPG terms, the non-good worshipper of a demon, devil, primal spirit, or Lovecraftian entity. Probably not entirely sane.</t>
  </si>
  <si>
    <t>Debris Hauler: Laborers tasked with clearing tunnels, removing rubble, removing heavy trash and perhaps creating temporary barricades.</t>
  </si>
  <si>
    <t>Decoy: These poor sots exist to defend and die, so that other people can make an escape. They probably think they’re warriors.</t>
  </si>
  <si>
    <t>Defender: Soldiers tasked not with attacking, but with defending the dungeon from outside intruders.</t>
  </si>
  <si>
    <t>Delver: Scouts and guides tasked with exploring the deeper dungeon looking for useful things.</t>
  </si>
  <si>
    <t>Digger: Non-professional miners, rock breakers or relic seekers.</t>
  </si>
  <si>
    <t>Dredger: Similar to diggers, but they deal with loose material such as sand, silt, and mud.</t>
  </si>
  <si>
    <t>Drover: NPCs who herd cattle, or (in a dungeon) similar pack animals, food animals, or beasts of burden.</t>
  </si>
  <si>
    <t>Drudge: People tasked with nasty, hard work of any kind. Their tasks change frequently but are always unpleasant.</t>
  </si>
  <si>
    <t>Dwarf: Level zero dwarf NPCs, with the occasional level 1 leader. If evil, they are likely Dvergar.</t>
  </si>
  <si>
    <t>Eunuch: Emasculated guards, usually tasked with protecting harems, noble ladies, maidservants, etc.</t>
  </si>
  <si>
    <t>Excavator: Skilled diggers and / or dredgers. Differentiated from miners; miners extract precious material, and excavators move stone … usually as part of a dungeon extension effort.</t>
  </si>
  <si>
    <t>Explorer: Skilled delvers, perhaps of experience level 1.</t>
  </si>
  <si>
    <t>Fanatic: Believers or cultists with unshakable morale.</t>
  </si>
  <si>
    <t>Fighter: Level 0 (nearly 1) or 1 NPCs of the Fighter class.</t>
  </si>
  <si>
    <t>Flagellant: Fanatics who whip and scourge themselves bloody in the name of enlightenment.</t>
  </si>
  <si>
    <t>Flunky: Brave, stupid servants who rarely question their orders. Very useful.</t>
  </si>
  <si>
    <t>Fodder: Guards, scouts and conscripts who are used to “feed” monsters and the enemy; weak numerous forces with high expected losses.</t>
  </si>
  <si>
    <t>Follower: Loyal servants or soldiers devoted to a single NPC. Perhaps including some level 1 henchmen.</t>
  </si>
  <si>
    <t>Footman: In FRPG terms, a skilled man-at-arms who favors melee weapons. Heavy footmen have metal armor and / or two-handed weapons; light footmen have leather or padded armor.</t>
  </si>
  <si>
    <t>Forager: Someone tasked with finding food, a crucial skill in a dungeon setting.</t>
  </si>
  <si>
    <t>Gatherer: Similar to a forager, but this person also scavenges useful junk.</t>
  </si>
  <si>
    <t>Gleaner: Someone who gathers bits of grain. In a dungeon setting, a forager who specializes in finding hidden scraps.</t>
  </si>
  <si>
    <t>Gnole: Tough hyena-headed humanoids.</t>
  </si>
  <si>
    <t>Gnome: Level zero gnome NPCs, with the occasional level 1 leader.</t>
  </si>
  <si>
    <t>Goblin: Nasty evil humanoids perfectly adapted to the underground environment.</t>
  </si>
  <si>
    <t>Grunt: Footmen who are not well-respected by their leaders.</t>
  </si>
  <si>
    <t>Guard: Men-at-arms tasked with defending a specific locale or person, and watching for intruders.</t>
  </si>
  <si>
    <t>Guardian: Skilled guards tasked with defending a person or sacred site (such as a temple).</t>
  </si>
  <si>
    <t>Guardsman / Guardswoman: As a point of differentiation, a respected guard.</t>
  </si>
  <si>
    <t>Halfling: Level zero halfling NPCs, with the occasional level 1 leader.</t>
  </si>
  <si>
    <t>Half-Orc: Level zero half-orc NPCs, with the occasional level 1 leader.</t>
  </si>
  <si>
    <t>Hauler: Laborers who move heavy things, such as siege equipment, barricades, or perhaps stone blocks.</t>
  </si>
  <si>
    <t>Helper: Respected assistants.</t>
  </si>
  <si>
    <t>Henchman: A level zero or 1 NPC who accepts pay from a leader and follows him / her anywhere.</t>
  </si>
  <si>
    <t>Henchwoman: A female henchman.</t>
  </si>
  <si>
    <t>Hireling: A laborer or scout of some kind, who is only in it for the money. Not too reliable in life-or-death situations.</t>
  </si>
  <si>
    <t>Hobgoblin: Big, tough goblins who are skilled and organized.</t>
  </si>
  <si>
    <t>Humanoid: Weak anthropomorphic creatures who are not humans and not demi-humans. You can choose goblins, orcs, your own favorite obscure race, etc.</t>
  </si>
  <si>
    <t>Infantry: Footmen with similar arms and armor, who fight well together in formation.</t>
  </si>
  <si>
    <t>Inferior: Level zero NPCs who are constantly reminded that they exist to serve cruel leaders.</t>
  </si>
  <si>
    <t>1-3 Evil Thieves (Level 4) 2-7 Bugbear Foe-Cleavers (Studded leather armor, bardiche)</t>
  </si>
  <si>
    <t>Initiate: Someone who has just begun to understand an arcane or divine cause they’ve been accepted into. One step up from a believer, one step down from an acolyte.</t>
  </si>
  <si>
    <t>Irregular: Conscripts who have received some decent training.</t>
  </si>
  <si>
    <t>Javelineer: Skirmishers who fight with hurled javelins.</t>
  </si>
  <si>
    <t>Kobold: Crafty mining humanoids who find significant power in overwhelming numbers.</t>
  </si>
  <si>
    <t>Laborer: A general-purpose worker.</t>
  </si>
  <si>
    <t>Lackey: Followers who are not considered very worthy by their leader.</t>
  </si>
  <si>
    <t>Lantern Bearer: Followers who hold lanterns in the dungeons, especially in battle and risky circumstances.</t>
  </si>
  <si>
    <t>Lantern Lighter: People who move about the dungeon tunnels, keeping ensconced torches lit.</t>
  </si>
  <si>
    <t>Lantern Lighter: People who move about the dungeon tunnels, keeping positioned lanterns lit.</t>
  </si>
  <si>
    <t>Lesser: Hey, one step from an inferior. Serves a cruel master.</t>
  </si>
  <si>
    <t>Linkboy: A young, brave lantern bearer or torch bearer.</t>
  </si>
  <si>
    <t>Litter Bearer: The strong guys who carry spoiled masters in a plush chair upon their shoulders.</t>
  </si>
  <si>
    <t>Maid: Female cleaners. Rare in dungeons, more common in manor houses and strongholds; they have good manners and awareness.</t>
  </si>
  <si>
    <t>Maidservant: An apprentice maid.</t>
  </si>
  <si>
    <t>Man-at-Arms: The most generic form of level zero soldier. Basically, anyone skilled with a weapon who is not yet a level 1 Fighter.</t>
  </si>
  <si>
    <t>Manservant: A male maid, with less of a focus on cleaning and more focus on politely attending to a master.</t>
  </si>
  <si>
    <t>Marauder: Raiders who specialize in fear and intimidation.</t>
  </si>
  <si>
    <t>Mariner: A skilled sailor. In a dungeon, they might be tasked with sailing underground rivers, lakes or oceans …</t>
  </si>
  <si>
    <t>Masquer: Celebrants who wear masks all of the time.</t>
  </si>
  <si>
    <t>Menial: Submissive laborers.</t>
  </si>
  <si>
    <t>Mercenary: A man-at-arms who is only in it for the money. Trained to keep high morale in adverse situations, but will not fight to the death unless trapped.</t>
  </si>
  <si>
    <t>Militia: People who volunteer to serve as soldiers to protect a town or dungeon. They are similar to irregulars, but choose to serve.</t>
  </si>
  <si>
    <t>Militiaman: A term for skilled militia; probably serving the men as a de facto leader when an officer is not present.</t>
  </si>
  <si>
    <t>Militiawoman: A female militiaman.</t>
  </si>
  <si>
    <t>Miner: A skilled worker who removes stone to get at precious ore, gems, or minerals.</t>
  </si>
  <si>
    <t>Minion: Favored servants.</t>
  </si>
  <si>
    <t>Mutant: A level zero human with twisted features; likely degenerate and / or insane.</t>
  </si>
  <si>
    <t>Neophyte: One step up from a convert; a convert initiate.</t>
  </si>
  <si>
    <t>Novice: A beginning apprentice.</t>
  </si>
  <si>
    <t>Novitiate: A novice serving a Cleric or other priest.</t>
  </si>
  <si>
    <t>Oarsman: A mariner or slave tasked with moving the oars. Sails aren’t very helpful on underground seas …</t>
  </si>
  <si>
    <t>Orc: Nasty humanoids with porcine features.</t>
  </si>
  <si>
    <t>Outlaw: In FRPG terms, a bandit who is becoming desperate (neutral evil) and who will soon be a brigand.</t>
  </si>
  <si>
    <t>Ovate: A druidic novitiate.</t>
  </si>
  <si>
    <t>Pack Handler: Someone responsible for loading and unloading saddlebags, sacks, backpacks, and so forth.</t>
  </si>
  <si>
    <t>Patroller: A guard tasked with marching the corridors between rooms.</t>
  </si>
  <si>
    <t>Peasant: Low-level commoners.</t>
  </si>
  <si>
    <t>Peon: Very low-level commoners, almost bondservants.</t>
  </si>
  <si>
    <t>Peregrine: Brave pilgrims who can defend themselves.</t>
  </si>
  <si>
    <t>Pilgrim: People who wander to far and dangerous places (such as dungeons) to visit, and perhaps guard, a sacred site.</t>
  </si>
  <si>
    <t>Pillager: Raiders more interested in stealing than in killing.</t>
  </si>
  <si>
    <t>Plunderer: Pillagers who know what they’re doing; perhaps level 1 Thieves.</t>
  </si>
  <si>
    <t>Porter: People who carry sacks, bags, chests, trunks, etc. without the benefit of beasts of burden.</t>
  </si>
  <si>
    <t>5-10 Gnole Axe Bearers (Ring mail, battle axe, 2 throwing axes) and 1-2 Hyaenodons</t>
  </si>
  <si>
    <t>Postulant: A believer who has asked to formally become an initiate or novitiate.</t>
  </si>
  <si>
    <t>Prentice: A nice medieval-sounding term for an apprentice.</t>
  </si>
  <si>
    <t>Prestidigitator: A smart and tricky person fairly skilled with sleight of hand (high Dexterity); perhaps a level 1 Illusionist or Magic-User.</t>
  </si>
  <si>
    <t>Private: A ranked soldier in an organized military.</t>
  </si>
  <si>
    <t>Probationer: A person undergoing trials before acceptance into an order; either level 1, or on the brink.</t>
  </si>
  <si>
    <t>Pupil: A highly supervised student.</t>
  </si>
  <si>
    <t>Raider: A bandit or brigand who steals openly from enemies, intimidating or killing when necessary.</t>
  </si>
  <si>
    <t>Recruit: An informal rank below private.</t>
  </si>
  <si>
    <t>Retainer: A henchman or henchwoman with a familial obligation; for example, a family that has served a family or clan of power.</t>
  </si>
  <si>
    <t>Rower: Similar to an oarsman, but probably less skilled or rowing in a smaller vessel.</t>
  </si>
  <si>
    <t>Ruffian: A tough and violent brigand or level zero Assassin.</t>
  </si>
  <si>
    <t>Sailor: A skilled seaworthy person, but not as skilled as a mariner.</t>
  </si>
  <si>
    <t>Salvager: A person who gathers junk that might be valuable, part of something valuable, or worthy of repair.</t>
  </si>
  <si>
    <t>Sapper: A military digger, tasked with creating new tunnels for tactical purposes (for example, undermining an enemy room or building an attack tunnel).</t>
  </si>
  <si>
    <t>Scavenger: A low-skill salvager.</t>
  </si>
  <si>
    <t>Scout: Someone brave and sneaky who gathers information for superiors, rather than fighting. Perhaps a level zero Thief.</t>
  </si>
  <si>
    <t>Searcher: A scout who is looking for a specific someone or something; perhaps a rescuer.</t>
  </si>
  <si>
    <t>Seeker: A scout who is looking for a specific locale or treasure on orders of a superior, although the thing might not actually be there.</t>
  </si>
  <si>
    <t>Sell-Sword: A mercenary swordsman.</t>
  </si>
  <si>
    <t>Sentinel: A particularly skilled, vigilant, or sleepless guardsman.</t>
  </si>
  <si>
    <t>Sentry: A sentinel who demands passwords, keys, identities, etc. before passing people through.</t>
  </si>
  <si>
    <t>Serf: A low commoner who has no ownership of his home.</t>
  </si>
  <si>
    <t>Servant: A general assistant commoner.</t>
  </si>
  <si>
    <t>Server: A person tasked with providing food, drink, and useful items to superiors.</t>
  </si>
  <si>
    <t>Servitor: In FRPG terms, a cult servant; a cultist who is not skilled in fighting but who will fight regardless.</t>
  </si>
  <si>
    <t>Shield Bearer: A soldier who carries a shield and defends a higher-level NPC in the front rank.</t>
  </si>
  <si>
    <t>Siege Fighter: A fighter skilled in using flaming oil, acid grenades, tunnel ballistas, or something similar. Probably a level 1 Fighter.</t>
  </si>
  <si>
    <t>Skirmisher: A lightly armed and armored footman who uses thrown weapons (sling stones, javelins, plumbatas, throwing axes, etc.).</t>
  </si>
  <si>
    <t>Slave Minder: A trusted person who watches the slaves, and guides their work, when the master is not present.</t>
  </si>
  <si>
    <t>Slave: A person who forever belongs to a higher-level (evil?) NPC, and who serves on threat of death.</t>
  </si>
  <si>
    <t>Soldier: Skilled men-at-arms with a favored type of weapon. Variants include archers, crossbowmen, swordsmen, etc.</t>
  </si>
  <si>
    <t>Spear Carrier: A guard who carries a spear. The term is a bit derogatory, so these people are regarded as generic or faceless by their masters.</t>
  </si>
  <si>
    <t>Spearman: Similar to a spear carrier, but skilled and respected. Perhaps a level 1 Fighter.</t>
  </si>
  <si>
    <t>Student: Someone younger who learns under an able master. Non-combatant.</t>
  </si>
  <si>
    <t>Subject: Someone who owes loyalty to a noble leader.</t>
  </si>
  <si>
    <t>Subordinate: A ranked servant or soldier taking orders from a higher-level NPC.</t>
  </si>
  <si>
    <t>Supplicant: A humble or sacrificial believer.</t>
  </si>
  <si>
    <t>Survivor: People saved by higher-level NPCs, who now feel obligated to serve or assist that NPC.</t>
  </si>
  <si>
    <t>Sycophant: Fawning, parasitical servants.</t>
  </si>
  <si>
    <t>Teamster: In a world without automobiles, a hauler who uses wheeled equipment (dungeon carts, wagons, etc.).</t>
  </si>
  <si>
    <t>The Guard: The singular term for an organized cohort of guardsmen.</t>
  </si>
  <si>
    <t>The Watch: The singular term for an organized group of watchmen.</t>
  </si>
  <si>
    <t>Thrall: In general terms, a slave who believes he / she can never, or should never, be free. Alternately, a slave too afraid to revolt.</t>
  </si>
  <si>
    <t>Tinker: A servant with some repair and smithing talents.</t>
  </si>
  <si>
    <t>Toady: A particularly nasty or disliked sycophant.</t>
  </si>
  <si>
    <t>Toiler: Laborers who engage in painful work.</t>
  </si>
  <si>
    <t>Torch Bearer: Followers who hold torches in the dungeons, especially in battle and risky circumstances.</t>
  </si>
  <si>
    <t>Trainee: A person who is learning a skill. As differentiation, a learner who is not learning something magical or combative.</t>
  </si>
  <si>
    <t>Treasure Hunter: Skilled scouts who focus on acquiring treasure, likely for a more powerful (and watchful) NPC.</t>
  </si>
  <si>
    <t>Troop: A fairly large organized military force.</t>
  </si>
  <si>
    <t>Trooper: A low-level soldier in a troop.</t>
  </si>
  <si>
    <t>Tyro: In FRPG terms, a beginning evil Thief or Assassin who is being trained; either at experience level 1, or close to it.</t>
  </si>
  <si>
    <t>Understudy: A student selected by a teacher for one-on-one tutelage. If in a group, the understudies learn under the mentor one at a time.</t>
  </si>
  <si>
    <t>Vassal: A servant or helper who is related (by blood or clan) to the higher-level NPC they are assisting.</t>
  </si>
  <si>
    <t>Veteran: A level 1 Fighter. The full term is “veteran man-at-arms.”</t>
  </si>
  <si>
    <t>Vigile: In the Castle Oldskull campaign, loyal veteran guardsmen who directly serve the most powerful NPC.</t>
  </si>
  <si>
    <t>Villein: Serfs who have some additional rights.</t>
  </si>
  <si>
    <t>Warrior: [A] A skilled level 1 Fighter (on his way toward level 2). [B] Or, for demi-humans, a level 1 (as opposed to level zero) combatant. [C] Or, for humanoids, a humanoid with high hit points.</t>
  </si>
  <si>
    <t>Watcher: A guard who watches over a place, group of people, or thing that does not have military value. An example, someone who watches a tunnel for beast or insect migrations.</t>
  </si>
  <si>
    <t>Watchman: In the Castle Oldskull campaign, a skilled guardsman who has the night shift or the more dangerous shift. Probably a level 1 NPC, not always a Fighter.</t>
  </si>
  <si>
    <t>Watchwoman: A female watchman.</t>
  </si>
  <si>
    <t>Worker: A laborer who performs relatively light, repetitive tasks. (Example: making boots).</t>
  </si>
  <si>
    <t>Workman: An established or skilled worker.</t>
  </si>
  <si>
    <t>Workwoman: A female workman.</t>
  </si>
  <si>
    <t>Worshipper: A believer in a temple. Spends most of their time praying, meditating, etc.; by default, also serve as temple guards.</t>
  </si>
  <si>
    <t>Zealot: An aggressive, dangerous, and / or combative fanatic.</t>
  </si>
  <si>
    <t>Access Cave (S-M): A narrow cave, likely with a controlled opening (covered with vines, guarded by spikes, etc.) leading into an important cavern. [R0003]</t>
  </si>
  <si>
    <t>Abattoir (S-M): A slaughterhouse room or locale, where beasts or monsters are slain (perhaps as a sacrifice). [R0001]</t>
  </si>
  <si>
    <t>Access Chamber (S): A narrow room, likely with a secure door or gate, leading into an important room. [R0005]</t>
  </si>
  <si>
    <t>Abreuvoir (M-L-H): A water tank, or a partially flooded room, which has been designed to provide water for animals (mounts?) or (guardian?) monsters. [R0002]</t>
  </si>
  <si>
    <t>Access Room (M): A large access chamber. [R0006]</t>
  </si>
  <si>
    <t>Access Cavern (L): A large access cave. [R0004]</t>
  </si>
  <si>
    <t>Accommodation (S): A temporary place of lodging, typically for a servant, official, or guest. [R0007]</t>
  </si>
  <si>
    <t>Accommodations, plural (M-L): Two or more accommodations in a room block. This may be an interconnected series of 10’x10’, 10’x20’, or 20’x20’ rooms. The room block may be fairly large, but split into multiple sections by doors, archways, tapestries, etc. [R0008]</t>
  </si>
  <si>
    <t>Adyton (S-M): An ancient (Greek-themed) sanctum sanctorum. [R0012]</t>
  </si>
  <si>
    <t>Acidic Cave (S-M): Features a pool of ancient water, acidic vapor, or acidic mineralized water dripping down from stalactites. [R0009]</t>
  </si>
  <si>
    <t>Adytum (S-M): An ancient (Roman-themed) sanctum sanctorum. [R0013]</t>
  </si>
  <si>
    <t>Aerarium (M-L): An ancient (Roman-themed) treasure vault. [R0014]</t>
  </si>
  <si>
    <t>Air Chamber (S): A small room specifically designed to serve as a junction for wind tunnels and/or air conduits and to provide air flow to remote areas. This room is almost certain to be breezy, or even windy, and the air flow may be assisted by magic (e.g., a permanent gust of wind or an imprisoned air elemental). [R0022]</t>
  </si>
  <si>
    <t>Aerarium Chamber (S): A small, ancient treasure vault. [R0015]</t>
  </si>
  <si>
    <t>Aerary (M-L): A medieval treasure vault, typically in a castle or temple. [R0016]</t>
  </si>
  <si>
    <t>Acidic Cavern (L): A large acidic cave. [R0010]</t>
  </si>
  <si>
    <t>Air Room (M): A larger air chamber. [R0023]</t>
  </si>
  <si>
    <t>Aerary Chamber (S): A small medieval treasure vault, typically in a castle or temple. [R0017]</t>
  </si>
  <si>
    <t>Agiasterion (M-L): An ancient (Greek-themed) sanctuary featuring an ornate altar, and likely a basin for holy water. [R0018]</t>
  </si>
  <si>
    <t>Alcove (T-S): A small recess adjoining a larger room. In game terms, these are likely 10’x10’ (single-square), 5’x10’, or 5’x5’ indentations in a large room’s walls. If an alcove is indicated as a standalone room, it is almost certainly either (a) the bottom of a shaft, (b) the top of a shaft, (c) a connecting space between two nearly-adjacent rooms, or (d) the location of a concealed or secret door leading into a larger space. Rerolling is suggested if you cannot envision any of these options. [R0026]</t>
  </si>
  <si>
    <t>Agiasterium (M-L): An ancient (Roman-themed) sanctuary featuring an ornate altar, and likely a basin for holy water. [R0019]</t>
  </si>
  <si>
    <t>Adamantite Delve (M-L): A place where adamantite ore can be mined (by dark elves, deep gnomes, dwarves, etc.). May be guarded, fought over, and/or partially depleted. [R0011]</t>
  </si>
  <si>
    <t>Ah Hwt (S-M): An Egyptyian-themed tomb or vertical tomb shaft. [R0020]</t>
  </si>
  <si>
    <t>Alcove Succession (M-L): A long series of alcoves, for example on either side of a long hallway or narrow gallery. [R0027]</t>
  </si>
  <si>
    <t>Ah (L-H): An Egyptian-themed temple. [R0021]</t>
  </si>
  <si>
    <t>Amphitheater (L-H): A large, tiered hall meant for the observation of ceremonies. [R0043]</t>
  </si>
  <si>
    <t>Ale Cellar (S-M): An underground room used for the storage and aging of ale and/or mead. [R0028]</t>
  </si>
  <si>
    <t>Ala (T-S): A Roman-themed alcove, perhaps featuring a bust, statue, or pedestal. [R0024]</t>
  </si>
  <si>
    <t>Almonry (M): A room where gold or other material goods are provided to the poor. Typically a part of a temple, but in the game this could also refer to (for example) a dungeon room where a dragon’s (or other powerful monster’s) minions receive payment and offer tribute. [R0032]</t>
  </si>
  <si>
    <t>Alae, plural (M-L): A long series of Roman-themed alcoves, for example on either side of a long hallway or narrow gallery. [R0025]</t>
  </si>
  <si>
    <t>Antecavern (S-M): A relatively small cavern which opens into a much larger cavern. May be carved and ornate. [R0057]</t>
  </si>
  <si>
    <t>Almonry Chamber (S): A small almonry. [R0033]</t>
  </si>
  <si>
    <t>Almonry Hall (L-H): A large almonry. [R0034]</t>
  </si>
  <si>
    <t>Antrum (M): A cave used by people in classical or ancient times. (It might have been merely a dwelling place, or used to hide treasure, or as a place of worship, etc.). There may be unusual markings or artwork here. [R0061]</t>
  </si>
  <si>
    <t>Alhacena (T-S): An ornate alcove, featuring carvings, bas reliefs, or a statue, bust, etc. [R0029]</t>
  </si>
  <si>
    <t>Altar Chamber (S): A small room featuring an altar as its centerpiece. [R0035]</t>
  </si>
  <si>
    <t>Alhacena Succession (M-L): A long series of alhacenas, for example on either side of a long hallway or narrow gallery. [R0030]</t>
  </si>
  <si>
    <t>Alipterion (M-L): An ornate anointing room, where people (bathers, a lady, nobles, etc.) clean themselves with oils and unguents. [R0031]</t>
  </si>
  <si>
    <t>Antrum Cavern (L-H): A large antrum. [R0062]</t>
  </si>
  <si>
    <t>Altar Room (M): A larger altar chamber. The altar may be located in a lower area, reached by a ring of descending steps. [R0036]</t>
  </si>
  <si>
    <t>Ambry (S-M): A storeroom where food is kept in a preserved state, or in a controlled environment. Can also be used to store sacred vessels. [R0037]</t>
  </si>
  <si>
    <t>Apse Cavelet (T-S): A small cave, used as an apse. [R0069]</t>
  </si>
  <si>
    <t>Ambry Chamber (T-S): A small, and likely sealed, ambry. [R0038]</t>
  </si>
  <si>
    <t>Ambulatory (M): A corridor-like area surrounding an inner room. This can be a surrounding enclosed hallway, a pillared walkway, etc. You should also roll the nature of the interior space (as a separate room location) at this time. [R0040]</t>
  </si>
  <si>
    <t>Ambitus (M-L, with T-S enclosure): A hallowed room surrounding a smaller inner room; the smaller inner room is a crypt or tomb. [R0039]</t>
  </si>
  <si>
    <t>Amphithalamoi, plural (M-L): A succession of ancient and adjoining (Greek-themed) bedchambers. [R0041]</t>
  </si>
  <si>
    <t>Arena Cave (M-L): A small arena cavern. [R0076]</t>
  </si>
  <si>
    <t>Amphithalamos (S-M): An ancient (Greek-themed) bedchamber. [R0042]</t>
  </si>
  <si>
    <t>Anatomical Theater (M-L-H): A room of tiered seating surrounding a central rise or depression where a body is worked on surgically for educational purposes. In the game, this might be a mad archmage’s monster laboratory for the training of apprentices, a monster hunter’s lecture hall, or a necromancer’s theater of undead minion creation. [R0044]</t>
  </si>
  <si>
    <t>Arena Cavern (H): A large naturally-shaped arena, used as a place of challenge by a tribe. Or, a similar place where prisoners are forced to fight to the death. [R0077]</t>
  </si>
  <si>
    <t>Ancestral Chamber (S-M): A room (perhaps funerary in nature) where a specific bloodline is honored with mosaics, paintings, relics, statues, etc. [R0045]</t>
  </si>
  <si>
    <t>Anchorage (S): The bedchamber of a low-level priest (anchorite). [R0047]</t>
  </si>
  <si>
    <t>Anddyri (S-M-L): A Nordic-themed vestibule. [R0048]</t>
  </si>
  <si>
    <t>Ancestral Hall (L-H): A large ancestral chamber. [R0046]</t>
  </si>
  <si>
    <t>Andron (S-M): A room that provides quarters for men, to the exclusion of women. (Example denizens: priests, apprentices, monks.) [R0049]</t>
  </si>
  <si>
    <t>Ash Pit (S-M): A pit filled with ashes, and possibly bone chips as well (from cremated victims). [R0090]</t>
  </si>
  <si>
    <t>Angelic Shrine (S-M): A Shrine which is devoted to a deva, angel of the planetary spheres, or angel of the solar sphere. [R0050]</t>
  </si>
  <si>
    <t>Annex (T-S-M): Typically a poorly-planned addition to an adjacent chamber. [R0051]</t>
  </si>
  <si>
    <t>Annex Labyrinth (L-H): A series of poorly-planned, unfinished and interconnected additions, leading off from an established adjacent chamber. [R0052]</t>
  </si>
  <si>
    <t>Annex Warren (T-S-M): A poorly-planned excavation (abandoned due to imminent collapse?) adjacent to a cave or cavern. [R0053]</t>
  </si>
  <si>
    <t>Ashen Abyss (L-H): A large ash pit, or a series of ash pits. [R0091]</t>
  </si>
  <si>
    <t>Anointing Chamber (S): A small anointing room. [R0054]</t>
  </si>
  <si>
    <t>Anointing Room (M): A room where people (bathers, laborers, guards, healers etc.) clean themselves with oils and unguents. [R0055]</t>
  </si>
  <si>
    <t>Antecabinet (S): An ornate and finely-furnished antechamber. [R0056]</t>
  </si>
  <si>
    <t>Atrium Cave (M-L): A magical subterranean atrium. [R0100]</t>
  </si>
  <si>
    <t>Antechamber (S): A small chamber designed to restrict or control access into the next, larger, and more important room. [R0058]</t>
  </si>
  <si>
    <t>Anteroom (M): A large antechamber; a room serving as the entrance to a larger room, typically a hall. [R0060]</t>
  </si>
  <si>
    <t>Atrium Cavern (H): A large atrium cave. [R0101]</t>
  </si>
  <si>
    <t>Apartments (M-L): A set of makeshift, interrelated living areas. In a medieval context, this would mean a room that is split into smaller areas by shoddy improvised walls; for example, a 30’x30’ room split into rough 10’x10’ cubicles to provide quarters for separate guards, servants, and/or humanoids. See also the quote from The Masque of the Red Death, heading this section, for a potential inspiration. [R0063]</t>
  </si>
  <si>
    <t>Apodyterium (S-M): A disrobing room within or near a balnea, therma, or other bathing area. The bath should either be an adjacent room, or a location/pool within the current room. [R0064]</t>
  </si>
  <si>
    <t>Apotheca (S-M): A storeroom for consumable valuables (oils, spices, wines, etc.). [R0065]</t>
  </si>
  <si>
    <t>Apothecarium (S-M): An ancient apothecary. The space has likely been put to other use, but interesting remnants (herbs, spices, perfumes, poisons, potions, etc.) may be hidden here. [R0066]</t>
  </si>
  <si>
    <t>Audience Cavern (L-H): A large, natural cavern which is used as an audience hall. [R0105]</t>
  </si>
  <si>
    <t>Apothecary (S-M): The chamber, shop, or work area of an apothecary (an herbal chemist, who may also work with poisons). [R0067]</t>
  </si>
  <si>
    <t>Apse (S): A small, semi-circular area with a domed ceiling. There will typically be an altar or shrine situated in the curved area. To explorers, this might look like the curved dead end to a corridor that splits off to the left and right. [R0068]</t>
  </si>
  <si>
    <t>Augury Cave (S-M): A natural cave used as an augury chamber. [R0110]</t>
  </si>
  <si>
    <t>Apse Room (M): A room-sized apse; in game terms, probably a room in the shape of a half circle (with one straight wall and one curved wall, and likely two doors or passageways, one at each extremity). [R0070]</t>
  </si>
  <si>
    <t>Aquarium (M-L-H): A room, or series of rooms, devoted to the display and keeping of aquatic creatures or monsters. [R0071]</t>
  </si>
  <si>
    <t>Auxiliary Cave (S-M): A natural cave used as an auxiliary room. [R0115]</t>
  </si>
  <si>
    <t>Arboretum (L): A botanical garden devoted to the keeping and study of trees and shrubs. If situated underground, then magical light and water will be present. [R0072]</t>
  </si>
  <si>
    <t>Archive (M-L-H): A room filled with historical books, tablets, scrolls, etc. [R0073]</t>
  </si>
  <si>
    <t>Arena (M-L-H): A room (or even an amphitheater) where gladiatorial combatants fight to the death. [R0075]</t>
  </si>
  <si>
    <t>Basalt Cave (S-M): A cave with basalt stone walls (ancient cooled lava). [R0132]</t>
  </si>
  <si>
    <t>Armorial Chamber (M): A small armorial hall. [R0078]</t>
  </si>
  <si>
    <t>Antechapel (S-M-L): A chamber or room leading into an adjacent chapel. [R0059]</t>
  </si>
  <si>
    <t>Basalt Cavern (L-H): A large basalt cave. [R0133]</t>
  </si>
  <si>
    <t>Armorial Hall (L-H): A place where heraldic banners, pennants, statues, etc. are displayed. [R0079]</t>
  </si>
  <si>
    <t>Armory (M): A storeroom filled with armor and shields. Likely to be locked and/or guarded. [R0080]</t>
  </si>
  <si>
    <t>Blocked Cave (S-M, but with accessible area T): A small blocked cavern. [R0154]</t>
  </si>
  <si>
    <t>Armory and Forge (L-H): A place where metal armor is crafted; named as such (my own term) to differentiate it from an armory, where armor is stored. [R0081]</t>
  </si>
  <si>
    <t>Blocked Cavern (L-H, but with accessible area S-M): Either blocked off by a cave-in, or walled up to prevent something horrible from escaping. [R0155]</t>
  </si>
  <si>
    <t>Armory Chamber (S): A small armory. [R0082]</t>
  </si>
  <si>
    <t>Arsenal (L-H): A storeroom filled with weapons, perhaps including siege defenses (oil for boiling, prods for pushing off ladders, etc.). Likely to be locked and/or guarded. [R0084]</t>
  </si>
  <si>
    <t>Arryt (L-H): An Egyptian-themed hall of judgment. [R0083]</t>
  </si>
  <si>
    <t>Bone-Filled Cave (S-M): A small bone-filled cavern (below). [R0159]</t>
  </si>
  <si>
    <t>Arsenal Chamber (S-M): A small arsenal. [R0085]</t>
  </si>
  <si>
    <t>Bone-Filled Cavern (L-H): The lair of a predator, a sacrificial pit, a graveyard, etc. Filled with gnawed and/or crushed bones and skulls. [R0160]</t>
  </si>
  <si>
    <t>Arsenal and Forge (L-H): A place where metal weapons are crafted; named as such (my own term) to differentiate it from an Arsenal, where weapons are stored. [R0086]</t>
  </si>
  <si>
    <t>Arcosolium (T-S): In a temple or tomb, an arch-ceilinged recess or alcove built to partially enclose a sarcophagus and its side areas. In game terms, a perfect lair for the undead. [R0074]</t>
  </si>
  <si>
    <t>Boulder Cave (S-M): A cave filled with boulders; or, a cave where one or more entrances have been blocked by boulders. [R0162]</t>
  </si>
  <si>
    <t>Art Gallery (M-L-H): A gallery where various forms of art (drawings, paintings, sculpture, etc.) are displayed side by side. Typically a thematic collection belonging to someone powerful. [R0087]</t>
  </si>
  <si>
    <t>Artisan’s Chamber (S-M): The shop, work area, or quarters of an artisan (a worker who creates fine physical objects of some kind). [R0088]</t>
  </si>
  <si>
    <t>Aslukku (S-M): An Akkadian- or Babylonian-themed storeroom. [R0092]</t>
  </si>
  <si>
    <t>Artisan’s Room (M-L): A slightly larger artisan’s chamber. [R0089]</t>
  </si>
  <si>
    <t>Boulder Cavern (L-H): A large boulder cave. [R0163]</t>
  </si>
  <si>
    <t>At Iwf (M-L): An Egyptian-themed ceremonial abattoir. [R0097]</t>
  </si>
  <si>
    <t>Augury Chamber (S): A room where priests observe the flight of birds, small flying monsters, etc. to interpret the will of the gods. (This is the specific definition of augury; more broadly, this could be a divination chamber.) [R0111]</t>
  </si>
  <si>
    <t>Assembly Chamber (S-M): A small assembly hall. [R0094]</t>
  </si>
  <si>
    <t>Burrow (T-S): A tunnel and/or makeshift den created by a burrowing monster or beast. [R0173]</t>
  </si>
  <si>
    <t>Augury Room (M): A somewhat larger augury chamber. [R0112]</t>
  </si>
  <si>
    <t>Assembly Hall (L-H): In use, another name for a function hall. Technically, may infer that the functions held here will presage another event (for example, an assembly hall for announcements, wagers and greetings, before guests are seated in an arena to observe a gladiatorial battle). [R0095]</t>
  </si>
  <si>
    <t>Auxiliary Chamber (T-S): A small auxiliary room. [R0116]</t>
  </si>
  <si>
    <t>Atelier (S-M): An artisan’s chamber where apprentices and/or workmen work on the fine arts: drawings, paintings, sculpture, etc. [R0098]</t>
  </si>
  <si>
    <t>Burrow Maze (H): A very large, and labyrinthine, succession of adjoining burrows. [R0174]</t>
  </si>
  <si>
    <t>Atrium (L-H): A large, roofed, open space within a larger building or enclosure. A sacred courtyard. There may be a pool, fountain, etc. If discovered underground, the light (and plants and/or fungi, if they are present) will be magical. [R0099]</t>
  </si>
  <si>
    <t>Auxiliary Room (M): A reserve room intended for either future use, or emergency use by a sheltering person. [R0117]</t>
  </si>
  <si>
    <t>Atrium Chamber (S-M): A small atrium. [R0102]</t>
  </si>
  <si>
    <t>Audience Chamber (S): A small audience room; a small area where a noble, ruler, leader, etc. addresses followers and guests. [R0106]</t>
  </si>
  <si>
    <t>Burrow Warren (L): A large succession of adjoining burrows. [R0175]</t>
  </si>
  <si>
    <t>Bailey (M-L-H): An inner courtyard built for defense (i.e., a place to trap invaders and rain arrows down). In dungeon terms, this could be a subterranean approach chamber with arrow slits, where guards in the next room could fire arrows at invaders. [R0119]</t>
  </si>
  <si>
    <t>Barag (S-M): A Sumerian-themed sanctum. [R0126]</t>
  </si>
  <si>
    <t>Audience Hall (L-H): A large area where a noble, ruler, leader, etc. addresses followers and guests; a place where visitors are formally received by the stronghold’s ruler. The hall is likely to have columns, pillars, sculptures, tapestries, etc. [R0107]</t>
  </si>
  <si>
    <t>Assemblage (M-L-H): A room where priests and/or worshippers gather in preparation for a ceremony. [R0093]</t>
  </si>
  <si>
    <t>Barbican (L): A fortified gatehouse. In dungeon terms, this could be a subterranean chamber where a guarded portcullis blocks access to the next room. [R0127]</t>
  </si>
  <si>
    <t>Cave (S-M): Any natural subterranean hollow in earth or stone. According to your preference, this could be a featureless cave (the basic name implies there is not much there), or a nonesuch cave with some amazing and strange thing you need to devise (a magical effect, a strange form of stone, a monster lair, etc.) [R0200]</t>
  </si>
  <si>
    <t>Audience Room (M): A medium-sized Audience Hall. [R0108]</t>
  </si>
  <si>
    <t>Barrow (S-M): A tomb created by packed earth being piled over the crypt. Barrows are surface structures, but in a dungeon this could refer to a tomb chamber beneath a hill (regardless of depth), or tombs that were once on the surface and then the shallower dungeon regions were built up over time. [R0130]</t>
  </si>
  <si>
    <t>Barracks (M-L): A place where troops (frequently demi-humans, normal men, or humanoids) are quartered. [R0128]</t>
  </si>
  <si>
    <t>Auditorium (H): A very large audience hall. [R0109]</t>
  </si>
  <si>
    <t>Cave of Ancestors (S-M): A cave where ancestral remains are honored. The remains may be garbed or covered in talismans, the skulls may be wearing masks, etc. Likely considered a sacred place by the descendants (tribesmen, underworld demi-humans, shamanistic humanoids, etc.) [R0201]</t>
  </si>
  <si>
    <t>Barracks Hall (H): A very large barracks, possibly with its own guard stations. [R0129]</t>
  </si>
  <si>
    <t>Barrow Crypt (S-M-L): Technically speaking, a subterranean crypt which is situated beneath a surface barrow. More broadly, a subterranean barrow-like tomb. [R0131]</t>
  </si>
  <si>
    <t>Asylum (S-M-L): A sanctuary of mercy, where it is forbidden to strike down anyone (regardless of alignment) who honors the appropriate god / goddess and begs for divine protection. In game terms, this is probably an area in an active temple; but if discovered in a dungeon, the place is probably desecrated and no longer powerful, but may well be cursed and/or haunted. [R0096]</t>
  </si>
  <si>
    <t>Cave of Ashes (S-M): A cave filled either with burned wood or cremated remains. [R0202]</t>
  </si>
  <si>
    <t>Aula Regia (H): An ancient great hall. [R0113]</t>
  </si>
  <si>
    <t>Beast Crypt (T-S-M): A crypt where animal remains have been interred. [R0144]</t>
  </si>
  <si>
    <t>Aula (M-L): An ancient hall. [R0114]</t>
  </si>
  <si>
    <t>Cave of Bones (S-M): A cave filled with bones and skulls. Differentiated from a cave of ancestors (above) in that there is no religious or ceremonial aspect to the storage of the remains. Therefore, this might be a predator’s lair, the deposit of a trap, a subterranean battleground, etc. [R0203]</t>
  </si>
  <si>
    <t>Bastion (M-L): A tower or room which juts out from the stronghold wall(s), allowing missile fire from another direction. In an underground stronghold, this may be a room with oddly-shaped walls where guards can fire missiles through arrow slits etc. [R0137]</t>
  </si>
  <si>
    <t>Biaw (L-H): An Egyptian-themed mine or mine shaft. [R0151]</t>
  </si>
  <si>
    <t>Bawm (S-M-L): A well-fortified medieval room or enclosure. It may have locking interior doors, or dropping cages, or barred windows where archers can fire, etc. [R0141]</t>
  </si>
  <si>
    <t>Cave of Columns (S-M): A cave with natural columns, which are pillars of stone reaching from floor to ceiling (as opposed to stalactites and stalagmites, which do not touch both surfaces). [R0204]</t>
  </si>
  <si>
    <t>Bone House (L-H): A large secure room lined by, or containing, multiple ossuaries. [R0157]</t>
  </si>
  <si>
    <t>Bay (T-S): A small semi-circular space off of a larger hall or corridor. The space might be used for a statue, weapon rack, window, small table, etc. [R0142]</t>
  </si>
  <si>
    <t>Axnwty (S-M-L): An Egyptian-themed audience chamber. [R0118]</t>
  </si>
  <si>
    <t>Cave of Echoes (S-M): A cave with strong (natural) echo chamber qualities. [R0205]</t>
  </si>
  <si>
    <t>Bay Succession (M-L): A long series of bays, for example flanking both sides of a long hall or corridor. [R0143]</t>
  </si>
  <si>
    <t>Bone Pit (S-M): A pit filled with bones and skulls. [R0158]</t>
  </si>
  <si>
    <t>Bakery (S-M): A room where breads are baked. Almost certainly contains a fireplace and/or firepit. [R0120]</t>
  </si>
  <si>
    <t>Cave of Husks (S-M): A cave filled with molted remains (from growing arachnids, insects, snakes, etc.), or with the husks or desiccated victims. [R0206]</t>
  </si>
  <si>
    <t>Balnea (S-M): A small therma. [R0122]</t>
  </si>
  <si>
    <t>Burial Chamber (T-S): A small burial room. [R0169]</t>
  </si>
  <si>
    <t>Beast Pit (S-M): A pit occupied by imprisoned beasts (or at least a beast’s corpse). [R0145]</t>
  </si>
  <si>
    <t>Balnearium (S-M): A small calidarium or washroom. [R0123]</t>
  </si>
  <si>
    <t>Banquet Hall (L-H): A large feast hall intended to host celebratory events and feasts. [R0124]</t>
  </si>
  <si>
    <t>Cave of Meetings (S-M): A cave where multiple tribes / factions regard one another under truce so that negotiations can take place. [R0207]</t>
  </si>
  <si>
    <t>Burial Room (M): A room where one or more persons are buried. The room may appear empty, with coffins below the stonework floor; or may have sarcophagi in the center; or may have alcoves around the walls where remains are kept. [R0170]</t>
  </si>
  <si>
    <t>Banquet Room (M): A small and more intimate banquet hall. [R0125]</t>
  </si>
  <si>
    <t>Cave of Paintings (S-M): A cave covered with ancient paintings and pictograms (of hunting, warfare, exploration, worship, etc.); not necessarily manmade. [R0208]</t>
  </si>
  <si>
    <t>Burial Vault (L-H): A large, and typically locked or sealed, burial room. The ceiling may be vaulted. [R0171]</t>
  </si>
  <si>
    <t>Cave of Pools (S-M): A wet, dripping cave with several pools of mineral water. [R0209]</t>
  </si>
  <si>
    <t>Bourse (S-M-L): A room or enclosure which serves as a merchants’ exchange. In game terms, this may mean a place where humanoids bring their bounty to their leaders and receive payment, a place where guards and incoming troops exchange goods, etc. [R0165]</t>
  </si>
  <si>
    <t>Basilica (L-H): A hall of judgment within a temple. [R0136]</t>
  </si>
  <si>
    <t>Buried Longship (L-H): Mariner cultures may actually honor their fallen heroes or nobles by burying them in a ship beneath the earth. (Inspired by the Nydam Bog ship and similar Viking burials.) [R0172]</t>
  </si>
  <si>
    <t>Breezeway (M-L): An arched bridge connecting a tower to a stronghold or manor house. Could also exist in a large subterranean setting, with deadly drops to either side. [R0167]</t>
  </si>
  <si>
    <t>Attic Space (S): A small Attic. [R0103]</t>
  </si>
  <si>
    <t>Bath (S-M-L): A room with one or more artificial pools constructed for bathing. In more technical terms, a calidarium, frigidarium, or tepidarium. [R0138]</t>
  </si>
  <si>
    <t>Cave of Residual Magic, Elemental Air (S-M-L): A cave which still retains essence from the creation of the world. Air and wind spells will be enhanced here, and earth and darkness spells will be nullified. [R0210]</t>
  </si>
  <si>
    <t>Basement (M-L): An underground room typically used for storage and utilities (such as coal). [R0134]</t>
  </si>
  <si>
    <t>Bathroom / Bath Room (S-M): In the game, a modern bathroom-with-toilet will not exist; but this term may be used (for example) a small room that combines the functions of a calidarium and a washroom. See also garderobe. [R0140]</t>
  </si>
  <si>
    <t>Buru (S-M): An Akkadian- or Babylonian-themed well room. [R0177]</t>
  </si>
  <si>
    <t>Attic (M-L): A low-ceilinged, or slant-ceilinged, area at the top of a house or mansion, immediately below the roof. Typically intended for storage, but see also garret. If this roll is not appropriate to the current elevation, a result of storeroom is suggested instead. [R0104]</t>
  </si>
  <si>
    <t>Basement Space (S): A small basement. [R0135]</t>
  </si>
  <si>
    <t>Cave of Residual Magic, Elemental Earth (S-M-L): A cave which still retains essence from the creation of the world. Earth and darkness spells will be enhanced here, and air and wind spells will be nullified. [R0211]</t>
  </si>
  <si>
    <t>Bedchamber (S): A small bedroom, typically intended for one person. If plural, the rooms are adjoining and are used by people of similar station. [R0146]</t>
  </si>
  <si>
    <t>Catacomb (T-S): A small burial chamber that is surrounded by labyrinthine passages and corridors. (A singular “Catacomb” is probably a room, while the plural “Catacombs” likely refers to the entire region of crypts and passageways; see below.) [R0195]</t>
  </si>
  <si>
    <t>Bedroom (S-M): Accommodations for one or two people, including a bed, table, chair, etc. [R0147]</t>
  </si>
  <si>
    <t>Bathhouse (M-L): A structure that houses a bath. In a subterranean context, this could mean a bath chamber that is enclosed within a larger room; for example, a large hall with an archwayed or enclosed pool structure in the middle. [R0139]</t>
  </si>
  <si>
    <t>Belfry (M-L): A bell tower or bell chamber, typically used to mark the hours for holy days, ceremonies, etc. See also echo chamber. [R0148]</t>
  </si>
  <si>
    <t>Cave of Residual Magic, Elemental Fire (S-M-L): A cave which still retains essence from the creation of the world. Fire and destructive spells will be enhanced here, and water and healing spells will be nullified. [R0212]</t>
  </si>
  <si>
    <t>Bell Tower (M-L-H): A tower (typically attached to a church, temple, or stronghold barracks) where loud bells are housed near the summit. [R0149]</t>
  </si>
  <si>
    <t>Catacombs, plural (M-L-H): A series of interconnected catacomb chambers. [R0196]</t>
  </si>
  <si>
    <t>Bema (M-L): A raised sanctuary, up a ramp or a flight of stairs. The bema may be a sub-room within another room. [R0150]</t>
  </si>
  <si>
    <t>Cave of Residual Magic, Elemental Water (S-M-L): A cave which still retains essence from the creation of the world. Water and healing spells will be enhanced here, and fire and destructive spells will be nullified. [R0213]</t>
  </si>
  <si>
    <t>Boudoir (S-M): The private sitting room of a noble. [R0161]</t>
  </si>
  <si>
    <t>Catacumba (T-S): An ancient catacomb. [R0197]</t>
  </si>
  <si>
    <t>Bouleuterion (L-H): An ancient (Greek-themed) assembly hall. [R0164]</t>
  </si>
  <si>
    <t>Bower (S): A medieval bedchamber that serves as the residence of a single woman (not a man). [R0166]</t>
  </si>
  <si>
    <t>Cave of Skulls (S-M): A cave where decapitated skulls have deliberately been placed (on stakes, in niches, in a huge pile, etc.) as a grim warning to intruders. [R0214]</t>
  </si>
  <si>
    <t>Bursary (M-L): A treasure vault within a temple or university. In fantasy terms, this could also be the treasure vault of a scholomance (school of magic). [R0176]</t>
  </si>
  <si>
    <t>Catacumbae, plural (M-L-H): An ancient series of catacombs. [R0198]</t>
  </si>
  <si>
    <t>Cave of Slaughter (S-M): A slaughterhouse cave, where enemies, beasts, or monsters are slain (for food, for sport, or as a warning, etc.). [R0215]</t>
  </si>
  <si>
    <t>Cache Chamber (S): A secure room where crucial supplies are kept. Typically used to provide emergency food and/or supplies when the stronghold is besieged. [R0180]</t>
  </si>
  <si>
    <t>Cabinet (S): Not a piece of furniture in this instance, but rather a small retreat or study. [R0179]</t>
  </si>
  <si>
    <t>Cavea (M-L): A secured room, such as below an arena, where deadly beasts or monsters are held for a surprising release. In a dungeon, this might be a type of guarded room where guardian beasts can charge out (to the limit of their chains, etc.). [R0232]</t>
  </si>
  <si>
    <t>Cache Room (M-L): A large cache chamber. [R0181]</t>
  </si>
  <si>
    <t>Caged Chantry (S-M-L): A chantry which is screened by filigree (pieces of solid, yet decorative, metal which can be seen through but not passed through). [R0184]</t>
  </si>
  <si>
    <t>Cave of Stalactites (S-M): A cave with many stalactites (fingers of stone descending from the ceiling). Likely to be the lair of flying or ceiling-crawling monsters. [R0216]</t>
  </si>
  <si>
    <t>Cella (M-L): A statue room within a temple or tomb, holding the image of a god. [R0258]</t>
  </si>
  <si>
    <t>Cage (T-S-M): A room with barred walls, typically surrounded by a corridor for use by observers / interrogators / torturers. [R0182]</t>
  </si>
  <si>
    <t>Caged Chapel (S-M-L): A Chapel which is screened by filigree (pieces of solid, yet decorative, metal which can be seen through but not passed through). [R0185]</t>
  </si>
  <si>
    <t>Cave of Stalagmites (S-M): A cave with many stalactites (fingers of stone ascending from the floor). Likely to be the lair of climbing or camouflaged monsters. [R0217]</t>
  </si>
  <si>
    <t>Cage Matrix (L-H): A very large room filled with cages, which are separated from one another by “walls” of metal bars. There may be space for different types of creatures, such as a large monster and a separate area for humanoids etc. [R0183]</t>
  </si>
  <si>
    <t>Bleeding Chamber (S): A small bleeding room. [R0152]</t>
  </si>
  <si>
    <t>Calefactorium (S-M-L): An ancient calefactory. [R0186]</t>
  </si>
  <si>
    <t>Ceremonial Chamber (S): A small ceremonial room. [R0263]</t>
  </si>
  <si>
    <t>Bleeding Room (M): A room devoted to bloodletting and healing operations. [R0153]</t>
  </si>
  <si>
    <t>Calefactory (S-M-L): A warming room, intended to warm denizens who have cold quarters (monks, guards, soldiers, etc.); will include one or more fireplaces or firepits. [R0187]</t>
  </si>
  <si>
    <t>Cave of the Dead (S-M): A naturally-shaped burial chamber. Differentiated from a cave of ancestors, because it probably only has one or two prepared burials. [R0218]</t>
  </si>
  <si>
    <t>Ceremonial Hall (L-H): A large ceremonial room. [R0264]</t>
  </si>
  <si>
    <t>Ballroom (L-H): A large festival hall where dances and masquerades are held. [R0121]</t>
  </si>
  <si>
    <t>Bodega (S): A small wine vault. [R0156]</t>
  </si>
  <si>
    <t>Calidarium (S-M-L): A room with a hot-water Roman bath. Likely heated from below by a Hypocaust Chamber. [R0188]</t>
  </si>
  <si>
    <t>Carcer (M-L-H): A rough-and-tumble prison (perhaps run unjustly by humanoids, bandits, etc.). [R0190]</t>
  </si>
  <si>
    <t>Camba (S-M): A kitchen-like (ancient?) room for brewing and baking. [R0189]</t>
  </si>
  <si>
    <t>Ceremonial Room (M-L): A room where ceremonies are conducted. In game terms, this most likely means a room where a cleric (or other priest) worships a god(dess), but it could also be a room where (for example) a mage worships or consults with a demon or angel, or even a room where mock-traditional ceremonies are conducted for superstitious followers. [R0265]</t>
  </si>
  <si>
    <t>Cave of Unmined Gemstones (S-M): A cave where one or more types of gemstones can be seen in the walls, ready for mining. There may be a good reason (curse, evil spirits, guardians, threat of collapse, etc.) which the cave has not been mined. [R0219]</t>
  </si>
  <si>
    <t>Cascade Room (S-M-L): A large room or hall featuring a large, artificially-constructed waterfall. Why? That’s for you to figure out. [R0193]</t>
  </si>
  <si>
    <t>Casemate (S-M): A protected chamber hollowed out of an existing wall. More generally, a heavily-protected vaulted chamber. [R0194]</t>
  </si>
  <si>
    <t>Cascade Hall (L-H): A hall with a holy font or running water. In game terms, this could be any large room with fountain(s) and/or pool(s). [R0192]</t>
  </si>
  <si>
    <t>Cesspit (T-S-M): A pit filled with waste and trash. [R0267]</t>
  </si>
  <si>
    <t>Cave of Unmined Metals, Adamantite (S-M): A cave with untapped adamantite deposits and/or veins. [R0220]</t>
  </si>
  <si>
    <t>Brewery (M-L-H): A room or outbuilding where alcoholic (and/or alchemical) beverages are made. [R0168]</t>
  </si>
  <si>
    <t>Buttery (S-M): A room where barrels of wine and/or spirits are stored. (No, it has nothing to do with butter; see dairy chamber.) Additionally, this would be an ideal location to have an alchemical bent. A buttery in a magical medieval setting might well be filled with bulk potion ingredients, steeping or aging potion ingredients, experimental potions, or magical liqueurs. Bulk ingredients would be in sealed barrels, distilling mixtures would be in smaller clay or ceramic jugs, and potions would be in crystal bottles or vials along the shelves. [R0178]</t>
  </si>
  <si>
    <t>Cesspool (T-S-M): A pool filled with waste and refuse. [R0269]</t>
  </si>
  <si>
    <t>Cave of Unmined Metals, Copper (S-M): A cave with untapped copper deposits and/or veins. [R0221]</t>
  </si>
  <si>
    <t>Chamber (S): A small general-purpose room. In mapping terms, this technically means a room covering 9 or fewer squares (no larger than 30’x30’, and more commonly 20’x20’ or something similar). [R0271]</t>
  </si>
  <si>
    <t>Cave of Unmined Metals, Electrum (Gold and Silver) (S-M): A cave with untapped electrum deposits and/or veins. [R0222]</t>
  </si>
  <si>
    <t>Chamber Barrow (S): A small barrow enclosure, likely featuring only a single room. [R0272]</t>
  </si>
  <si>
    <t>Cave of Unmined Metals, Gold (S-M): A cave with untapped gold deposits and/or veins. [R0223]</t>
  </si>
  <si>
    <t>Cell Block (M-L): A corridor lined with multiple cells. In old school fashion, this is probably a long corridor with 10’x10’ cells to either side. [R0256]</t>
  </si>
  <si>
    <t>Cavaedium (L-H): An ancient atrium. [R0199]</t>
  </si>
  <si>
    <t>Chamber of Catafalques (S-M): A former burial chamber, but the coffins and/or sarcophagi have been removed (by ghouls, robbers, nemeses of the buried species, etc.), leaving ominous stone pedestals. Very likely a lair for undead. [R0273]</t>
  </si>
  <si>
    <t>Cave of Unmined Metals, Iron (S-M): A cave with untapped iron deposits and/or veins. [R0224]</t>
  </si>
  <si>
    <t>Cell (T-S): In game mapping terms, a 10’x10’ (or at most, 20’x20’) room with a locked or barred door. The cell is usually, but not always, used as a prison; it could also represent stark living quarters (for a guard, humanoid, monk, etc.). [R0257]</t>
  </si>
  <si>
    <t>Celestial Hall (L-H): A hall either open to the sky, or decorated with sky-like patterns, in honor of the gods. [R0255]</t>
  </si>
  <si>
    <t>Cellae, plural (M-L): An ancient cell block. [R0259]</t>
  </si>
  <si>
    <t>Chamber Tomb (S-M-L): A technical archaeological classification for burials within prepared enclosed spaces. If you want to review a huge list of different subtypes found in the real world, look up the term “chamber tomb” on Wikipedia. (Those subtypes were not included in this guide, because the classifications tend to force you into a specific floor plan type in many instances.) [R0275]</t>
  </si>
  <si>
    <t>Cave of Unmined Metals, Lead (S-M): A cave with untapped lead deposits and/or veins. While the metal is largely worthless to adventurers, it is used by humans, demi-humans and humanoids for plumbing, construction, ceramics, cosmetics, decoration, etc. [R0225]</t>
  </si>
  <si>
    <t>Cellar (S-M): An underground chamber where something is stored, or intended for shelter. See for example Root Cellar, Salt Cellar, Storm Cellar, Wine Cellar. An undistinguished Cellar may have an ambiguous former use. [R0260]</t>
  </si>
  <si>
    <t>Cartographers’ Hall (L-H): A large map room. [R0191]</t>
  </si>
  <si>
    <t>Cellarage (L-H): A large system of interconnected Cellars, likely separated by archways and/or narrow walls. Each Cellar is likely to have a different theme (Earth Cellar, Root Cellar, Wine Cellar, etc.). [R0261]</t>
  </si>
  <si>
    <t>Chambers, plural (M-L-H): A series of several small, interconnected rooms. The plural appears here as a separate entry, because such clusters are common in underground areas and in manor houses. [R0276]</t>
  </si>
  <si>
    <t>Cave of Unmined Metals, Mithril (S-M): A cave with untapped mithril deposits and/or veins. [R0226]</t>
  </si>
  <si>
    <t>Charnel House (M-L-H): A vault filled haphazardly with piles of disarticulated skeletal remains. [R0286]</t>
  </si>
  <si>
    <t>Cave of Unmined Metals, Platinum (S-M): A cave with untapped platinum deposits and/or veins. [R0227]</t>
  </si>
  <si>
    <t>Cinerarium (M-L-H): A funerary room with many niches branching off of it, where sepulchral urns are kept. [R0294]</t>
  </si>
  <si>
    <t>Ceroma (S-M): An ancient anointing room. [R0266]</t>
  </si>
  <si>
    <t>Cave of Unmined Metals, Silver (S-M): A cave with untapped silver deposits and/or veins. [R0228]</t>
  </si>
  <si>
    <t>Cistvaen (S-M): An ancient sepulchral chamber. [R0297]</t>
  </si>
  <si>
    <t>Cave of Unmined Metals, Tin (S-M): A cave with untapped tin deposits and/or veins. While the metal is largely worthless to adventurers, it is used by humans, demi-humans, and humanoids for alloying and metalworking. It is needed for bronze working, and is highly coveted by deprived primitive cultures. [R0229]</t>
  </si>
  <si>
    <t>Chamber of Revelation (S-M): A private room where priests receive spells or visions from their god. [R0274]</t>
  </si>
  <si>
    <t>Coemeterium, plural Coemeteria (S-M): A Roman-themed vaulted burial place. [R0310]</t>
  </si>
  <si>
    <t>Cave of Unmined Metals, Various (S-M): A cave with untapped deposits and/or veins of cobalt, mercury, nickel, zinc, etc. In the game, these more arcane metals are prized by underworld demi-humans, dwarves, gnomes, kobolds, mages, and alchemists. Some may also be useful as material spell components. [R0230]</t>
  </si>
  <si>
    <t>Chancel (S-M): A private enclosed space surrounding an altar. [R0277]</t>
  </si>
  <si>
    <t>Collapsed Room (S-M-L, accessible area T-S): A partially impassible room which is filled with rubble due to a ceiling or wall collapse. [R0313]</t>
  </si>
  <si>
    <t>Cave Temple (S-M): A natural subterranean area being used as a temple. [R0231]</t>
  </si>
  <si>
    <t>Chandlery (S-M): A place where candles are made and/or stored. [R0278]</t>
  </si>
  <si>
    <t>Columbarium (L-H): A room with many niches in the walls, where funerary urns are stored. [R0314]</t>
  </si>
  <si>
    <t>Chantier (S-M-L): A workshop for stonecutters. [R0279]</t>
  </si>
  <si>
    <t>Cavelet (T-S): A small cave. In game terms, probably no larger than 10’x20’. You can roll for features if you like, but it is probably too small to hold anything of considerable interest. [R0233]</t>
  </si>
  <si>
    <t>Chantry (M-L): An echoing chapel intended for chanting and singing (and possibly spell casting). [R0280]</t>
  </si>
  <si>
    <t>Concealed Chamber (S): A small concealed room. [R0322]</t>
  </si>
  <si>
    <t>Chapel (S-M, inside an enclosing L-H area): An enclosed place of worship. A small or medium-sized temple area within a larger structure; for example, a chapel with shrine within a castle, or even a private chapel for nobles within a manor house. [R0281]</t>
  </si>
  <si>
    <t>Cavern (L-H): A large cave. According to your preference, this could be a featureless cavern (the basic name implies there is not much there), or a nonesuch cavern with some amazing and strange thing you need to devise (a magical effect, a strange form of stone, a monster lair, etc.) [R0234]</t>
  </si>
  <si>
    <t>Char Cellar (T-S-M): A storeroom for coal dust, charcoal, burned alchemical powders, or similar dangerous substances. [R0285]</t>
  </si>
  <si>
    <t>Chapel Hall (L, inside an enclosing H area): A large chapel (temple area) within a larger structure. [R0282]</t>
  </si>
  <si>
    <t>Chartophylacium (M-L-H): An ancient archive. [R0287]</t>
  </si>
  <si>
    <t>Concealed Room (M-L): A room which can only be reached through a concealed door. [R0323]</t>
  </si>
  <si>
    <t>Chimney Corner (T-S): A small heating / warming room located directly adjacent to a large fireplace with a chimney. Will be rare, but not impossible, beneath the surface. [R0291]</t>
  </si>
  <si>
    <t>Cavern of Ancestral Memory (L-H): A large cave of ancestors. [R0235]</t>
  </si>
  <si>
    <t>Cistern (S-M-L-H): A flooded room, designed to store water for later use. Rainwater is typical, but in a deeper dungeon this might be a room designed to catch waters from an upper level to prevent flooding on the lower. [R0295]</t>
  </si>
  <si>
    <t>Chasm (L-H): A deep natural rift in the earth. In a dungeon, a Chasm is likely to give (highly dangerous) access to multiple dungeon levels, and to allow wandering monsters free reign. [R0288]</t>
  </si>
  <si>
    <t>Chapter House (M-L-H): A rooming hall or outbuilding for a fraternity, sorority, secret sect, brotherhood of clerics, etc. The term “house” can refer to a separate enclosure, or it can refer to an ancestral following or bloodline (House Sonoritas, House Tharien, etc.). [R0283]</t>
  </si>
  <si>
    <t>Conditivum (S-M): A large, ancient sepulcher. [R0326]</t>
  </si>
  <si>
    <t>Cistern Room (S-M): A room above, or adjacent to, a cistern. [R0296]</t>
  </si>
  <si>
    <t>Cavern of Ashes (L-H): A large cave of ashes, as above. Alternately, this could a cavern filled with heated volcanic ash. [R0236]</t>
  </si>
  <si>
    <t>Cimeliarch (M-L): An ancient treasure vault beneath, or within, a temple. [R0293]</t>
  </si>
  <si>
    <t>Chapter Room (S-M): A smaller chapter house, which is not situated in an outbuilding. [R0284]</t>
  </si>
  <si>
    <t>Classroom (M-L): A medium-sized or large room dedicated to education and instruction; in the game, this might include (for example) a room for the instruction of young magic-user apprentices, or even a room designed to train guild thieves how to pick pockets, etc. [R0298]</t>
  </si>
  <si>
    <t>Crematorium (S-M): An incineration chamber where remains are turned into chips and ash. This may be a way to honor the dead, or it may be a trap, or even a torture chamber. [R0341]</t>
  </si>
  <si>
    <t>Clinic (M-L): A hall of healing, used by the stronghold’s or temple’s troops and servants. A clinic implies that the sick that are being cared for are devout and protected, or of a special respected importance. [R0301]</t>
  </si>
  <si>
    <t>Cavern of Bones (L-H): A large cave of bones. [R0237]</t>
  </si>
  <si>
    <t>Cloaca (M-L-H): An ancient sewer. It may well be dry now, and used for another purpose (such as a lair or the entrance chamber to an escape tunnel). [R0302]</t>
  </si>
  <si>
    <t>Choir (S-M): A room where cult / priestly singers reside during ceremonies. Typically connected to a temple, but sometimes the singers are meant to be unseen. [R0292]</t>
  </si>
  <si>
    <t>Crevice (T-S): A narrow fracture in the rock. In this book’s definitions, a crevice is a natural type of corridor, a vertical crevice is a type of level connector between dungeons, and a “room” crevice is a long narrow winding cave. [R0342]</t>
  </si>
  <si>
    <t>Cloak Room (S-M): A room where cloaks and coats are stored. Typically found near to an entry or stairway, or the entrance to a sub-region. [R0303]</t>
  </si>
  <si>
    <t>Cavern of Columns (L-H): A large cave of columns. [R0238]</t>
  </si>
  <si>
    <t>Clockwork Room (S-M): In game terms, this is likely a chamber which houses the workings of a nearby mechanical trap, elevator, experiment, or (less likely) a large clock. [R0304]</t>
  </si>
  <si>
    <t>Coal Room (S-M-L): A room filled with coal (either piled on the floor, or in coal bins). [R0309]</t>
  </si>
  <si>
    <t>Crypt (T-S-M): An underground funerary chamber. See burial crypt, monster crypt, secret crypt, etc. An undistinguished “crypt” is likely one that has been converted to a different use over the centuries by its current (or most recent) denizens. [R0346]</t>
  </si>
  <si>
    <t>Cavern of Echoes (L-H): A large cave of echoes. [R0239]</t>
  </si>
  <si>
    <t>Coldroom (S-M): A room that is kept cold (magically?) for storage purposes. Traditionally, this is a pantry or storeroom; but in a dungeon it could be far more sinister (for example, a room for the storage and preservation of dead bodies). [R0311]</t>
  </si>
  <si>
    <t>Combat Pit (S-M): A gladiatorial pit where monsters and/or victims are forced to do battle for the amusement of some powerful creature. [R0315]</t>
  </si>
  <si>
    <t>Cubicle (T): In dungeon parlance, a 10’x10’ room that is not a cell (meaning that it is not used as living quarters, or as a prison). Typically constructed to divide monster populations, to enforce secrecy, or to serve as a puzzle / siege / delaying area (especially when multiple cubicles are found in close succession). May have more than one door. [R0349]</t>
  </si>
  <si>
    <t xml:space="preserve">Cloister (M-L-H): A hall with a vaulted ceiling, typically leading into an atrium or temple. [R0305] </t>
  </si>
  <si>
    <t>Cavern of the Gatherings (L-H): A large cave of meetings. [R0240]</t>
  </si>
  <si>
    <t>Comfort Room (T-S-M): A fine garderobe. [R0316]</t>
  </si>
  <si>
    <t>Cenaculum (M-L): An ancient dining room. Technically, this should only exist on the upper floor of an ancient manor house, but that definition is probably too exacting for use here. [R0262]</t>
  </si>
  <si>
    <t>Commandery (M-L): A room / locale that is used for tactical and strategic discussion, and the coordination of defense. The room might be the headquarters of a knightly order, secret society, fighter’s guild, etc. [R0317]</t>
  </si>
  <si>
    <t>Cubicula, plural (S-M-L): A series of cubiculums. [R0350]</t>
  </si>
  <si>
    <t>Common Room (M-L-H): A large informal Lounge area, typically for a large number of denizens (guards, soldiers, minions, humanoids, etc.). Will likely feature benches, tables, barrels, fireplace(s) and/or firepit(s) and so forth. [R0318]</t>
  </si>
  <si>
    <t>Communal Quarters (M-L-H): The home of many lesser priests, soldiers, or minions. [R0319]</t>
  </si>
  <si>
    <t>Cavern of Husks (L-H): A large cave of husks. Very likely, a nightmarish lair of some kind. [R0241]</t>
  </si>
  <si>
    <t>Cubiculum (T): An ancient cubicle. [R0352[</t>
  </si>
  <si>
    <t>Conclave (M-L): A room for secret meetings (typically by powerful NPCs). The room may be behind one or more concealed or secret doors. [R0324]</t>
  </si>
  <si>
    <t>Cavern of Slaughter (L-H): A large cave of slaughter. This may be some form of ceremonial battleground, or an eternally-contested region. [R0242]</t>
  </si>
  <si>
    <t>Conclavium (M-L): An ancient conclave. [R0325]</t>
  </si>
  <si>
    <t>Dais Chamber (S-M): A room featuring a dais, which is a low raised area with steps leading up. The dais might feature a statue, throne, fountain, shrine, etc. [R0369]</t>
  </si>
  <si>
    <t>Confessional (T-S): A place for priests and worshippers to privately atone for sins done before their god. [R0327]</t>
  </si>
  <si>
    <t>Dais Room (M-L): A large dais chamber. [R0370]</t>
  </si>
  <si>
    <t>Cavern Temple (L-H): A naturally-shaped sacred place of worship. There is latent and primal planar power here which attracts a specific race of protectors. A chaotic good cavern temple might be crystalline and defended by cave elves, while a lawful evil cavern temple might have magma and be protected by hobgoblins. [R0243]</t>
  </si>
  <si>
    <t>Conjuring Chamber (S-M): A room where priests summon servitor beasts or monsters sacred to their god. [R0328]</t>
  </si>
  <si>
    <t>Convocation Room (M-L): A room where priests gather in preparation for a ceremony. Similar to an assemblage, but typically excluding worshippers. [R0331]</t>
  </si>
  <si>
    <t>Dead End (T-S): A small room, with no apparent exits, at the end of a corridor. [R0374]</t>
  </si>
  <si>
    <t>Cavity (T-S-M-L): A soft-walled cave or hollow; or, a cave which has been suddenly corroded and hollowed out (such as due to trickling or pooling acid). [R0244]</t>
  </si>
  <si>
    <t>Control Room (S-M): In the game, this would be a room filled with machinery or clockwork, likely designed to trigger traps and tricks, or remotely view other rooms and open/close doors in a mechanical and/or magical fashion. Slightly anachronistic, but consider (for example) the story Rogues in the House by Robert E. Howard; or even the charlatan Wizard of Oz. [R0330]</t>
  </si>
  <si>
    <t>Council Chamber / Counsel Chamber (S): A small council room. [R0333]</t>
  </si>
  <si>
    <t>Defiled Tomb (S-M-L): A tomb which has been desecrated and/or plundered. The violation of the sacred space may have left vengeful evil spirits, a curse, negative magic, etc. [R0376]</t>
  </si>
  <si>
    <t>Council Hall / Counsel Hall (L): A large Council Room. [R0334]</t>
  </si>
  <si>
    <t>Council Room / Counsel Room (M): A secure room where a noble, leader, etc. listens to trusted advisors and makes plans. [R0335]</t>
  </si>
  <si>
    <t>Delubrum (M-L): An ancient sanctuary, which may be fairly large, or an area surrounding a smaller enclosed area (such as a sanctum sanctorum). [R0377]</t>
  </si>
  <si>
    <t>Cesspit Cavern (L-H): A cavern with one or more cesspits. These deposits do not occur naturally and are a certain sign of monster habitation. [R0268]</t>
  </si>
  <si>
    <t>Counting Room (S-M): A room designed for the counting of coins and other treasure. Likely located near a treasure vault and heavily guarded. [R0336]</t>
  </si>
  <si>
    <t>Delve (L-H): A deep and/or extensive mine, of the kind typically made by dwarves, kobolds, and the slaves of dark elves. Typical delve metals — worth digging deep for — are mithril, adamantite, platinum, and gold. [R0378]</t>
  </si>
  <si>
    <t>Crafter’s Room (S-M): The room where a lesser artisan (leatherworker, potter, weaver, etc.) both works and resides. [R0339]</t>
  </si>
  <si>
    <t>Court (L-H): A hall and/or throne room of judgment, where matters of justice and punishment are determined. [R0337]</t>
  </si>
  <si>
    <t>Crowde (T-S-M): An ancient cellar. [R0343]</t>
  </si>
  <si>
    <t>Domed Chamber (S): A small room with a high, curved ceiling. [R0392]</t>
  </si>
  <si>
    <t>Cesspool Cavern (L-H): A cavern with one or more cesspools. These deposits do not occur naturally and are a certain sign of monster habitation. [R0270]</t>
  </si>
  <si>
    <t>Courtyard (M-L if subterranean, otherwise L-H): An enclosed grassy or open area. In a dungeon, a Courtyard might be a “Dungeon Court,” a large pillar-bordered room with a central display of some kind (fungal garden, symmetrical fountains or pools, a glassteel maze, selection of petrified victims, etc.). [R0338]</t>
  </si>
  <si>
    <t>Cheese Cellar (S-M): A cool underground room where cheeses are kept. [R0289]</t>
  </si>
  <si>
    <t>Cubiculum (T-S): A Roman-themed sleeping chamber or apartment. [R0351]</t>
  </si>
  <si>
    <t>Crawlspace (T-S-M): An underground storage and/or ventilation area, either a room or passageway, with a very low ceiling. [R0340]</t>
  </si>
  <si>
    <t>Domed Hall (L-H): A large room with a high-curved ceiling. [R0393]</t>
  </si>
  <si>
    <t>Cyzicene Hall (L-H): A formal ancient great hall, with some kind of viewing space to the north. (The direction of north is traditional, and likely even superstitious or reverential in nature.) Examples for the north end feature might include a grand view of wilderness, an entertainment (perhaps a stage or dueling cage), or even an elaborate programmed illusion. [R0366]</t>
  </si>
  <si>
    <t>Domed Room (M): A medium-sized room with a high, curved ceiling. [R0394]</t>
  </si>
  <si>
    <t>Chiming Cave (S-M): A crystalline water cave, where dripping moisture creates beautiful chiming tones. [R0290]</t>
  </si>
  <si>
    <t>Depository (M-L): A place where goods (furs, wines, etc.) are taken in, counted, and secured for safekeeping. [R0380]</t>
  </si>
  <si>
    <t>Darkroom (S-M-L): A room that is intentionally kept dark due to specialized work. In the modern world this means photography, but in the game this likely refers to alchemy, or a mage’s work with reagents, that requires dark conditions for the creation of magic items. It could also be the lair of shadows or a shadow dragon. [R0371]</t>
  </si>
  <si>
    <t>Donjon (S-M-L, with L implying multiple rooms): Typically, the most secure tower or vault in the stronghold. Therefore, sometimes used to hold valuable prisoners. The term can also be used for any older subterranean prison or trap room. [R0396]</t>
  </si>
  <si>
    <t>Clay Cave (S-M): A soft-walled cave with usable clay deposits. [R0299]</t>
  </si>
  <si>
    <t>Dining Chamber (S): A small room for eating and drinking. [R0383]</t>
  </si>
  <si>
    <t>Diaconia (M-L): An asylum or clinic within a temple. Technically, in the real world this would be run by a deacon (hence the name); in game terms, it would probably be under the control of a mid-level cleric, healer, or shaman. [R0381]</t>
  </si>
  <si>
    <t>Dining Hall (L-H): A large room for eating and drinking. [R0384]</t>
  </si>
  <si>
    <t>Diaconicon (M-L): An ancient (Greek-themed) sacristy for use by mid-level clerics, healers, priests, etc. [R0382]</t>
  </si>
  <si>
    <t>Drowning Pool (S-M): A deep pool where victims are deliberately drowned as a sacrifice. [R0405]</t>
  </si>
  <si>
    <t>Clay-Filled Cavern (L-H): A large clay cave. The deposits may also exist in the floor, potentially making walking rather difficult. [R0300]</t>
  </si>
  <si>
    <t>Dining Room (M): A medium-sized room for eating and drinking. [R0385]</t>
  </si>
  <si>
    <t>Dry Well (S-M, size being vertical): A well that no longer contains water. The well shaft can be descended, and there will be a cave / chamber below. [R0406]</t>
  </si>
  <si>
    <t>Coal Cave (S-M): A small coal cavern, likely with only a single coal seam which can be mined. [R0307]</t>
  </si>
  <si>
    <t>Cul-de-Sac (T-S): The “bottom of a bag,” which typically means a dead end cave or partially-excavated chamber which was never finished. [R0353]</t>
  </si>
  <si>
    <t>Distillery (M-L): A room or locale where liquids are distilled. Generally, this means spirits; but in the game world, it could certainly be an alchemical location used in the production of potions. [R0388]</t>
  </si>
  <si>
    <t>Divination Chamber (S): A private room where priests perform magical rites (and typically cast spells or use magic items) to discern the will of their god. [R0389]</t>
  </si>
  <si>
    <t>Divination Hall (L-H): A very large divination chamber, the size of which implies that many priests / cultists / spell casters must be brought together to work powerful magics. Such places may involve the actual summoning of a deity, demon lord, arch-devil, etc. [R0390]</t>
  </si>
  <si>
    <t>Dust Pit (T-S-M): A pit filled with dust, or a trap in which dust causes asphyxiation of falling victims. [R0413]</t>
  </si>
  <si>
    <t>Coal Cavern (L-H): A cavern with unmined (and possibly dangerous) coal seams and deposits. [R0308]</t>
  </si>
  <si>
    <t>Divination Room (M): A larger divination chamber. [R0391]</t>
  </si>
  <si>
    <t>Echo Chamber (S-M): A room carefully created to enhance echoes; likely to reduce the chance of intruders being able to achieve surprise in the area. [R0415]</t>
  </si>
  <si>
    <t>Collapsed Cavern (L-H): A cavern with a “new” roof, where the floor is covered with rubble (the “old” roof). Another collapse might be imminent, or might be started by violent conflict, magic, etc. [R0312]</t>
  </si>
  <si>
    <t>Domicile (S-M): The dwelling / bedroom of a minor official. [R0395]</t>
  </si>
  <si>
    <t>Echoing Vault (L-H): A large echo chamber. [R0418]</t>
  </si>
  <si>
    <t>Concealed Cave (S-M): A cave whose entrance is shrouded by vines, a waterfall, etc. [R0320]</t>
  </si>
  <si>
    <t>Dormitory (L-H): Communal sleeping quarters for students, trainees, apprentices, etc. [R0397]</t>
  </si>
  <si>
    <t>Dorter (L-H): A monastic or temple dormitory. [R0398]</t>
  </si>
  <si>
    <t>Elemental Vortex, Air (T-S-M-L-H): A dangerous and aberrant gate between the planes, caused by a violent discharge of ancient magic. An air vortex will be the (possibly sentient) locale of a trick with air- and wind-themed spell powers. [R0420]</t>
  </si>
  <si>
    <t>Concealed Cavern (L-H): A large concealed cave. [R0321]</t>
  </si>
  <si>
    <t>Drawbridge / Drawbridge Chamber (M-L): Either a moat outside the stronghold which can be crossed by a lowered bridge, or a fortified room featuring a trench and a lowering bridge. [R0399]</t>
  </si>
  <si>
    <t>Drawing Chamber (S): A small drawing room. [R0400]</t>
  </si>
  <si>
    <t>Den (S-M): [1] A comfortable multi-use family room. The word has two meanings; it can also mean [2] the resting lair of a beast or monster (such as a bear, or badgerbear). Use the definition most appropriate to your setting. [R0379]</t>
  </si>
  <si>
    <t>Drawing Room (M): A room designed for meeting with and entertaining guests. [R0401]</t>
  </si>
  <si>
    <t>Elemental Vortex, Ash (T-S-M-L-H): A dangerous and aberrant gate between the planes, caused by a violent discharge of ancient magic. An ash vortex will be the (possibly sentient) locale of a trick with wind- and fire-themed spell powers. [R0421]</t>
  </si>
  <si>
    <t>Dressing Chamber (S): A small dressing room. [R0402]</t>
  </si>
  <si>
    <t>Copper Cave (S-M): A cave filled with partially-mined copper deposits. As opposed to an unmined cave, there will be equipment and possibly mine carts here. [R0332]</t>
  </si>
  <si>
    <t>Dressing Room (M): A medium-sized room for changing clothing (for example, for an official or noble who serves multiple functions). [R0403]</t>
  </si>
  <si>
    <t>Drill Hall (L-H): A room where troops practice. May feature target dummies, hay bales, sparring floors, wooden walls, etc. [R0404]</t>
  </si>
  <si>
    <t>Elemental Vortex, Dust (T-S-M-L-H): A dangerous and aberrant gate between the planes, caused by a violent discharge of ancient magic. A dust vortex will be the (possibly sentient) locale of a trick with wind- and stone-themed spell powers. [R0422]</t>
  </si>
  <si>
    <t>Conservatory (M-L): A room that serves as a greenhouse, preserving rare and/or exotic (monstrous?) plants. Typically glass-roofed, but may also be illuminated by magical light. [R0329]</t>
  </si>
  <si>
    <t>Dueling Pit (S-M): Similar to a combat pit, but the combatants are intended to survive (either so that they can be healed to fight repeatedly, or as a form of training / rite of passage). [R0408]</t>
  </si>
  <si>
    <t>Dulli (S-M): An Akkadian- or Babylonian-themed workroom. [R0410]</t>
  </si>
  <si>
    <t>Elemental Vortex, Earth (T-S-M-L-H): A dangerous and aberrant gate between the planes, caused by a violent discharge of ancient magic. An earth vortex will be the (possibly sentient) locale of a trick with earth- and darkness-themed spell powers. [R0423]</t>
  </si>
  <si>
    <t>Dueling Pit Matrix (L-H): A series of dueling pits, descending from a large hall filled with walkways and observation areas. [R0409]</t>
  </si>
  <si>
    <t>Crumbling Cave (S-M): A cave which is about to collapse. [R0344]</t>
  </si>
  <si>
    <t>Emasu (S-M): An Akkadian- or Babylonian-themed sanctuary. [R0428]</t>
  </si>
  <si>
    <t>Enclosed Loggia (M-L): A long narrow hall with columns, pillars, bays, niches, or alcoves to one side. On the surface, a loggia has one long side open to the air; underground, the ornate side is likely to feature chests, frescoes, paintings, statues, etc. [R0433]</t>
  </si>
  <si>
    <t>Elemental Vortex, Fire (T-S-M-L-H): A dangerous and aberrant gate between the planes, caused by a violent discharge of ancient magic. A fire vortex will be the (possibly sentient) locale of a trick with fire- and destruction-themed spell powers. [R0424]</t>
  </si>
  <si>
    <t>Dungeon (S-M-L, with L implying multiple rooms): In games we tend to think of a dungeon as a multi-room and multi-level complex filled with monsters; but in reality, a dungeon is an underground prison and/or torture room. A room might be termed a dungeon if, specifically, it is designed for the long-term incarceration of prisoners. A band of ogres, for example, might have a dungeon as their larder where wounded humans and demi-humans are thrown (fresh meat!). [R0411]</t>
  </si>
  <si>
    <t>Entrance Hall (M-L-H): The first large space which leads into a structure from the outside; or, the entrance to a significant sub-section of a dungeon level which has a different theme than the rest of the level. [R0436]</t>
  </si>
  <si>
    <t>Crumbling Cavern (L-H): A large crumbling cave. Particularly dangerous, because if adventurers are standing in the middle of the area they might not have enough time to safely escape a collapse. [R0345]</t>
  </si>
  <si>
    <t>Elemental Vortex, Magma (T-S-M-L-H): A dangerous and aberrant gate between the planes, caused by a violent discharge of ancient magic. A magma vortex will be the (possibly sentient) locale of a trick with fire- and stone-themed spell powers. [R0425]</t>
  </si>
  <si>
    <t>Enclosure (S-M, with a T internal space): A small room inside a larger room. The classic dungeon example would be a 30’x30’ room with a 10’x10’ locked chamber in the center. [R0434]</t>
  </si>
  <si>
    <t>Entry (Room) (S-M): A small room, guarded or empty, which serves as a mere widening transition between a corridor and a larger room beyond. [R0437]</t>
  </si>
  <si>
    <t>Crystal Cave (S-M): A cave filled with beautiful, fragile crystal formations. [R0347]</t>
  </si>
  <si>
    <t>Entry Hall (M-L): A large entry chamber, leading somewhere important (a church, the ruler’s rooms, a court, etc.) [R0438]</t>
  </si>
  <si>
    <t>Elemental Vortex, Vapor (T-S-M-L-H): A dangerous and aberrant gate between the planes, caused by a violent discharge of ancient magic. A vapor vortex will be the (possibly sentient) locale of a trick with water- and wind-themed spell powers. [R0426]</t>
  </si>
  <si>
    <t>Ersi (S-M): An Akkadian- or Babylonian-themed bedchamber for a priest or priestess. [R0439]</t>
  </si>
  <si>
    <t>Crystal Garden (L-H): A large crystal cave. The crystals may be large enough to climb, fall from, ambush adventurers from, hide treasure under, etc. The temperature here may be quite hot, and the cavern might be fully or partially flooded. [R0348]</t>
  </si>
  <si>
    <t>Elemental Vortex, Water (T-S-M-L-H): A dangerous and aberrant gate between the planes, caused by a violent discharge of ancient magic. A water vortex will be the (possibly sentient) locale of a trick with water- and healing-themed spell powers. [R0427]</t>
  </si>
  <si>
    <t>Ewery (T-S): A room where bowls, dishes, and other vessels are stored. [R0440]</t>
  </si>
  <si>
    <t>Excubitorium (S-M): A bedroom for guards. The idea is that a resting place is provided very near to a guard post, with quick and easy access to a point for defense or observation; so there might be (for example) a weapons rack next to the beds, an open door to the guard area, mobile defense works (e.g.. rolling walls) which can be moved into place, etc. [R0443]</t>
  </si>
  <si>
    <t>Drying Room (S-M): A room where something is laid out to dry in organized fashion (food, laundry, leather, paintings, scrolls, etc.). Grimly, this could also be a drying place for mutilated flesh / food, used by cruel monsters. [R0407]</t>
  </si>
  <si>
    <t>Cupboard (T): A small angular space under a flight of stairs (think Harry Potter). [R0354]</t>
  </si>
  <si>
    <t>Execution Chamber (S): A small execution room. [R0444]</t>
  </si>
  <si>
    <t>Exercise Room (S-M-L): A room where students, trainees, apprentices, monks, guards, etc. keep in shape and perhaps train in mock battle (depending on the size of the area). [R0448]</t>
  </si>
  <si>
    <t>Embalming Chamber (S-M): A place where dead bodies are ritualistically prepared for burial. And also, the classic place to put a mummy lair! [R0429]</t>
  </si>
  <si>
    <t>Cyst (S-M-L): An unnatural hollow in the earth. Cysts can be caused by magic, burrowing monsters, infernal or elemental fire, the collapse of a portable hole or sphere of oblivion, etc. The creating source of the cyst is probably no longer evident. When one cyst is found, more are likely nearby; see secret cyst. [R0355]</t>
  </si>
  <si>
    <t>Execution Hall (L-H): A large execution room, which implies an audience. [R0445]</t>
  </si>
  <si>
    <t>Experimentation Chamber (S): A room where corpses, or living subjects, are experimented upon. A classic locale for a mad scientist mage, a golem, or the undead. [R0449]</t>
  </si>
  <si>
    <t>Execution Room (M): A room where some kind of creatures are executed. In modern terms this would be in a prison, but in the game it is very likely (for example) that intelligent evil monsters would have an Execution Room where the killings of good humans and demi-humans are observed. [R0446]</t>
  </si>
  <si>
    <t>Experimentation Vault (M-L): A larger, and potentially more secure, experimentation chamber. [R0450]</t>
  </si>
  <si>
    <t>Embalming Room (L): A large embalming chamber. [R0430]</t>
  </si>
  <si>
    <t>Dead End Cave (S): A small cave, with no apparent exits, at the end of a tunnel. [R0373]</t>
  </si>
  <si>
    <t>Dairy Chamber (S-M): The cold room where milk, butter, cheese, and similar foodstuffs are stored. Compare buttery. [R0367]</t>
  </si>
  <si>
    <t>Fallen Angelic Shrine (S-M): An unholy shrine which is devoted to a fallen deva, or a fallen angel. [R0452]</t>
  </si>
  <si>
    <t>Dungeon Court (L-H): See courtyard; a subterranean courtyard. [R0412]</t>
  </si>
  <si>
    <t>Enchanted Grotto (S-M-L): An artificially-carved cave with a magical trick of some kind. [R0431]</t>
  </si>
  <si>
    <t>Death Cavern (L-H): A large cave of the dead (see that entry, C). [R0375]</t>
  </si>
  <si>
    <t>Dairy Room (M-L): A large dairy chamber. [R0368]</t>
  </si>
  <si>
    <t>False Treasure Room (S-M): A small false treasure vault. [R0454]</t>
  </si>
  <si>
    <t>False Treasure Vault (L): A room filled with fake or low-value treasure (for example, gold-painted copper pieces); typically designed as a trap or to sound an alarm. [R0455]</t>
  </si>
  <si>
    <t>Diorite Cave (S-M): A cave with surfaces of diorite, a black- and gray-hued igneous stone. [R0386]</t>
  </si>
  <si>
    <t>Earth Cellar (S-M-L): A cellar where at least one wall surface is made of bare compressed earth, not fitted stone. Such places are likely to collapse if too many violent actions (from powerful spells, giant beasts, etc.) take place. [R0414]</t>
  </si>
  <si>
    <t>Dayroom (S-M): A room of comfort, used for daytime gatherings and recreation. [R0372]</t>
  </si>
  <si>
    <t>Fane (M-L): An ancient temple. Technically, a fane is usually smaller (but not less powerful) than a temple. [R0457]</t>
  </si>
  <si>
    <t>Diorite Cavern (L-H): A large diorite cave. [R0387]</t>
  </si>
  <si>
    <t>Feast Hall (L-H): A large hall intended to host events and dinners for a considerable number of people. Similar to a banquet hall, but likely used with more frequency (or, read another way, more frequently than just special / momentous occasions). [R0459]</t>
  </si>
  <si>
    <t>Favissa (S-M-L): A cellar in or beneath a temple, where discarded remnants are kept (damaged furnishings, implements, vestments, containers, etc.). [R0458]</t>
  </si>
  <si>
    <t>Egg Chamber (S-M-L): A cave or room where egg-laying monsters (ants, beetles, harpies, perytons, etc.) lay and care for their eggs. [R0419]</t>
  </si>
  <si>
    <t>Forecourt (M-L): A courtyard near to the stronghold’s entrance, or in front of a new region within the stronghold. [R0472]</t>
  </si>
  <si>
    <t>Feretorium (S-M): A Roman-themed feretory. [R0460]</t>
  </si>
  <si>
    <t>Forge (S-M-L): The place where weapons, armor and tools are made. [R0473]</t>
  </si>
  <si>
    <t>Feretory (S-M): A room featuring a shrine, where relics are stored. [R0461]</t>
  </si>
  <si>
    <t>Foundry (S-M-L): A room or locale where metals are heated and melted down. Likely to be associated with a nearby forge. [R0476]</t>
  </si>
  <si>
    <t>Firepit (T-S): A pit that is filled by a bonfire, coals, firewood, etc. [R0462]</t>
  </si>
  <si>
    <t>Forbidden Chamber (S-M): A room which is intended to be entered only by a deity (or arch-devil or demon lord), his high priest, his beasts, or his monsters. [R0470]</t>
  </si>
  <si>
    <t>Fountain Chamber (S): A small fountain room. [R0477]</t>
  </si>
  <si>
    <t>Echoing Cave (T-S-M): A natural echo chamber; likely not specifically customized to serve in that alerting fashion, but it may still be used that way. [R0416]</t>
  </si>
  <si>
    <t>Forbidden Vault (L): A large forbidden room. [R0471]</t>
  </si>
  <si>
    <t>Fountain Hall (L-H): A large fountain room, likely including several fountains instead of just one. [R0489]</t>
  </si>
  <si>
    <t>Excavation Room (S-M): An underground room which is incomplete, and where rock is still being tunneled away. This may involve digging through walls, the floor, and/or the ceiling. [R0441]</t>
  </si>
  <si>
    <t>Fountain Room (M): A room that is dominated by a sculpted fountain. In the game, the waters are very likely enchanted, cursed, and/or inhabited. [R0490]</t>
  </si>
  <si>
    <t>Echoing Cavern (L-H): A large echoing cave. [R0417]</t>
  </si>
  <si>
    <t>Frater (S-M-L): A refectory where only men (or male monsters) are allowed to gather. [R0492]</t>
  </si>
  <si>
    <t>Foyer (S-M): A more period-correct term for a formal lobby. While technically this means that the foyer is a crossing area between the outside and a building interior, in practice it can also mean the entrance to a dungeon or stronghold sub-section with a different theme. For example, a stronghold with outer areas guarded by low-level troops might have a Foyer which leads to the more secure rooms where commanders and/or nobles reside. [R0491]</t>
  </si>
  <si>
    <t>Excavation (L-H): A large excavation room, with an interesting mix of angular and rough shapes (for example, a Hall which will be rectangular when finished, but which has only tunnels in the southwest quarter and an unfinished northeastern section). [R0442]</t>
  </si>
  <si>
    <t>Fresco Gallery (L): A room designed for the display of (magical?) artistic frescoes (wall paintings). [R0493]</t>
  </si>
  <si>
    <t>Fresco Room (S-M): A room painted with frescoes. The frescoes may actually be a map, a painted monster which animates, the covering to a secret door, a trick, etc. [R0494]</t>
  </si>
  <si>
    <t>Frigidarium (S-M-L): A room with a cold-water Roman bath. [R0495]</t>
  </si>
  <si>
    <t>False Tomb (S-M-L): A tomb where a commoner’s body is kept, and/or where counterfeit treasures are stored. The purpose is to divert grave robbers away from the actual secret tomb. [R0453]</t>
  </si>
  <si>
    <t>Fumigatory (T-S-M): A room where objects are purified with (magical?) smoke. [R0497]</t>
  </si>
  <si>
    <t>Enclave (L-H): An isolated room, or series of rooms or caves, which serves as a lair / stronghold for demi-humans or humanoids. An Enclave is likely to consist of 4D4 adjoining areas. [R0432]</t>
  </si>
  <si>
    <t>Function Hall (L-H): A large gathering hall intended to host celebratory events and functions (such as weddings or coronations). [R0498]</t>
  </si>
  <si>
    <t>Function Room (M): A small function hall. [R0499]</t>
  </si>
  <si>
    <t>Funerary Chapel (S-M): A chapel that is meant to honor the dead. [R0500]</t>
  </si>
  <si>
    <t>Gallery (Display) (M-L-H): A room devoted to the display of art. For specific examples see Fresco Gallery, Painting Gallery, Statuary, etc. An unspecified “gallery” is likely filled with a highly varied collection of artworks. And to be technical, a gallery is much longer than it is wide (from the perspective of the primary entrance). [R0508]</t>
  </si>
  <si>
    <t>Funereal Crowde (S-M): An ancient crypt, typically but not always beneath a temple. [R0502]</t>
  </si>
  <si>
    <t>Gambling Room (M): A small gambling hall. [R0510]</t>
  </si>
  <si>
    <t>Fungarium (S-M-L): A room devoted to the storing and study of fungi. In the game, the fungi are likely to be important (medicinal, spell reagents, and/or poisons), and/or monstrous. [R0504]</t>
  </si>
  <si>
    <t>Galininu (S-M): An Akkadian- or Babylonian-themed temple storeroom, perhaps for ceremonial objects or raiment. [R0505]</t>
  </si>
  <si>
    <t>Game Room (S-M-L): A room devoted to board, dice, and/or card games. Distinguished from a gambling room by the fact that gambling is not allowed, or severely frowned upon. [R0511]</t>
  </si>
  <si>
    <t>Ganunmahu (S-M): An Akkadian- or Babylonian-themed storeroom, used for storing valuable goods (for example, spices or tapestries or weapons). [R0512]</t>
  </si>
  <si>
    <t>Garden (M-L): A place where plants are artificially encouraged and cultivated. Underground this will typically be a fungal garden (see that entry, under F), but other types of gardens (herb, poison, vegetable, etc.) are also possible with the influence of magic. [R0514]</t>
  </si>
  <si>
    <t>Gaol (S-M-L, with L implying many cells): A jail, typically including a guard room surrounded by cells. [R0513]</t>
  </si>
  <si>
    <t>Garderobe (T-S): A medieval toilet. [R0515]</t>
  </si>
  <si>
    <t>Garderobe Chamber (S-M): A room filled with multiple garderobe alcoves. Commonly found near barracks, quarters, etc. [R0516]</t>
  </si>
  <si>
    <t>Gate Chamber (M): A chamber where a massive gate (locked, rising / lowering, guarded, etc.) is situated. [R0521]</t>
  </si>
  <si>
    <t>Gardr (S-M-L): A Nordic-themed guardroom or lair. [R0517]</t>
  </si>
  <si>
    <t>Gate Room (L): A large gate chamber. [R0522]</t>
  </si>
  <si>
    <t>Fissure (S-M-L): A narrow chasm (in the floor), or a room or cave dominated by a fissure. [R0463]</t>
  </si>
  <si>
    <t>Garrison (M-L): A room where troops are stationed on guard. Typically larger / more populated than a guardroom. [R0518]</t>
  </si>
  <si>
    <t>Goods Hall (M-L): A place where goods are received, counted and stored for common use; less secure than a depository. [R0536]</t>
  </si>
  <si>
    <t>Entertaining Room (M-L): A room that is intended for reclining or watching guests, and a central entertainment upon a dais (a juggler, fire-eater, singer, etc.). [R0435]</t>
  </si>
  <si>
    <t>Granary (S-M): A room or silo where grain is stored. [R0537]</t>
  </si>
  <si>
    <t>Fissure, Wall (aka Fissure Vault) (M-L-H): A wide crevice; a long, winding cave. [R0464]</t>
  </si>
  <si>
    <t>Grand Aerarium (L-H): A large, ancient treasure vault. [R0538]</t>
  </si>
  <si>
    <t>Flooded Hall (L-H): A large flooded room. [R0467]</t>
  </si>
  <si>
    <t>Gatehouse (M-L): A gated entrance to a stronghold. Likely less secure than a Barbican. Underground, a gatehouse might be a fortified structure inside of a larger room which restricts passage through a guarded portcullis and corridor. [R0523]</t>
  </si>
  <si>
    <t>Grand Aerary (L-H): A large medieval treasure vault, typically in a castle or temple. [R0539]</t>
  </si>
  <si>
    <t>Exedra (S-M): A Roman-themed entertaining room. [R0447]</t>
  </si>
  <si>
    <t>Grand Aquarium (L-H): A large aquarium. [R0540]</t>
  </si>
  <si>
    <t>Flooded Room (S-M): A room that is partially filled with water (probably not intended by the builders). [R0468]</t>
  </si>
  <si>
    <t>Grapery (S-M-L): A greenhouse where grapes are grown (typically for wine and/or potion brewing). [R0551]</t>
  </si>
  <si>
    <t>Great Abattoir (L-H): A large slaughterhouse room or hall, where beasts or monsters are slain. [R0552]</t>
  </si>
  <si>
    <t>Great Adyton (L-H): A large, ancient sanctum sanctorum. [R0554]</t>
  </si>
  <si>
    <t>Fainting Room (S-M): A noblewoman’s private retreat, allowing for the treatment of hysteria, madness, etc. away from prying eyes. (Could also be used by an afflicted nobleman; consider for example Roderick Usher.) [R0451]</t>
  </si>
  <si>
    <t>Great Andron (L-H): A large andron. [R0555]</t>
  </si>
  <si>
    <t>Family Room (S-M): A comfortable gathering place for family members. [R0456]</t>
  </si>
  <si>
    <t>Grand Arena (H): A vast arena. [R0542]</t>
  </si>
  <si>
    <t>Greater Almonry (L): A large almonry. [R0560]</t>
  </si>
  <si>
    <t>Grinding Chamber (S): A small grinding room. [R0562]</t>
  </si>
  <si>
    <t>Fountain Grotto (S-M-L): An artificial cave featuring a (magical?) sculpted fountain. [R0488]</t>
  </si>
  <si>
    <t>Flooded Cave (S-M): A cave that is partially filled with water. The depth of the water will force adventurers to wade, but not to swim (unless they are gnomes or halflings). [R0465]</t>
  </si>
  <si>
    <t>Grand Armory and Forge (L-H): A large armory and forge area. [R0543]</t>
  </si>
  <si>
    <t>Grinding Room (M-L): A grindstone room which serves (or which did serve) as a mill. [R0563]</t>
  </si>
  <si>
    <t>Flooded Cavern (L-H): A large flooded cave. [R0466]</t>
  </si>
  <si>
    <t>Grand Armory (L-H): A vast armory. [R0544]</t>
  </si>
  <si>
    <t>Guard Chamber (S): A small guardroom. [R0571]</t>
  </si>
  <si>
    <t>Guard Hall (L-H): A large hall where troops are kept in defense. [R0572]</t>
  </si>
  <si>
    <t>Food Cave (T-S-M): A cave where some kind of monster stashes food. (In a dungeon setting, this probably means dead bodies and/or badly wounded adventurers.) This behavior is exhibited by amber behemoths, crocutas, dimensional beasts, manticores, badgerbears, some dragons, and similar creatures. [R0469]</t>
  </si>
  <si>
    <t>Grand Arsenal and Forge (L-H): A large arsenal and forge area. [R0545]</t>
  </si>
  <si>
    <t>Guard Post (T-S): A specific position where troops keep watch. As opposed to a guardroom, a guard post is usually in an archway, at a door, or in an intersection. [R0573]</t>
  </si>
  <si>
    <t>Grand Arsenal (L-H): A vast arsenal. [R0546]</t>
  </si>
  <si>
    <t>Guardroom (M): A decent-sized room where troops are stationed. [R0574]</t>
  </si>
  <si>
    <t>Formicary (L-H): A large giant ant or ant man colony. [R0474]</t>
  </si>
  <si>
    <t>Guest Chamber (S): A small guestroom. [R0575]</t>
  </si>
  <si>
    <t>Great Chamber (L-H): Although somewhat confusing, this is a medieval term for a huge and more private room which is similar to a great hall but is intended for nobles’ use. This distinction may mean (for example) that the entryway is protected by silence spells, or even that secret doors are needed to discover the great chamber. [R0556]</t>
  </si>
  <si>
    <t>Foss (M-L-H): A waterfall cavern with Nordic-themed carvings and/or decoration. [R0475]</t>
  </si>
  <si>
    <t>Guestroom (S-M): A sleeping room designed to host one or more guests in comfort. [R0576]</t>
  </si>
  <si>
    <t>Front Room (S-M): A living room or lounge positioned toward the entry of a home. [R0496]</t>
  </si>
  <si>
    <t>Great Hall (L-H): The most impressive hall in a stronghold. May include the throne room, or serve as a court. The hall is almost certainly well-guarded. [R0557]</t>
  </si>
  <si>
    <t>Guild Room (M): A small guild hall. [R0578]</t>
  </si>
  <si>
    <t>Gynaeceum (M-L): A room that provides quarters for women, to the exclusion of men. (Example denizens: priestesses, vestals, Amazon warriors.) [R0580]</t>
  </si>
  <si>
    <t>Funerary Workshop (S-M): A room similar to an embalming chamber, but probably devoted to other steps of internment and/or mummification (such as entrails extraction, curing of flesh, ornamentation, etc.). [R0501]</t>
  </si>
  <si>
    <t>Great Kitchen (L-H): A large room where food is prepared. In the game, this will include a great fireplace and/or firepit(s). [R0558]</t>
  </si>
  <si>
    <t>Fungal Garden (M-L-H): A room or cavern where fungi have flourished and grown to enormous sizes, due to magical energies and/or alchemical infusions. The fungi may be animated, deadly, edible, hallucinogenic, phosphorescent, etc. [R0503]</t>
  </si>
  <si>
    <t>Hall of Assembly (L-H): A large and ornate assemblage. [R0583]</t>
  </si>
  <si>
    <t>Hall of Bones (L-H): A great mortuary hall, filled floor-to-ceiling with niches and alcoves where skeletal remains are deposited. [R0584]</t>
  </si>
  <si>
    <t>Gallery (Cavern) (L-H): A cavern with impressive rock, crystal, and/or mineral formations. [R0507]</t>
  </si>
  <si>
    <t>Hall of Contemplation (L-H): A place where worshippers pray in silence, typically while holding hands or gathered closely. [R0586]</t>
  </si>
  <si>
    <t>Galleria (M-L-H): An ornate gallery (display). [R0506]</t>
  </si>
  <si>
    <t>Gas-Filled Cave (S-M): A cave that is filled with poisonous or magical gas. [R0519]</t>
  </si>
  <si>
    <t>Hall of Doors (L-H): A room with a large number of doors, typically the entrance to a labyrinth or otherwise designed to confuse intruders. The classic example exists in Alice’s Adventures in Wonderland. [R0587]</t>
  </si>
  <si>
    <t>Hall of Healing (L-H): A hall where clerical magics are used to heal the faithful. [R0588]</t>
  </si>
  <si>
    <t>Gas-Filled Cavern (L-H): A large gas-filled cave. [R0520]</t>
  </si>
  <si>
    <t>Hall of Honor (L-H): A place where the stronghold ruler’s ancestral treasures are displayed. [R0589]</t>
  </si>
  <si>
    <t>Gambling Hall (L): A large room devoted to board, dice, and/or card games. [R0509]</t>
  </si>
  <si>
    <t>Hall of Immortal Judgment (L-H): A hall of justice where judgment is passed not by mortals, but by the present avatar of a god or goddess. [R0590]</t>
  </si>
  <si>
    <t>Gem Lode (T-S): A rich, partially-mined gemstone deposit. As opposed to an unmined cave, there will be equipment and possibly mine carts here. [R0525]</t>
  </si>
  <si>
    <t>Gauntlet (M-L): A long room lined with traps or attackers, designed to kill or torture intruders. A variant is the summoning gauntlet, which is a long room that summons various monsters based on the pressure plates that are activated along the way. [R0524]</t>
  </si>
  <si>
    <t>Hall of Mourners (L-H): Similar to a hall of bones, but the emphasis is more on comfort for grievers than it is on storing remains. The dead will be concealed in urns, reliquaries, veiled niches, etc. [R0593]</t>
  </si>
  <si>
    <t>Gemstone Cave (S-M): A cave with unmined, hidden, or protected gemstone deposits. As opposed to an unmined cave, there will be equipment and possibly mine carts here. [R0526]</t>
  </si>
  <si>
    <t>Hall of Offerings (L-H): A hall where priests and worshippers offer treasures or sacrifices to their god, or to ancestors. [R0594]</t>
  </si>
  <si>
    <t>Hall of Pools (L-H): A large pool room, likely including several pools instead of just one. A favorite great hall type preferred by alchemists and (mad?) wizards. [R0595]</t>
  </si>
  <si>
    <t>Gemstone Cavern (L-H): A large gemstone cave. [R0527]</t>
  </si>
  <si>
    <t>Hall of Repentance (L-H): Similar to a confessional, but intended for use by many persons at once. In some religions, confession is a public rather than a private ritual; in other religions, the hall will feature many confessional niches or sub-rooms. [R0596]</t>
  </si>
  <si>
    <t>Geothermal Cave (S-M): A hot, steamy cave (which is probably directly adjacent to a geyser or hot water of some kind). [R0528]</t>
  </si>
  <si>
    <t>Garret (T-S-M): An attic space which has been turned into a bedchamber or workspace. In a dungeon, this might also refer to a small annex situated above a cave or room (reached by a rope, ladder, etc.) [R0517]</t>
  </si>
  <si>
    <t>Hall of Resurrection (L-H): A great sacred (or unholy?) hall where the faithful are brought back to life using divine (or infernal?) magics. [R0597]</t>
  </si>
  <si>
    <t>Geothermal Cavern (L-H): A large geothermal cave. [R0529]</t>
  </si>
  <si>
    <t>Guild Hall (L-H): A hall where a guild (an association of members of a profession, e.g. merchants, warriors, conjurers, thieves) assembles and convenes. [R0577]</t>
  </si>
  <si>
    <t>Hall of Runes (L-H): A hall covered in sacred writings. The hall is literally an “inhabitable book.” Characters may need to climb stairs or crawl into alcoves to read all of the inscriptions (spells?) in sequence. Inspired by Egyptian funerary hieroglyphics. [R0599]</t>
  </si>
  <si>
    <t>Hall of Souls (L-H): A hall of bones where the spirits of the dead remain, rather than passing on; a prime locale for sacred spirits, or for evil undead. [R0600]</t>
  </si>
  <si>
    <t>Geyser Cave (S-M): A cave with a dangerous spouting geyser in it. [R0530]</t>
  </si>
  <si>
    <t>Grand Arboretum (L-H): A large arboretum. [R0541]</t>
  </si>
  <si>
    <t>Gymnasium (L): In the Greek and Roman sense, this is a large area designed for troops or nobles to exercise and wrestle to keep in fighting trim. Similar to an exercise room, but likely better-equipped (rings, swing ropes, climbing walls or nets, etc. May be located inside or adjacent to a therma area. [R0579]</t>
  </si>
  <si>
    <t>Grand Aviary (L-H): A large aviary, likely suited to either a large number of flying creatures / monsters, or a huge flying denizen of some kind. [R0547]</t>
  </si>
  <si>
    <t>Hall of Statuary (L-H): A hall filled with sacred or honorary statues. [R0601]</t>
  </si>
  <si>
    <t>Geyser Cavern (L-H): A large, and likely very dangerous, geyser cave. [R0531]</t>
  </si>
  <si>
    <t>Grand Gallery (H): A very large and exquisite (display) gallery. [R0549]</t>
  </si>
  <si>
    <t>Hall of the Dead (L-H): A hall of bones where the dead are interred in sarcophagi throughout the room, rather than in wall niches. [R0603]</t>
  </si>
  <si>
    <t>Glittering Cave (S-M): A cave which casts radiant reflections when light is brought in (typically caused by fool’s gold or crystals). [R0532]</t>
  </si>
  <si>
    <t>Grand Salon (L-H): A very formal and beautiful reception hall / salon. [R0550]</t>
  </si>
  <si>
    <t>Hall (L-H): A very large room, typically with rows of columns or pillars, which is used by a great number of people. Examples include Banquet Halls, Mezzanine Halls, Reception Halls, Trophy Halls, etc. The generic “Hall” can be used in a dungeon to indicate a large space that is used as a lair, but which had a former use that is now unknown. [R0604]</t>
  </si>
  <si>
    <t>Glittering Gallery (L-H): A large glittering cave. [R0533]</t>
  </si>
  <si>
    <t>Hall of Challenge (L-H): A dueling hall where stronghold personages meet in (typically non-lethal) combat, either as a test of might or as the resolution of a legal / honor challenge. [R0585]</t>
  </si>
  <si>
    <t>Harem (S-M-L): A secure and guarded room for ladies in waiting, wives, concubines, etc. [R0606]</t>
  </si>
  <si>
    <t>Gold Cave (S-M): A cave filled with partially-mined gold deposits. As opposed to an unmined cave, there will be equipment and possibly mine carts here. [R0534]</t>
  </si>
  <si>
    <t>Haven (S-M): A secret or sheltered room. Similar to a sanctuary, but the emphasis is less on worship and more on comfort and privacy. [R0612]</t>
  </si>
  <si>
    <t>Great Room (L): A large and impressive room of comfort, combining the uses of a family room, a living room, and/or a study. [R0559]</t>
  </si>
  <si>
    <t>Gold Cavern (L-H): A large gold cave. [R0535]</t>
  </si>
  <si>
    <t>Greenhouse (S-M-L): Anachronistic. In game terms, this is likely a conservatory which is lit and/or watered by powerful magic. [R0561]</t>
  </si>
  <si>
    <t>Hearth Chamber (S): A small hearth room. [R0613]</t>
  </si>
  <si>
    <t>Grand Cavern (H): An enormous cavern, likely with one or more chasms, tiered ledges, and/or a very high vaulted ceiling. [R0548]</t>
  </si>
  <si>
    <t>Hall of Judgment (L-H): A large legal court. [R0591]</t>
  </si>
  <si>
    <t>Hearth Hall (L-H): A large hearth room; there might even be room for two or three separate hearths, depending on the room layout and size. [R0614]</t>
  </si>
  <si>
    <t>Haugr (T-S-M-L): A Nordic-themed crypt or tomb. [R0611]</t>
  </si>
  <si>
    <t>Great Adamantite Delve (H): A vast adamantite delve. [R0553]</t>
  </si>
  <si>
    <t>Grot (T-S): A small grotto, or a sculpted feature within a larger space that has been sculpted to look like a cave (for ceremonial purposes?). [R0565]</t>
  </si>
  <si>
    <t>Hearth Room (M): A room dominated by a hearth (a large fireplace). [R0615]</t>
  </si>
  <si>
    <t>Hermitage (T-S-M): The chamber where a hermit dwells. [R0619]</t>
  </si>
  <si>
    <t>Grof (T-S): A cavelet or pit with Nordic-themed carvings and/or decoration. [R0564]</t>
  </si>
  <si>
    <t>Grotto (M-L): An artificial cave, or an artificially-enhanced cave. There may be painted walls, carved rock formations, a fountain, reliquaries, etc. [R0566]</t>
  </si>
  <si>
    <t>Hall of Reverence (L-H): A hall made to honor a mortal individual (such as an emperor), or a bloodline (such as a line of kinds and queens). There will be statues, tapestries, paintings, mosaics, etc. [R0598]</t>
  </si>
  <si>
    <t>Helieum (L-H): A temple room devoted to the divine sun, or a sun god / goddess. Actually found underground as well; probably due to nocturnal peoples praying for the sun to light their way magically where it cannot do so naturally. [R0616]</t>
  </si>
  <si>
    <t>Heroum (T-S-M): A shrine chamber dedicated to a hero (a valorous mortal who performed deeds, as opposed to a demigod, god or goddess). [R0620]</t>
  </si>
  <si>
    <t>Herbarium (S-M): A room devoted to the storing and study of herbs. In the game, the herbs are likely to be important (medicinal, spell reagents, and/or poisons). [R0618]</t>
  </si>
  <si>
    <t>Hideout (M-L): A room where denizens hide to avoid detection. [R0621]</t>
  </si>
  <si>
    <t>Hall of Tapestries (L-H): A hall whose walls are covered with depictions of sieges, battles won, claimed kingship, etc. [R0602]</t>
  </si>
  <si>
    <t>Hiding Place (T-S): Similar to a hideout, but smaller and more improvised. [R0622]</t>
  </si>
  <si>
    <t>Guano Cave (S-M): A cave filled with bats and bat droppings. [R0567]</t>
  </si>
  <si>
    <t>Hieron (M-L-H): An ancient sanctuary or temple, featuring a shrine. [R0623]</t>
  </si>
  <si>
    <t>Hamr (S-M): A small Nordic-themed barracks. A perfect lair for Viking warriors, berserkers, barbarians, etc. [R0605]</t>
  </si>
  <si>
    <t>Guano Cavern (L-H): A large guano cave. [R0568]</t>
  </si>
  <si>
    <t>Hole (T-S): A small room with a very small unintended entrance, or a rough / collapsed floor. A “hole” implies a pitfall that has resulted either from structural degradation, an unfinished excavation, or the burrowing of some creature. [R0624]</t>
  </si>
  <si>
    <t>Guard Cave (S-M): A cave that is being used (likely by humanoids, giants, trolls, etc.) as a guardroom. [R0569]</t>
  </si>
  <si>
    <t>Hall of Mirrors (L-H): A large hall filled with reflective surfaces, either to reflect light into otherwise-darkened rooms, or to serve as a confusing labyrinth. [R0592]</t>
  </si>
  <si>
    <t>Holl (L-H): A large Nordic-themed hall. [R0625]</t>
  </si>
  <si>
    <t>Hollow (T-S): A small, irregularly-shaped area. Not a planned room, just an open space that can be used. Examples include a collapsed cave wall which can be climbed into, a hollow tree, or a place where a large stone block has been removed to expose the earth. [R0626]</t>
  </si>
  <si>
    <t>Harness Chamber (S): A small harness room. [R0607]</t>
  </si>
  <si>
    <t>Guard Cavern (L-H): A large guard cave. [R0570]</t>
  </si>
  <si>
    <t>Horologium (S-M): A room or locale containing a clock, sundial, or magical timepiece. [R0631]</t>
  </si>
  <si>
    <t>Hollowed Wall (T-S-M): A hollow within a very wide structural wall. The wider walls of Castle Oldskull (for example) still stand, although they are frequently crumbled into ruin at the points where siege damage or collapsed towers have created huge hills of rubble. Here, the opened walls are sometimes turned into small cave-like areas by industrious creatures. [R0628]</t>
  </si>
  <si>
    <t>Hatchery (S-M-L): A nursery where egg-laying monsters or denizens protect their young. Examples of egg-layers include dragons, giant ants, kobolds, lizard men, etc. [R0610]</t>
  </si>
  <si>
    <t>Harness Hall (L-H): A large harness hall. The space is probably divided into stables, sub-rooms, etc. where mounts (not necessarily horses) can be quickly prepared for battle. [R0608]</t>
  </si>
  <si>
    <t>Gypsum Cave (S-M): A cave with gypsum surfaces, which is a form of crystal. [R0581]</t>
  </si>
  <si>
    <t>Hospitalium (S): An ancient guest chamber. [R0632]</t>
  </si>
  <si>
    <t>Holr (T-S): A hollow with Nordic-themed carvings and/or decoration. [R0629]</t>
  </si>
  <si>
    <t>Harness Room (M): A storeroom for tack, harness, and saddles. See also tack room; these are variations on a theme. [R0609]</t>
  </si>
  <si>
    <t>Gypsum Cavern (L-H): A large gypsum cave. [R0582]</t>
  </si>
  <si>
    <t>Hospitium (M): An ancient guestroom. [R0633]</t>
  </si>
  <si>
    <t>Hrt (L): A large Egyptian-themed tomb. [R0635]</t>
  </si>
  <si>
    <t>Hrt Ib (L-H): An Egyptian-themed ceremonial hall. [R0636]</t>
  </si>
  <si>
    <t>Hursu (T-S-M): An Akkadian- or Babylonian-themed larder, pantry, or storeroom for food. [R0638]</t>
  </si>
  <si>
    <t>Hwt Ka (S-M): An Egyptian-themed funerary chapel. [R0639]</t>
  </si>
  <si>
    <t>Hellir (S-M-L): A cave with Nordic-themed carvings and/or decoration. [R0617]</t>
  </si>
  <si>
    <t>Hypogeum (S-M-L): An ancient cellar, which may also be a tomb. [R0644]</t>
  </si>
  <si>
    <t>Hwt (L-H): An Egyptian-themed temple. [R0640]</t>
  </si>
  <si>
    <t>Idol Grotto (S-M-L): An artificial cave made to highlight a centerpiece idol, statue, or icon. [R0651]</t>
  </si>
  <si>
    <t>Hollowed Trash Heap (L-H): These are piles of filth, rubble, stumps, dead trees, burned timber and various other types of debris. The trash heap is hollowed and used as a lair by creatures such as giant rats, gremlins, spiders, kobolds and so forth. Some are abandoned, but most are lairs. Any adventurer larger than a gnome or halfling will be reduced to crawling through the claustrophobic tunnels on hands and knees. [R0627]</t>
  </si>
  <si>
    <t>Hypocaust (M): A large hypocaust chamber. [R0642]</t>
  </si>
  <si>
    <t>Illusory Chamber (S): A small illusory room. [R0654]</t>
  </si>
  <si>
    <t>Horological Hall (L-H): A large horologium. [R0630]</t>
  </si>
  <si>
    <t>Hypocaust Chamber (T-S): An underground room with burning materials (magical?), designed to heat the floor and space of the room above. May be situated below a calidarium, or simply used by a noble to heat an area during the winter etc. [R0643]</t>
  </si>
  <si>
    <t>Illusory Room (M-L): A room with illusionary features, typically designed to hide a trap or frighten intruders. [R0655]</t>
  </si>
  <si>
    <t>Imht (S-M): An Egyptian-themed room of shadows, leading into the netherworld. [R0656]</t>
  </si>
  <si>
    <t>Hylr (S-M): A Nordic-themed pool cave or pool room. [R0641]</t>
  </si>
  <si>
    <t>Hypostyle Hall (L-H): A hall with many ornate columns. [R0645]</t>
  </si>
  <si>
    <t>Imnt (T-S-M): An Egyptian-themed secret room. [R0658]</t>
  </si>
  <si>
    <t>Hostel (M-L): Outside of the modern definition, this is a combination kitchen and sleeping place, where travelers or transient visitors are served as needed. This might be (for example) an overflow kitchen / barracks in a stronghold, where more men are lodged and cared for while an army is amassing. [R0634]</t>
  </si>
  <si>
    <t>Ibw (T-S-M): An Egyptian-themed refuge or shelter. [R0646]</t>
  </si>
  <si>
    <t>Internment Chamber (T-S-M): The room where dead bodies are moved to their final burial places. Or, a small prison. [R0667]</t>
  </si>
  <si>
    <t>Isittu (S-M-L): An Akkadian- or Babylonian-themed treasure vault. [R0674]</t>
  </si>
  <si>
    <t>Hunters’ Hall (L-H): A hall filled with beast and monster trophies, famous and/or sundered weapons, pelts, skins, tusks, and (traditionally) a stuffed grizzly bear (or badgerbear?). [R0637]</t>
  </si>
  <si>
    <t>Ice Chamber (S): A small icehouse. [R0649]</t>
  </si>
  <si>
    <t>Itima (S-M): A Sumerian-themed darkroom. [R0675]</t>
  </si>
  <si>
    <t>Icehouse (M): A sealed vault where sawdust or magic are used to keep blocks of ice. [R0650]</t>
  </si>
  <si>
    <t>Ice Cave (S-M): A cave with surfaces made not of stone, but rather ice.  [R0647]</t>
  </si>
  <si>
    <t>Immense Archive (H): A very large archive; perhaps with multiple levels, ladders, stairs, etc. [R0657]</t>
  </si>
  <si>
    <t>Iwnn (S-M): An Egyptian-themed sanctuary. [R0676]</t>
  </si>
  <si>
    <t>Ice Cavern (L-H): A large ice cave. [R0648]</t>
  </si>
  <si>
    <t>Ikw (L-H): An Egyptian-themed quarry. [R0653]</t>
  </si>
  <si>
    <t>Junk Room (S-M): A room filled with random discarded objects. [R0681]</t>
  </si>
  <si>
    <t>Infirmary (M-L): Similar to a hall of healing, but intended for long-term healing (and with less magical intervention in the process). [R0659]</t>
  </si>
  <si>
    <t>Karmu (S-M-L): A Sumerian-themed ruined chamber or ruined room. [R0682]</t>
  </si>
  <si>
    <t>Iron Cave (S-M): A cave with natural and partially-mined iron deposits. As opposed to an unmined cave, there will be equipment and possibly mine carts here. [R0671]</t>
  </si>
  <si>
    <t>Inner Chamber (T-S-M): A private room near to the main temple, where priests meet with one another. [R0661]</t>
  </si>
  <si>
    <t>Kelda (S-M): A Nordic-themed fountain room. [R0684]</t>
  </si>
  <si>
    <t>Idrt (L-H): An Egyptian-themed hall. [R0652]</t>
  </si>
  <si>
    <t>Inquisition / Inquisitorial Chamber (T-S-M): A room where heretics are questioned (and perhaps given a chance to repent) prior to torture. See also interrogation chamber. [R0663]</t>
  </si>
  <si>
    <t>Inner Ward (S-M): Similar to an inner chamber, but likely secret and/or fortified. [R0662]</t>
  </si>
  <si>
    <t>Kila (S-M-L): A Sumerian-themed excavation room. [R0685]</t>
  </si>
  <si>
    <t>Iron Cavern (L-H): A large iron cave. [R0672]</t>
  </si>
  <si>
    <t>Kimah (S-M-L): A Sumerian-themed tomb. [R0686]</t>
  </si>
  <si>
    <t>Jewel Cave (S-M): A gemstone cave with highly valuable deposits. [R0679]</t>
  </si>
  <si>
    <t>Interrogation Chamber (T-S): A room where prisoners are questioned. [R0668]</t>
  </si>
  <si>
    <t>Interrogation Room (M): A larger interrogation chamber. These spaces are rarely large, as claustrophobia is an important factor in effective interrogations. [R0669]</t>
  </si>
  <si>
    <t>Inscription Chamber (S): A room where scribes copy scrolls, tablets, etc. See also scriptorium. [R0664]</t>
  </si>
  <si>
    <t>Kukku (S-M-L): An Akkadian- or Babylonian-themed room of shadows, leading into the netherworld. [R0691]</t>
  </si>
  <si>
    <t>Jewel Cavern (L-H): A large jewel cave. [R0680]</t>
  </si>
  <si>
    <t>Instrument Chamber (T-S): A smaller instrument room. [R0665]</t>
  </si>
  <si>
    <t>Kummu: An Akkadian- or Babylonian-themed shrine. [R0692]</t>
  </si>
  <si>
    <t>Labyrinthine Cavern (L-H): A cavern with many columns and branching pathways, creating a maze-like natural space. [R0697]</t>
  </si>
  <si>
    <t>Jail (S-M-L, with L implying many cells): Similar to a gaol, but more “modernized” (likely with reinforced bars and a more secure guardroom). [R0678]</t>
  </si>
  <si>
    <t>Instrument Room (M): A room where delicate instruments (e.g., alchemical) are stored and/or used. [R0666]</t>
  </si>
  <si>
    <t>Ipa (S-M): An Egyptian-themed office, or bedchamber of an official. [R0670]</t>
  </si>
  <si>
    <t>Labyrinth (L-H): A maze which has a ceremonial, divine, or supernatural purpose. [R0696]</t>
  </si>
  <si>
    <t>Labyrinthine Warrens (H): A labyrinthine cavern which has been expanded by burrowing beasts, monsters, or humanoids. [R0698]</t>
  </si>
  <si>
    <t>Keep (L-H): Typically the inmost fortified area of the stronghold. If there is a donjon, it is likely in the center of the keep. Underground, this will be a locked, guarded, and fortified region of the dungeon level. [R0683]</t>
  </si>
  <si>
    <t>Isi (M-L): An Egyptian-themed archive, council chamber, or workshop. [R0673]</t>
  </si>
  <si>
    <t>Landing (T-S): An open space or room between two flights of stairs. By technical definition, this room would have stairs up and another flight of stairs down, but you can adjust this (or simply block off one flight with rubble, a magic gate, etc.) as needed for your floorplan. [R0701]</t>
  </si>
  <si>
    <t>Lava / Magma Cave (S-M): A cave with exposed liquid magma; or, a cave (such as the nexus of several lava tubes) which was formed by lava, but then cooled over the centuries. In the latter instance, the source of magma is still close by. And as a scientific distinction, “lava” is magma that reaches the surfaces, while “magma” remains underground (without surface access). [R0708]</t>
  </si>
  <si>
    <t>Lararium (T-S): A small Roman-themed netherworld shrine. [R0702]</t>
  </si>
  <si>
    <t>Lava / Magma Cavern (L-H): A large lava cave. [R0709]</t>
  </si>
  <si>
    <t>Iwnyt (L-H): An Egyptian-themed pillared hall. [R0677]</t>
  </si>
  <si>
    <t>Leaching Cesspool (S-M-L): A cesspool with underlying sewer works (submerged narrow passages), so that waste can flow out of the area. [R0713]</t>
  </si>
  <si>
    <t>Laboratory (Alchemical) (S-M-L): A room which is used for alchemical experimentation, meaning the creation and transmutation of solids, liquids, and gases. The room probably has magical potions, poisons, and/or material spell components in addition to laboratory equipment. [R0694]</t>
  </si>
  <si>
    <t>Kitchen (M): A room where food is prepared. In gaming terms, will include a fireplace, cauldron, work tables, etc. [R0687]</t>
  </si>
  <si>
    <t>Makkuri (S-M-L): An Akkadian- or Babylonian-themed treasure vault. [R0739]</t>
  </si>
  <si>
    <t>Laboratory (Magical) (S-M-L): Similar to an alchemical laboratory, but the laboratory has additional space and features for the conjuration, control, and/or dismissal of magical creatures (such as a magical circle of protection). There may also be tools for the creation and protection of planar gates, such as planar tuning forks or resonant chimes. [R0695]</t>
  </si>
  <si>
    <t xml:space="preserve">Lead Cave (S-M): A cave filled with valuable and partially-mined lead deposits. As opposed to an unmined cave, there will be equipment and possibly mine carts here. [R0714] </t>
  </si>
  <si>
    <t>Kitchen Chamber (S): A small kitchen. [R0688]</t>
  </si>
  <si>
    <t>Manzazu (S-M-L): A Sumerian-themed lair. (Examples of Sumerian monsters include demons, ghosts, griffons, lamassu, etc.) [R0742]</t>
  </si>
  <si>
    <t>Kneipe (S-M): A drinking (and reveling) room. [R0689]</t>
  </si>
  <si>
    <t>Lead Cavern (L-H): A large lead cave. [R0715]</t>
  </si>
  <si>
    <t>Martyrium (T-S-M): A sacred sanctuary or tomb, where the remains and/or relics of a martyr are kept. [R0745]</t>
  </si>
  <si>
    <t>Leap (T-S-M): A good jumping-off point (for example, down into a pool below); or, grimly, can alternately mean the place where someone committed suicide. [R0716]</t>
  </si>
  <si>
    <t>Larder (M): A cool room where preserved food is stored. The “food” might be horrific, in some cases; for examples, ogres have been known to keep “larders” which are basically prisons for humans and demi-humans with broken limbs. [R0703]</t>
  </si>
  <si>
    <t>Mass Grave (L-H): A room or cavern filled with many dead bodies, which were deposited quickly (after a battle, disaster, massacre, plague, etc.). [R0747]</t>
  </si>
  <si>
    <t>Limestone Cave (S-M): A solutional cave, created by the acid in groundwater decaying the stone in the immediate area. [R0720]</t>
  </si>
  <si>
    <t>Larder Chamber (S): A small larder. [R0704]</t>
  </si>
  <si>
    <t>Laconicum (S-M-L): A Roman-style sauna. [R0699]</t>
  </si>
  <si>
    <t>Massaku (S-M-L): An Akkadian- or Babylonian-themed chamber of general purpose. Likely dedicated to the veneration of themed divinities, demons, monsters, etc. [R0748]</t>
  </si>
  <si>
    <t>Latrine (T): A crude communal garderobe. [R0705]</t>
  </si>
  <si>
    <t>Lady’s Chamber (S-M): A bedchamber, or salon, belonging solely to a noblewoman. [R0700]</t>
  </si>
  <si>
    <t>Knights’ Hall (M-L-H): The hall where the stronghold’s champions are honored, attended to, and possibly quartered. [R0690]</t>
  </si>
  <si>
    <t>Limestone Cavern (L-H): A large limestone cave. [R0721]</t>
  </si>
  <si>
    <t>Latrine Chamber (S-M): A room filled with multiple latrine alcoves. [R0706]</t>
  </si>
  <si>
    <t>Kunukku: An Akkadian- or Babylonian-themed storeroom, which is locked or sealed. [R0693]</t>
  </si>
  <si>
    <t>Mausoleum (L-H): A very large and ornate tomb. Technically, a nonesuch that is a free-standing building; but in the game, this could certainly be a complex or sub-level filled with guardian constructs, traps, treasures, etc. [R0749]</t>
  </si>
  <si>
    <t>Lazarette (T-S-M-L): A secure room for the care, or at least the confinement, of lazars (diseased people or creatures). [R0712]</t>
  </si>
  <si>
    <t>Maze (L-H): A “room” comprised of many narrow corridors, designed to confuse, delay or trap intruders. [R0750]</t>
  </si>
  <si>
    <t>Littered Cave (S-M): A cave whose floor is covered with trash, debris, husks, and/or the remains of prey. [R0722]</t>
  </si>
  <si>
    <t>Lookout (T-S-M): A room or locale which looks out over a lower area, as a place of vigil and/or to watch out for intruders. [R0730]</t>
  </si>
  <si>
    <t>Memorial Chamber (S-M): A room devoted to priests, heroes, and/or worshippers who have passed away. [R0755]</t>
  </si>
  <si>
    <t>Littered Cavern (L-H): A large littered cave. [R0723]</t>
  </si>
  <si>
    <t>Manufactorum (L-H): An ancient manufactory. The real world examples are chiefly Roman, and were for the mass production of boots, clothing, tools, etc. [R0740]</t>
  </si>
  <si>
    <t>Manufactory (L-H): The medieval term for a very large workshop (factory). This might be a place where humanoids, slaves, or servants make torches, traps, siege engines, doors, colossi, chains, or whatever. [R0741]</t>
  </si>
  <si>
    <t>Launderer’s Room / Laundry Room (S-M): A room where clothes are cleaned. Unlikely to exist in most places, but in the game it seems likely that nobles would use magic to clean their clothing and a room with servants would accommodate that function. [R0707]</t>
  </si>
  <si>
    <t>Mestaku (T): An Akkadian- or Babylonian-themed cell. [R0758]</t>
  </si>
  <si>
    <t>Low-Ceilinged Cave (S-M): A cave with a ceiling height of less than 6’. [R0734]</t>
  </si>
  <si>
    <t>Lavatorium (S-M): A Roman-themed lavatory. [R0710]</t>
  </si>
  <si>
    <t>Metroon (S-M-L): An ancient sanctuary devoted to a forgotten goddess (the Matriarch of the Gods). [R0759]</t>
  </si>
  <si>
    <t>Low-Ceilinged Cavern (L-H): A large low-ceilinged cave. [R0735]</t>
  </si>
  <si>
    <t>Lavatory (S-M): A decent-sized washroom. [R0711]</t>
  </si>
  <si>
    <t>Library (M-L-H): A formal archive, where books, scrolls, and/or tablets are kept and organized. [R0718]</t>
  </si>
  <si>
    <t>Mihat (S-M): An Egyptian-themed chapel or shrine room. [R0762]</t>
  </si>
  <si>
    <t>Majestic Aerie (H): A vast, high-ceilinged cavern with ledge(s) used as a lair by flying creature(s). [R0738]</t>
  </si>
  <si>
    <t>Mechanical Room (S-M):  A room featuring some kind of contraption (steam works, or the gears below an automaton, or the under-works of a trap, or something similar). [R0751]</t>
  </si>
  <si>
    <t>Lightwell (T-S-M): An unroofed space which is not really a room, but which is created to allow sunlight into adjacent windowed rooms. [R0719]</t>
  </si>
  <si>
    <t>Monster Crypt (T-S-M): A crypt where monster remains have been interred. [R0773]</t>
  </si>
  <si>
    <t>Living Room (S-M): The room most intended for rest and comfort. Technically less private and more inviting to outsiders than a family room, although the distinction is often lost. [R0724]</t>
  </si>
  <si>
    <t>Lesser Almonry (S): A small almonry. [R0717]</t>
  </si>
  <si>
    <t>Mine (L-H): A hollowed-out area where minerals, metals, or gemstones are being extracted. [R0763]</t>
  </si>
  <si>
    <t>Morgue (S-M): An area where dead bodies are dissected, stored, and/or modified. [R0777]</t>
  </si>
  <si>
    <t>Loft (T-S-M): A room above ground level, converted to a bedroom or similar space, which was previously used for something else. In the game, for example, this might be a former storeroom in a castle which has been cleared to serve as temporary quarters for a new henchman or follower. [R0727]</t>
  </si>
  <si>
    <t>Mine Shaft (S-M): A vertical, or near-vertical, mine. Or, a sub-area within a larger mine. [R0764]</t>
  </si>
  <si>
    <t>Long Gallery (L-H): A long, narrow room. By design, this is a living space or display space, so it is not a corridor or passageway. It is probably 20’ long and has (for example) artwork, chairs, tables, etc. [R0729]</t>
  </si>
  <si>
    <t>Mortuary Chapel (S-M-L): A chapel containing one or more tombs or sarcophagi. [R0778]</t>
  </si>
  <si>
    <t>Moat / Moat Vault (M-L): Either the ditch (typically flooded) which surrounds a stronghold, or a room featuring a flooded trench as a defensive measure. [R0770]</t>
  </si>
  <si>
    <t>Lokrekkja (T): A cramped Nordic-themed sleeping alcove (space for one servant or warrior). [R0728]</t>
  </si>
  <si>
    <t>Lord’s Chamber (S-M): A bedchamber or salon intended for the exclusive use of a male noble. See also lady’s chamber. [R0732]</t>
  </si>
  <si>
    <t>Locutorium (S-M): A room in a temple, where priests, monks, acolytes, and/or the faithful converse. Typically designed as a gathering area so that ceremonial areas are kept formal and silent. [R0726]</t>
  </si>
  <si>
    <t>Moat Hall (L-H): A vast moat vault, which might even be large enough to feature two concentric moats. [R0771]</t>
  </si>
  <si>
    <t>Msxnt (L-H): An Egyptian-themed necropolis. [R0783]</t>
  </si>
  <si>
    <t>Monastic Cell (T): In game terms, this would be a 10’x10’ chamber designed as deliberately austere quarters for one denizen (monk, apprentice, henchman, knight bound by an oath of poverty, etc.). [R0772]</t>
  </si>
  <si>
    <t>Mined Cave (S-M): A cave which once had valuable deposits (gems, metals, etc.) which shows many signs of the work, but the resources has long since been depleted. [R0765]</t>
  </si>
  <si>
    <t>Lounge (S-M): A furnished room which serves as a waiting area. The term is rarely period-accurate, if that bothers you; but it does appear in dungeon modules from time to time. [R0733]</t>
  </si>
  <si>
    <t>Naspaku (S-M): An Akkadian- or Babylonian-themed storeroom for oil or grain. [R0798]</t>
  </si>
  <si>
    <t>Lumber Room (S-M): A storeroom for scrap wood, damaged furniture, and so forth. [R0736]</t>
  </si>
  <si>
    <t>Lopt (L-H): A Nordic-themed hall with a ceiling open to the sky. [R0731]</t>
  </si>
  <si>
    <t>Mined Cavern (L-H): A large mined cave. [R0766]</t>
  </si>
  <si>
    <t>Lyceum (L-H): A renowned hall of learning. This may be an ornate library, reception hall, amphitheater, etc. [R0737]</t>
  </si>
  <si>
    <t>Necropolis (L-H): A city of the dead; a vast sub-region, or sub-level, filled with many tombs and associated rooms. [R0804]</t>
  </si>
  <si>
    <t>Mtwn (L-H): An Egyptian-themed arena. [R0784]</t>
  </si>
  <si>
    <t>Misty Cave (S-M): A cave filled with condensation, mist, dripping water, etc. and with limited visibility. [R0768]</t>
  </si>
  <si>
    <t>Murder Room (T-S-M): A place where deadly attacks (arrows, oil, rocks, etc.) are rained down on intruders from above. [R0789]</t>
  </si>
  <si>
    <t>Map Chamber (S): A small map room. [R0743]</t>
  </si>
  <si>
    <t>Nether (L-H): A dark subterranean cave or chamber, with access to the deeper netherworld of the Under-Earth. [R0806]</t>
  </si>
  <si>
    <t>Mushroom Cellar (S-M): A temperature-controlled subterranean room where mushrooms are grown (likely as food or spell reagents). [R0792]</t>
  </si>
  <si>
    <t>Map Room (M): A room where maps, charts or even architectural models are studied displayed. Technically not an art gallery, so the maps are almost certainly used for planning and/or defense. [R0744]</t>
  </si>
  <si>
    <t>Misty Cavern (L-H): A large misty cave. [R0769]</t>
  </si>
  <si>
    <t>Natatorium (L-H): A large room or cavern which features a deep pool. [R0800]</t>
  </si>
  <si>
    <t>Meeting Room (S-M): A place with tables and chairs, where minor officials or students gather to discuss their plans. [R0753]</t>
  </si>
  <si>
    <t>Netherworld (H): An immense dark cavern, with access to the deeper Under-Earth. [R0807]</t>
  </si>
  <si>
    <t>Marw (S): An Egyptian-themed observation chamber. [R0746]</t>
  </si>
  <si>
    <t>Moss-Filled Cave (S-M): A cave filled with “moss,” which is either a lush form of fungus, or a magically-cultivated growth (perhaps eaten by denizens). [R0779]</t>
  </si>
  <si>
    <t>Nest (T-S-M): The lair of an avian (or egg-laying) creature or monster. [R0805]</t>
  </si>
  <si>
    <t>Niched Room (S-M): A room whose walls feature niches for statues, books, candelabras, windows, etc. [R0812]</t>
  </si>
  <si>
    <t>Mezzanine (S-M, subspace within L, H): A raised mid-floor, typically reached by stairs, within a larger hall. [R0760]</t>
  </si>
  <si>
    <t>Moss-Filled Cavern (L-H): A large moss-filed cave. [R0780]</t>
  </si>
  <si>
    <t>Museum (L-H): A hall where artifacts and historical pieces are displayed. In the game, a museum might include ancient armor and weapons, tapestries, fossils, dragon hides, statues of petrified medusa or basilisk victims, etc. [R0790]</t>
  </si>
  <si>
    <t>Obelisk Chamber (S-M): A room featuring a sacred obelisk. [R0817]</t>
  </si>
  <si>
    <t>Mud Cave (S-M): A cave with a mud pot, a boiling pool of geothermal mud. [R0785]</t>
  </si>
  <si>
    <t>Obelisk Hall (L-H): A large obelisk room. [R0818]</t>
  </si>
  <si>
    <t>Megaron (L-H): An ancient, columned great hall. [R0754]</t>
  </si>
  <si>
    <t>Meditation Chamber (S-M): A room where priests pray to discern the will of their god. [R0752]</t>
  </si>
  <si>
    <t>Nursery (S-M): A room where young denizens are raised. Human children are the first logical thing that comes to mind, but this is also very likely to be a room where monsters breed and protect their young! [R0815]</t>
  </si>
  <si>
    <t>Mud Cavern (L-H): A large mud cave. [R0786]</t>
  </si>
  <si>
    <t>Oil Cellar (S-M): A cool dry storeroom for the preservation of oils. In the game, this may include whale / dragon oil, olive oil, valuable netherworld-derived mineral oils, fungal oils, or similar substances. [R0825]</t>
  </si>
  <si>
    <t>Music Chamber (S): A small music room. [R0794]</t>
  </si>
  <si>
    <t>Offering Chamber (S): Similar to a hall of offerings, but smaller. [R0822]</t>
  </si>
  <si>
    <t>Mesitu (T-S): A narrow Akkadian- or Babylonian-themed storeroom. [R0756]</t>
  </si>
  <si>
    <t>Opisthodomos (S-M): An ancient and secret sanctum sanctorum; either situated in the most inaccessible part of a temple, or behind one or more secret doors. May well have been forgotten, walled up, and surrounded by completely inappropriate rooms by later builders … [R0827]</t>
  </si>
  <si>
    <t>Mess Hall (L-H): A general dining hall, used by the stronghold’s troops and servants. [R0757]</t>
  </si>
  <si>
    <t>Music Room (M): A room with excellent acoustic design, intended for the playing and practice of music. [R0795]</t>
  </si>
  <si>
    <t>Mushroom Cave (S-M): A cave where naturally-growing or cultivated mushrooms are thriving. [R0791]</t>
  </si>
  <si>
    <t>Oracular Chamber (S-M): A room where visions from the gods are received by way of the environment. The classical version is a chasm giving off poisonous vapors, but could instead feature a talking statue, visionary crystal, magical waterfall, etc. [R0830]</t>
  </si>
  <si>
    <t>Mezzanine Hall (L-H): A hall with several mezzanines. [R0761]</t>
  </si>
  <si>
    <t>Ossuary (T): A cramped container-like room, where the bones of the dead are placed. [R0832]</t>
  </si>
  <si>
    <t>Mushroom Forest (L-H): A large mushroom cave, and/or a cavern where giant fungi have grown due to unique conditions. [R0793]</t>
  </si>
  <si>
    <t>Ossuary Chamber (S): A small room lined with ossuaries around the perimeter. [R0835]</t>
  </si>
  <si>
    <t>Ossuary Room (M-L): A large ossuary room. [R0836]</t>
  </si>
  <si>
    <t>Nymphaeum (S-M-L): A Roman-themed temple to the nymphs; typically featuring plants, statues, and running water. [R0816]</t>
  </si>
  <si>
    <t>Misericord (S-M): A ceremonial dining room within a temple. Intended for the partaking of sacred foods; this might be a lovely place (where candied wafers dedicated to a goddess are taken) or an horrific one (where victims are eaten as sacrifices). [R0767]</t>
  </si>
  <si>
    <t>Monument Room (L): A room built to enclose a large sacred object (a meteor, petrified tree, large crystal outcropping, etc.) [R0774]</t>
  </si>
  <si>
    <t>Oubliette (T): A very narrow pit, cell, or vertical shaft. Basically, a cell designed to slowly kill people. [R0837]</t>
  </si>
  <si>
    <t>Observatory (S-M-L): A room where something is observed for research purposes. This could mean a place to watch the stars (for astrology and divination?), or the space could have a more mysterious or sinister purpose (such as a room for viewing remote worlds). [R0820]</t>
  </si>
  <si>
    <t>Monument Hall (H): A large monument chamber. [R0775]</t>
  </si>
  <si>
    <t>Moot Hall (L-H): An archaic hall of judgment. [R0776]</t>
  </si>
  <si>
    <t>Oubliette Room (S-M-L): A room filled with narrow pits (hopefully covered), which are actually oubliettes. [R0838]</t>
  </si>
  <si>
    <t>Oecus (M-L): A Roman- or Greek-themed living hall. [R0821]</t>
  </si>
  <si>
    <t>Natural Amphitheater (L-H): A cavern with successive tiers and ledges leading down to a central “showpiece” area, creating an amphitheater-like space. [R0801]</t>
  </si>
  <si>
    <t>Motte (M-L-H): Generally, the hill on which a stronghold is built. But in terms of a single location, likely an open courtyard featuring an artificial hill for defensive purposes. [R0781]</t>
  </si>
  <si>
    <t>Outpost (S-M-L): A garrison which is isolated from other guarded areas. (Example: in a tower in a courtyard, or in a dead-end series of rooms guarding a noble.) [R0839]</t>
  </si>
  <si>
    <t>Office (T-S-M): A working room, typically for one individual. [R0824]</t>
  </si>
  <si>
    <t>Pallet Chamber (T-S): A servants’ bedchamber. [R0844]</t>
  </si>
  <si>
    <t>Naumachia (L-H): A water-based arena (for ships, rafts, “island” fights, etc.). Also, a term for the battles held there. [R0802]</t>
  </si>
  <si>
    <t>Muniment Hall (L-H): A large muniment room. [R0787]</t>
  </si>
  <si>
    <t>Msxn (S-M): An Egyptian-themed sanctum sanctorum. [R0782]</t>
  </si>
  <si>
    <t>Pen (T-S-M, with M implying a number of pens in a single location): A cage built from wooden stakes instead of bars. [R0848]</t>
  </si>
  <si>
    <t>Muniment Room (S-M): An archive where important historical documents are kept (deeds, titles, genealogies, laws, etc.). [R0788]</t>
  </si>
  <si>
    <t>Pit (T-S): A perilous vertical shaft, usually meant as a trap, monster lair, hiding place, etc. [R0853]</t>
  </si>
  <si>
    <t>Painting Gallery (L-H): A hall where artistic paintings are displayed. The paintings might be magical, (for example) harboring undead or providing gateways to other lands. [R0842]</t>
  </si>
  <si>
    <t>Pit Chamber (S): A room with a (covered?) pit in the center. [R0856]</t>
  </si>
  <si>
    <t>Parakki (S-M): An Akkadian- or Babylonian-themed shrine chamber or dais chamber. [R0846]</t>
  </si>
  <si>
    <t>Pit Room (M): A room featuring one or more pits. [R0857]</t>
  </si>
  <si>
    <t>Pantry (S-M): A cool room where food is stored. In medieval terms, can be distinguished from a larder in that a larder will only contain food, while a pantry might also include dishes, containers, and/or supplies. [R0845]</t>
  </si>
  <si>
    <t>Narthex (L-H): An enclosed hall connecting two major areas, such as an entrance hall and the main temple. [R0797]</t>
  </si>
  <si>
    <t>Naos (N-L-H): An ancient (Greek-themed) temple. [R0796]</t>
  </si>
  <si>
    <t>Playroom (S-M): A secure room where children, or young monsters, play. [R0860]</t>
  </si>
  <si>
    <t>Parlor (S-M): A finely-appointed reception room. [R0847]</t>
  </si>
  <si>
    <t>Plundered Tomb (S-M-L): A tomb which has been robbed and emptied of valuables. [R0861]</t>
  </si>
  <si>
    <t>Observation Chamber (S-M): A room overlooking a major gathering area, such as the main temple or an amphitheater. [R0819]</t>
  </si>
  <si>
    <t>Nat (S-M): An Egyptian-themed weaving room. [R0799]</t>
  </si>
  <si>
    <t>Niched Cave (S-M): A cave with many natural or carved niches in the walls. [R0810]</t>
  </si>
  <si>
    <t>Plundered Vault (M-L-H): A treasure vault which has been robbed and emptied of valuables. [R0862]</t>
  </si>
  <si>
    <t>Peristyle (S-M-L, surrounding a smaller interior): A columned / pillared walkway surrounding a central area, typically a courtyard or garden. In a dungeon, a peristyle might surround a monster pit, fungal garden, pool, etc. [R0849]</t>
  </si>
  <si>
    <t>Nave (S-M): A hall which leads into the temple, but is meant only for priests or honored worshippers. [R0803]</t>
  </si>
  <si>
    <t>Plunge (S-M-L): A very long descent, possibly involving a natural pit, waterfall, magical vortex, etc. [R0863]</t>
  </si>
  <si>
    <t>Planetarium (L-H): An expensively-appointed room where the celestial spheres are presented, observed, and/or discussed. In an FRPG, this is probably the study of a sage, astrologer, and/or planetary adventurer (in the vein of John Carter and Carson Napier). [R0858]</t>
  </si>
  <si>
    <t>Oil Press Room (S-M): A room where oils are extracted from some kind of material, either mechanically, magically, or both. Likely situated above an oil cellar. [R0826]</t>
  </si>
  <si>
    <t>Nht (T-S-M): An Egyptian-themed refuge or shelter. [R0808]</t>
  </si>
  <si>
    <t>Niched Cavern (L-H): A large niched cave. [R0811]</t>
  </si>
  <si>
    <t>Poison Garden (S-M-L): A garden filled with poisonous plants or fungi. The plants might have medicinal purposes, or spell effects, or they might be cultivated by an assassin or poisonous creature. [R0864]</t>
  </si>
  <si>
    <t>Novitiate (S-M): The quarters which are shared by the lowest-level priests (acolytes, initiates, etc.). [R0814]</t>
  </si>
  <si>
    <t>Pool (T-S-M): A body of water, typically underground. The difference between a “pool” and a “pool room” is that there is no walkway around a pool, while a pool room indicates that the pool dominates the space without completely filling it. [R0865]</t>
  </si>
  <si>
    <t>Overlook (S-M): A room or cave which looks out over a lower room. For example, a chieftain’s cave which is on a raised plateau over the tribal cavern. [R0840]</t>
  </si>
  <si>
    <t>Oracular Cave (S-M): A cave used for purposes of divination. Historically, oracular caves sometimes had vents or chasms which gave off poisonous (and hallucinatory) gases. [R0828]</t>
  </si>
  <si>
    <t>Palatial Hall (H): A large hall which serves as the primary space in a palace; or, a hall so sumptuously furnished that it is palace-like. [R0843]</t>
  </si>
  <si>
    <t>Pool Chamber (S): A small pool room. [R0868]</t>
  </si>
  <si>
    <t>Oracular Cavern (L-H): A large oracular cave. [R0829]</t>
  </si>
  <si>
    <t>Pool Room (M-L): A room that is dominated by a pool (which might be ceremonial, for meditation, for scrying, etc.). In an FRPG, the waters are very likely enchanted, cursed, and/or inhabited. [R0869]</t>
  </si>
  <si>
    <t>Portcullis Chamber (T-S-M): A room which narrows in the middle, and is divided by a portcullis (falling gate). [R0870]</t>
  </si>
  <si>
    <t>Potionry (S-M): A room where potions are created, distilled, prepared, and/or stored. [R0871]</t>
  </si>
  <si>
    <t>Planning Room (S-M): A room where leaders or officials make secret plans. [R0859]</t>
  </si>
  <si>
    <t>Ossuary Cave (S-M): A cave lined with ossuaries. [R0833]</t>
  </si>
  <si>
    <t>Priest Hole (T-S): A secret room where religious fugitives can be hidden. In FRPG terms, this can be broadened to define any small secret room where some type of accosted denizen (cleric of the wrong alignment, good monster of a usually evil race, dark faerie exile being hunted by her parents, etc.) would be hidden and cared for. [R0876]</t>
  </si>
  <si>
    <t>Prison (S-M-L): A locked room, or at least a room featuring locked cells or cages, designed to keep prisoners. [R0877]</t>
  </si>
  <si>
    <t>Pr Hd (S-M-L): An Egyptian-themed treasure vault. [R0873]</t>
  </si>
  <si>
    <t>Privy (T-S): A small toilet area, and fairly nice as such things go. [R0882]</t>
  </si>
  <si>
    <t>Ossuary Cavern (L-H): A large ossuary cave. [R0834]</t>
  </si>
  <si>
    <t>Prison Block (M-L-H): In FRPG terms, this is likely a long 10’ wide hallway lined with many individual prison cells. It could also be a grid or matrix of such areas. [R0878]</t>
  </si>
  <si>
    <t>Offertorium (S): An offering chamber where bread, wine, or other victuals are placed upon an altar. [R0823]</t>
  </si>
  <si>
    <t>Pr Nfr (S-M): An Egyptian-themed embalming chamber or funerary workshop. [R0875]</t>
  </si>
  <si>
    <t>Prison Cell (T): A very small prison, likely 10’x10’. [R0879]</t>
  </si>
  <si>
    <t>Psychomanteum (S-M): A private mirrored room where séances are held to make contact with the dead. In FRPG terms, this might be a room with a mage’s crystal ball or scrying mirror, or a meditation chamber for an evil priest who summons psionic monsters or creates undead, etc. [R0886]</t>
  </si>
  <si>
    <t>Prison Chamber (S): A cage-like room that is very secure. [R0880]</t>
  </si>
  <si>
    <t>Pyre Chamber (S): A small room dominated by a funerary or sacrificial pyre, either prepared or already consumed. [R0892]</t>
  </si>
  <si>
    <t>Quarters (S-M-L): Sparse accommodations for about three to ten denizens, including beds, table(s), chairs, etc. Compare with barracks, bedroom, and solitary quarters. [R0897]</t>
  </si>
  <si>
    <t>Painted Cavern (L-H): A large cave of paintings. [R0841]</t>
  </si>
  <si>
    <t>Prison Hall (L-H): A large prison. Unlike a prison block, the prison hall is probably not divided into individual sub-areas. [R0881]</t>
  </si>
  <si>
    <t>Pyre Room (M-L): A larger pyre chamber. [R0893]</t>
  </si>
  <si>
    <t>Protective Ditch (S-M-L): Typically a trench dug in an unexpected location to halt invaders; may be crossed by planks or something similar. A protective ditch could be dug in a cavern as well. [R0884]</t>
  </si>
  <si>
    <t>Quarters, Solitary (T-S): The bedroom of an official, champion, advisor, etc. [R0898]</t>
  </si>
  <si>
    <t>Oratory (S-M): A room where priests, outside of ceremonies, make proclamations to the worshippers. Can also be used to describe a small chapel. [R0831]</t>
  </si>
  <si>
    <t>Proving Ground (M-L-H, with H being plural, proving grounds): An arena where survivors are granted freedom; or, an extensive arena where an overlord or similarly powerful personage tests heroes who might be deserving of his legacy. [R0885]</t>
  </si>
  <si>
    <t>Quarry (S-M-L): A cave or chamber where blocks of stone are mined / extracted. [R0894]</t>
  </si>
  <si>
    <t>Pump Room (S-M): Generally, a room which is designed to counter flooding, or to provide running water in a controlled fashion. [R0889]</t>
  </si>
  <si>
    <t>Reading Chamber (T-S): A small reading room. [R0904]</t>
  </si>
  <si>
    <t>Phosphorescent Cave (S-M): A cave filled with glowing fungi, glowworms, vapor, magic, water, etc. [R0850]</t>
  </si>
  <si>
    <t>Puteus (S-M-L): A Roman-themed cistern or cistern room. [R0891]</t>
  </si>
  <si>
    <t>Reading Room (S-M): A room where books are read and studied, as opposed to kept; likely adjacent to an archive or library. [R0905]</t>
  </si>
  <si>
    <t>Quarry Shaft (S-M): A vertical or near-vertical quarry, which can also be considered a pit trap. [R0896]</t>
  </si>
  <si>
    <t>Receiving Room (M): A finely-appointed and ornate reception room. [R0906]</t>
  </si>
  <si>
    <t>Phosphorescent Cavern (L-H): A large phosphorescent cave. [R0851]</t>
  </si>
  <si>
    <t>Piristi (S-M): An Akkadian- or Babylonian-themed sanctum sanctorum. [R0852]</t>
  </si>
  <si>
    <t>Quicksand Pit (S-M): A sandpit / sinkhole that is either a trap, or is magical, monstrous, or extra-planar in nature, creating a (typically subterranean) quicksand hazard. [R0901]</t>
  </si>
  <si>
    <t>Reception Chamber (S): A small reception room. [R0907]</t>
  </si>
  <si>
    <t>Reception Hall (L-H): [1] A large reception room. [2] Another name for a function hall; i.e., a large gathering hall intended to host celebratory events and functions (such as weddings). [R0908]</t>
  </si>
  <si>
    <t>Quppu (T-S-M): A Sumerian-themed cage or prison chamber. [R0902]</t>
  </si>
  <si>
    <t>Reception Room (S-M): A room designed for meeting guests. Sometimes distinguished from a drawing room if it is implied that after meeting in the reception room, the guests will be taken elsewhere to be entertained. [R0909]</t>
  </si>
  <si>
    <t>Pit Cave (S-M): A cave with a natural pit in the center. [R0854]</t>
  </si>
  <si>
    <t>Pr Dwat (S): An Egyptian-themed robing room. [R0872]</t>
  </si>
  <si>
    <t>Rdw (S-M): An Egyptian-themed stair chamber or stairway room. [R0903]</t>
  </si>
  <si>
    <t>Recess (T-S, with an adjacent S-M-L space): An indented area off of a larger room, typically secluded by tapestries, screens, etc. [R0910]</t>
  </si>
  <si>
    <t>Pr Mdat (M-L): An Egyptian-themed library or archive (for papyri, scrolls, etc.). [R0874]</t>
  </si>
  <si>
    <t>Reflecting Pool (T-S-M): A pool of holy or magical water, in which priests discern visions. [R0917]</t>
  </si>
  <si>
    <t>Pit Cavern (L-H): A large pit cave, with one or more pits. [R0855]</t>
  </si>
  <si>
    <t>Recreation Chamber (S): A small informal game room. [R0911]</t>
  </si>
  <si>
    <t>Recreation Hall (L-H): A large informal game room, perhaps also with aspects of a gymnasium. [R0912]</t>
  </si>
  <si>
    <t>Redoubt (S-M-L): Outside, an earthen defensive structure. Inside, a room with a low wall which defenders (typically archers) can shelter behind. [R0914]</t>
  </si>
  <si>
    <t>Refuse Pit (T-S-M): A pit filled with non-liquid trash. [R0920]</t>
  </si>
  <si>
    <t>Propylaeum (S-M): An entrance or vestibule in front of a sanctum. [R0883]</t>
  </si>
  <si>
    <t>Recreation Room (M): An informal game room. [R0913]</t>
  </si>
  <si>
    <t>Refectory (S-M-L): In game terms, this will be a dining room or dining hall for clerics, druids, illusionist apprentices, magic-user apprentices, and/or monks. [R0916]</t>
  </si>
  <si>
    <t>Refuge (S-M-L): A hidden secure room that is used as a safe area during an assault or invasion. [R0919]</t>
  </si>
  <si>
    <t>Room of Slaughter (S-M-L): A room filled with dead bodies, or one that is designed to kill people (such as with traps) for the pleasure of an observer. [R0931]</t>
  </si>
  <si>
    <t>Retreat (S-M): A private room (perhaps a study) where a house lord (or other noble) can rest and work, and likely only be interrupted by the most trusted servants. [R0925]</t>
  </si>
  <si>
    <t>Revolving Chamber (S-M): A mechanically rotating room, designed to confuse intruders (or to force them down a specific path). [R0926]</t>
  </si>
  <si>
    <t>Purification Chamber (S-M): A room where defiled, cursed, or magically afflicted priests are cleansed with magic. [R0890]</t>
  </si>
  <si>
    <t>Room of Unknown Purpose (T-S-M-L-H): Precisely that. [R0932]</t>
  </si>
  <si>
    <t>Pool Cave (S-M): A cave with a (magical?) pool. The pool might be inhabited, holy water, enchanted, thermal, an illusion, etc. [R0866]</t>
  </si>
  <si>
    <t>Reredorter (S-M): A long, narrow garderobe chamber. [R0923]</t>
  </si>
  <si>
    <t>Repository (S-M): A room where sorted objects or pieces of information are stored; this might be a combination archive / potionry, for example. [R0922]</t>
  </si>
  <si>
    <t>Riding Hall (L-H): A large room with a sandy floor, designed for riding training and the indoor riding of mounts. In FRPGs this does not just imply horses, but also the possibility of dire wolves, giant boars, giant lizards, unicorns, etc. [R0927]</t>
  </si>
  <si>
    <t>Reservoir (L-H): A large and deep pool of fresh water, perhaps artificial. [R0924]</t>
  </si>
  <si>
    <t>Robing Room (T-S-M): A room for ceremonial dressing where a noble prepares before entering a Court or Great Hall; likely used by a Matriarch, Patriarch, King, Justiciar, etc. [R0929]</t>
  </si>
  <si>
    <t>Room (S-M): A shamelessly generic word for an enclosed space, which this book has been specifically designed to avoid the overuse of. [R0933]</t>
  </si>
  <si>
    <t>Pool Cavern (L-H): A large pool cave. Or, a cavern with several pools. [R0867]</t>
  </si>
  <si>
    <t>Room of Pools (L-H): A room filled with different pools of magical or holy water. [R0930]</t>
  </si>
  <si>
    <t>Rotting Chamber (S): A small rotting room. [R0937]</t>
  </si>
  <si>
    <t>Root Cellar (S-M): A cool underground room that is used for the long-term storage of fruit, vegetables, nuts, etc. [R0935]</t>
  </si>
  <si>
    <t>Rotating Room (S-M): A room that spins to connect with various other rooms; likely a trap, trick, magic and sentient, designed by a mad wizard, to protect a lair by confusing invaders, or something similar. [R0936]</t>
  </si>
  <si>
    <t>Rotting Room (M-L): Grimly, either a room where remains are left before they can be buried, or a room filled with corpses (for example, at the bottom of a chute, or a walled-in chamber of the past). [R0938]</t>
  </si>
  <si>
    <t>Puffball Cave (S-M): A fungal cave filled with spores and puffballs. [R0887]</t>
  </si>
  <si>
    <t>Rotunda (S-M-L): A round room. Probably either ceremonial, or the central nexus of a dungeon level with many passageways, or a rotating room. [R0939]</t>
  </si>
  <si>
    <t>Royal Chamber / Nobleman’s Chamber (S-M-L): The bedroom of a noble, or the stronghold’s ruler. [R0940]</t>
  </si>
  <si>
    <t>Roost (T-S-M): The raised nesting area of a creature or monster. [R0934]</t>
  </si>
  <si>
    <t>Rum (S-M): A Nordic-themed room of general purpose. [R0948]</t>
  </si>
  <si>
    <t>Puffball Cavern (L-H): A large puffball cave. [R0888]</t>
  </si>
  <si>
    <t>Rwyt (L-H): An Egyptian-themed hall of judgment. [R0952]</t>
  </si>
  <si>
    <t>Refectorium (S-M): An ancient room of restoration. This may be an ancient refectory, or retreat, or even a mediation room. [R0915]</t>
  </si>
  <si>
    <t>Safe Room (S-M): A room with locking doors, intended to protect nobles or other important denizens during an invasion. [R0962]</t>
  </si>
  <si>
    <t>Royal Tomb (L-H): The tomb of a king or queen. [R0941]</t>
  </si>
  <si>
    <t>Quarry Cavern (L-H): A large natural cavern being used as a quarry. [R0895]</t>
  </si>
  <si>
    <t>Salon (S-M): A formal and beautiful drawing room or reception room. [R0963]</t>
  </si>
  <si>
    <t>Rubble-Filled Room (M): A room that is filled with blocks or shattered stones. Unlike a collapsed room, this room is used for storage of falling stones which have been removed from other areas. (Therefore, this room is probably sound and not in danger of collapse.) [R0944]</t>
  </si>
  <si>
    <t>Salr (L-H): A Nordic-themed hall. [R0964]</t>
  </si>
  <si>
    <t>Reflecting Room (S-M): A room where priests gather to case ritual spells together (typically for purposes of divination). [R0918]</t>
  </si>
  <si>
    <t>Salt Cellar (S-M): An underground room where salt blocks are stored. May also be used to store salted meats or preserves. [R0967]</t>
  </si>
  <si>
    <t>Salt Chamber (S): A locked, and/or above ground, salt cellar. [R0968]</t>
  </si>
  <si>
    <t>Ruined Chamber (S): A small rubble-filled room. [R0946]</t>
  </si>
  <si>
    <t>Reliquary (T-S-M): A room where holy treasures are kept. [R0921]</t>
  </si>
  <si>
    <t>Salt Room (M): A larger salt chamber. [R0970]</t>
  </si>
  <si>
    <t>Quicksand Cave (S-M): A “trapped” cave, where part of the floor is wet quicksand. [R0899]</t>
  </si>
  <si>
    <t>Ruined Hall (L-H): A large rubble-filled room, which may be partially collapsed. [R0947]</t>
  </si>
  <si>
    <t>Sauna (S-M): A steam room, fed by underground fires and/or fireplaces, where smoke is minimized and steam presence is maximized (for health benefits). [R0979]</t>
  </si>
  <si>
    <t>Quicksand Cavern (L-H): A large quicksand cave. [R0900]</t>
  </si>
  <si>
    <t>Scriptorium (M-L): Similar to an inscription chamber, but larger. [R0982]</t>
  </si>
  <si>
    <t>Ritual Hall (L-H): A large room where rituals are performed by priests, typically excluding worshippers. [R0928]</t>
  </si>
  <si>
    <t>Runic Chamber (S-M): A room covered with magical or sacred writings. [R0951]</t>
  </si>
  <si>
    <t>Scullery (S-M): A room for food preparation. [R0983]</t>
  </si>
  <si>
    <t>Sacrarium (S-M): A Roman-themed chapel or shrine in which holy / unholy objects are stored (probably meaning clerical magic items). [R0953]</t>
  </si>
  <si>
    <t>Sacred Crypt (S): A crypt that has been protected by holy powers against the (rise of the) undead. [R0955]</t>
  </si>
  <si>
    <t>Secret Guardroom (S-M): A place where elite guards are stationed, either to defend an important person’s quarters or to stage counterattacks behind invaders. [R0988]</t>
  </si>
  <si>
    <t>Sacred Tomb (M-L): A large sacred crypt. [R0956]</t>
  </si>
  <si>
    <t>Secret Room (T-S-M-L): A room that can only be accessed through a secret door. [R0989]</t>
  </si>
  <si>
    <t>Sacred Abattoir (S-M-L): A slaughterhouse chamber, where beasts or monsters are slain as a ritual sacrifice. [R0954]</t>
  </si>
  <si>
    <t>Sacrificial Chamber (S-M): A room where mortal sacrifices are made to a deity, demon lord, or arch-devil. [R0957]</t>
  </si>
  <si>
    <t>Seraglio (S-M): A harem enjoyed by the stronghold’s ruler, and possibly by the stronghold’s champions or favored ones as well. [R0997]</t>
  </si>
  <si>
    <t>Sacrificial Pool (T-S-M): A pool where sacrificial victims are drowned or slaughtered. [R0959]</t>
  </si>
  <si>
    <t>Rugbu (T-S-M): An Akkadian- or Babylonian-themed loft. [R0945]</t>
  </si>
  <si>
    <t>Schola (S-M): The reclining chamber and study of a sage or philosopher. [R0980]</t>
  </si>
  <si>
    <t>Servants’ Hall (M-L-H): A large hall used by servants as a dining, gathering, assembly, and resting area. [R0998]</t>
  </si>
  <si>
    <t>Sacrificial Vault (L-H): A vault where material sacrifices (typically treasure) are kept under protection for the honor of a deity, demon lord, or arch-devil. Plundering such a place may have unfortunate consequences. [R0960]</t>
  </si>
  <si>
    <t>Servant’s Quarters / Servants’ Quarters (T-S-M): In the singular, a pallet bedchamber for one servant. In the plural, a pallet or bunk bedchamber for several servants. [R0999]</t>
  </si>
  <si>
    <t>Servery (T-S-M): A nearly-forgotten term for a room where food is prepared before being put into a dining room; or, a place food is served to a large number of people who then seat themselves elsewhere (for example, in a banquet hall). [R1000]</t>
  </si>
  <si>
    <t>Set (S-M): A Nordic-themed waiting room. [R1001]</t>
  </si>
  <si>
    <t>Salt Mine (M-L-H): A natural area where salt is mined. [R0969]</t>
  </si>
  <si>
    <t>Shelter (T-S): A haphazard, poorly-assembled dwelling place within a larger space; or, a room of some former purpose, quickly converted to serve as a refuge or living area. [R1007]</t>
  </si>
  <si>
    <t>Rubble-Filled Cave (S-M): A cave with fallen boulders, stalactites, shattered columns, etc. [R0942]</t>
  </si>
  <si>
    <t>Sanctuary (S-M): A room where only senior priests are allowed. By another definition, a place where those of a certain faith (alignment) are protected from harm. [R0971]</t>
  </si>
  <si>
    <t>Shop (S-M): A space devoted to mercantile activities. In a subterranean setting, this may be more of a trading area than a traditional floor-and-counter setup. [R1008]</t>
  </si>
  <si>
    <t>Sanctum (S-M): A secret or private room within a temple; or, in a dungeon sense, the quarters, shrine, and/or scrying/meditation area of a cleric. [R0972]</t>
  </si>
  <si>
    <t>Rubble-Filled Cavern (L-H): A large rubble-filled cave. [R0943]</t>
  </si>
  <si>
    <t>Shrine (S-M): A consecrated room, which is smaller than the main temple. Differentiated from a shrine room, as follows: a “shrine” implies that the entire room is sacred and covered with sacred writings, likely with icons and statuettes in wall niches; and a “shrine room” implies that there is a standing structure or descending area, which is sacred, with open space around it. [R1009]</t>
  </si>
  <si>
    <t>Sandpit (S-M-L): A room dominated by a floor excavation which leads down to a dangerous sandy area (a sinkhole, sand trap, hidden tomb, crumbling stairway, etc.). [R0974]</t>
  </si>
  <si>
    <t>Shrine Chamber (S): A small room featuring a shrine. [R1010]</t>
  </si>
  <si>
    <t>Runic Cave (S-M): A cave filled with runic engravings, which might be a warning, saga, or words of power. [R0949]</t>
  </si>
  <si>
    <t>Sarcophagus Chamber (S-M): A small room featuring a sarcophagus. [R0977]</t>
  </si>
  <si>
    <t>Shrine Room (M-L): A room featuring a shrine. [R1011]</t>
  </si>
  <si>
    <t>Sarcophagus Room (M-L): A room featuring one or more sarcophagi. [R0978]</t>
  </si>
  <si>
    <t>Sacristy (S-M): A room where clerical vestments and objects (holy or unholy) are stored. [R0961]</t>
  </si>
  <si>
    <t>Runic Cavern (L-H): A large runic cave. Some of the engravings might well be on or toward the ceiling, and difficult to read from floor level. [R0950]</t>
  </si>
  <si>
    <t>Sewing Room (S-M): A workroom intended for sewing and weaving. [R1003]</t>
  </si>
  <si>
    <t>Sibitti (S-M-L, with L implying multiple cells): An Akkadian- or Babylonian-themed prison or dungeon chamber. [R1014]</t>
  </si>
  <si>
    <t>Scrapheap (S-M-L): A room or cave that is dominated by a pile of trash. [R0981]</t>
  </si>
  <si>
    <t>Sick Chamber (S): A small sick room. [R1015]</t>
  </si>
  <si>
    <t>Sacrificial Grotto (S-M): A grotto which serves as a sacrificial chamber. [R0958]</t>
  </si>
  <si>
    <t>Sealed Tomb (S-M-L): A tomb that has not yet been entered or violated. [R0984]</t>
  </si>
  <si>
    <t>Sick Room (M-L): A carefully prepared and removed room where a diseased or wounded person can be kept and cared for. [R1016]</t>
  </si>
  <si>
    <t>Secret Crypt (S-M-L): A crypt which is hidden behind a secret door. [R0985]</t>
  </si>
  <si>
    <t>Sitting Room (S-M): A more formal living room. [R1019]</t>
  </si>
  <si>
    <t>Secret Cyst (T-S-M-L): A cyst which was completely sealed off by stone, but which harbored something valuable (unmined gems, adamantite, etc.). Clever monsters or underworld demi-humans created a secret door to reach the cyst and to plunder it. Secret cysts are commonly found in chains. [R0986]</t>
  </si>
  <si>
    <t>Sanctum Sanctorum (S-M): The forbidden place within a temple. This is where the god or power manifests, which is forbidden to all mortals (including the high priest). In the real world, this is where the god’s sacred statue is likely to be; in an FRPG, this might even be the place where the god / demon lord / arch-devil etc. appears in avatar form to devout worshippers. [R0973]</t>
  </si>
  <si>
    <t>Skali (S-M-L): A Nordic-themed barracks or sleeping hall. [R1020]</t>
  </si>
  <si>
    <t>Salt Cave (S-M): A cave with extensive salt deposits. The salt might be mined, or consumed, by creatures or monsters. [R0965]</t>
  </si>
  <si>
    <t>Skinning Room (S-M): A room where taxidermy specimens are prepared, later to be displayed in a taxidermy hall or trophy hall. [R1021]</t>
  </si>
  <si>
    <t>Secret Tomb (S-M-L): A tomb which is hidden behind a secret door. [R0990]</t>
  </si>
  <si>
    <t>Simmiltu (T-S-M): An Akkadian- or Babylonian-themed stairway room or landing. [R1017]</t>
  </si>
  <si>
    <t>Slave Chamber (T-S-M): A room where slaves dwell, either under guard or in captivity. [R1023]</t>
  </si>
  <si>
    <t>Salt Cavern (L-H): A large salt cave. [R0966]</t>
  </si>
  <si>
    <t>Sepulcher / Sepulchre (S-M, perhaps in a M-L-H space): A small free-standing tomb structure, in which someone (or something) is buried. In an interior setting, there will be a room surrounding the sepulcher structure. [R0992]</t>
  </si>
  <si>
    <t>Slave Pit (T-S-M): A vertical shaft where slaves dwell. [R1024]</t>
  </si>
  <si>
    <t>Sepulchral Cell (T): A small sepulcher. [R0993]</t>
  </si>
  <si>
    <t>Sepulchral Hall (L-H): A room or space featuring several (radiating?) sepulchers. [R0995]</t>
  </si>
  <si>
    <t>Sleeping Chamber (S): A bedchamber with a heavy emphasis on sleeping; the living furnishings (table, desk, chair, wardrobe, etc.) are likely in an adjacent area. Or, the living furnishings are minimized, and kept in a collapsible trunk or similar contrivance. [R1026]</t>
  </si>
  <si>
    <t>Seminary (S-M): A schoolroom for mid-level priests. [R0991]</t>
  </si>
  <si>
    <t>Sepulchral Heroum (S-M, perhaps in a M-L-H space): The tomb of a hero (a valorous mortal who performed deeds, as opposed to a demigod, god or goddess). [R0996]</t>
  </si>
  <si>
    <t>Sleeping Hall (L): A large sleeping chamber for many people. [R1027]</t>
  </si>
  <si>
    <t>Sewer (T-S-M-L-H): A network of conduits, passageways and rooms meant for the transportation of waste and waste water away from living areas. In a dungeon setting, the sewer may be ancient (and dry); in a lived-in setting, the sewer may be impassable or partially impassable. [R1002]</t>
  </si>
  <si>
    <t>Sleeping Room (M): A larger sleeping chamber, for one to three people (depending). [R1028]</t>
  </si>
  <si>
    <t>Sepulchral Chapel (S-M-L): A mortuary chapel which branches off into several sepulchers. [R0994]</t>
  </si>
  <si>
    <t>Shanty / Shanties (T-S-M): Sometimes built within large halls / rooms by territorial dwellers. These are ramshackle dwellings created from wood, hides, metal and various junk. Single shanties are similar to stilt huts in regards to inhabitants, while clustered or interconnected shanties are typically used by bandits, humanoids, halflings and the like. [R1006]</t>
  </si>
  <si>
    <t>Smelter (S-M-L): A room where ore is smelted. [R1034]</t>
  </si>
  <si>
    <t>Sandstone Cave (S-M): A cave whose surfaces are made of relatively soft sandstone, which might be wind-sculpted, burrowed into, carved, etc. [R0975]</t>
  </si>
  <si>
    <t>Smoke Room (S-M): A room where smoke is deliberately funneled in, or kept in, to dry and cure flavored meats. In grim game terms, this might also imply that monsters with good taste are smoking the remains of adventurers and other victims! [R1036]</t>
  </si>
  <si>
    <t>Smithy (S-M-L): A blacksmith’s work area. Typically less impressive than a forge. [R1035]</t>
  </si>
  <si>
    <t>Sandstone Cavern (L-H): A large sandstone cave. [R0976]</t>
  </si>
  <si>
    <t>Solar (S-M): A formal sunroom, perhaps even designed as a bedroom. [R1037]</t>
  </si>
  <si>
    <t>Solarium (S-M-L): An ancient sunroom, designed not only to bring in light, but also to worship the sacred sun. [R1038]</t>
  </si>
  <si>
    <t>Spear Closet (T-S): A space unintentionally created by poor planning or renovation. In a dungeon, this is likely a triangular space with two 10’ long walls (i.e., a triangular half of one map square). [R1039]</t>
  </si>
  <si>
    <t>Squires’ Hall (M-L): A place where the knights’ or champions’ apprentices gather, and are possibly quartered. [R1043]</t>
  </si>
  <si>
    <t>Sinkhole (S-M-L-H): A dangerous feature, where the floor has collapsed to create an open space and a plunge down into a lower cavern area. [R1018]</t>
  </si>
  <si>
    <t>Stable (S-M-L): A place where warhorses or other mounts are kept ready. In an underground area, this could mean giant spiders, giant lizards, etc. [R1044]</t>
  </si>
  <si>
    <t>Stair Chamber (S): A small room at the top or bottom of a stairway. [R1045]</t>
  </si>
  <si>
    <t>Secret Grotto (S-M): An artificial cave which is hidden behind a secret door. [R0987]</t>
  </si>
  <si>
    <t>Stairway Room (M): A room at the top or bottom of a stairway. [R1046]</t>
  </si>
  <si>
    <t>Shaft Cave (S-M): A cave with several shelves, tiers, and steep vertical descents. Similar to a vertical cave (see that entry), but narrower, steeper, and more perilous and with fewer ledges. [R1004]</t>
  </si>
  <si>
    <t>Slaves’ Tomb (S-M-L): A tomb for many slaves; in some cultures, when a ruler would die all of his or her people were entombed as well. [R1025]</t>
  </si>
  <si>
    <t>State Chamber (S-M): Similar to a council chamber, but also intended for the use of trusted visitors. [R1051]</t>
  </si>
  <si>
    <t>Sludge Pit (T-S-M): A pit that is filled with thick mud. Different from a cesspit, in that a cesspit is filled with trash, and a sludge pit is an intentionally-fashioned death trap that is very difficult to get out of. [R1033]</t>
  </si>
  <si>
    <t>State Room (L-H): A grand great hall, designed primarily to intimidate or impress. [R1052]</t>
  </si>
  <si>
    <t>Shaft Cavern (L-H): A large shaft cave. [R1005]</t>
  </si>
  <si>
    <t>Statuary (S-M-L): A room or hall where busts, colossi, and/or statues are displayed. In a dungeon, this might be the lair of a petrifying monster. [R1053]</t>
  </si>
  <si>
    <t>Still Room (S-M): A distillery room used for the creation of beers, soaps, ointments, unguents, or something similar. [R1056]</t>
  </si>
  <si>
    <t>Stockpile Room (S-M): A place where many general supplies are kept. See also storeroom for various subtypes. [R1057]</t>
  </si>
  <si>
    <t>Shunned Cave (S-M): A cave that the area’s denizens consider to be dangerous or horrifying (due to a curse, monster, undead, grim feature, memory, etc.). [R1012]</t>
  </si>
  <si>
    <t>Spiral Labyrinth (M-L-H): A ceremonial form of labyrinth, featuring tunnels which spiral into dead ends. This ritual setup with few branching paths is usually intended as a monster lair, or as the ceremonial area leading up to a shrine or gateway. [R1040]</t>
  </si>
  <si>
    <t>Storage Chamber (S): A place where supplies are kept, but the room is likely sealed for purposes of preservation, security, etc. In general, a small storeroom. [R1061]</t>
  </si>
  <si>
    <t>Stofa (S-M): A Nordic-themed sitting room. [R1058]</t>
  </si>
  <si>
    <t>Storage Room / Storeroom (S-M): A room where things are stored. (Examples include food storage, wine, leather goods, lumber, coal, supplies and sundries, textiles, etc.; see below.) A general “storeroom” without a describing adjective may either be filled with a random jumble of many things, or ruined, or currently empty (featuring only pallets, empty barrels, emptied boxes, etc.). [R1062]</t>
  </si>
  <si>
    <t>Shunned Cavern (L-H): A large shunned cave. [R1013]</t>
  </si>
  <si>
    <t>Storeroom – Alchemical (S-M): A shelved storeroom with careful storage nooks for alchemical ingredients (not necessarily solids); some of which will be valuable, rare, exotic, and/or poisonous. [R1063]</t>
  </si>
  <si>
    <t>Storeroom – Alcohol / Wine (S-M): A storeroom, and possibly an aging room, for alcoholic beverages. [R1064]</t>
  </si>
  <si>
    <t>Storeroom – Armor (S-M): A storage area for armor and shields. The armor will typically be kept in racks, or on pegs, or in trunks, or something similar. [R1065]</t>
  </si>
  <si>
    <t>Skull Cavern (L-H): A large cave of skulls. [R1022]</t>
  </si>
  <si>
    <t>Storeroom – Box Room (S-M): A storeroom with shelving or alcoves suited for boxes, chests, and trunks. What’s in the containers, if anything, is quite another matter. [R1066]</t>
  </si>
  <si>
    <t>Storeroom – Butchered Meat (S-M): A storeroom (possibly chilled) with hanging iron hooks and haunches of meat. [R1067]</t>
  </si>
  <si>
    <t>Slime Cave (S-M): A cave infested with slime. The slime might be phosphorescent, alchemical, poisonous, moldy, fungal, or monstrous (moving). [R1029]</t>
  </si>
  <si>
    <t>Storeroom – Ceremonial (S-M): A room which includes stage-works, “miracle” works (smoke bombs, glittering powder, etc.) and other trappings used in theatrical ceremonies. Can also include ritual objects, tapestries, etc. [R1068]</t>
  </si>
  <si>
    <t>Slime Cavern (L-H): A large slime cave. [R1030]</t>
  </si>
  <si>
    <t>Storeroom – Char / Coal (S-M): A storeroom for forge and fireplace fuel. The room might be filled with coal, wood, sawdust, soot, charcoal, etc. [R1069]</t>
  </si>
  <si>
    <t>Storeroom – Cheese (S-M): A special storeroom where cheese is kept and aged. [R1070]</t>
  </si>
  <si>
    <t>Sloping Cave (S-M): A cave with an uneven floor, which descends — not steeply, but in a noticeable fashion — in one direction. [R1031]</t>
  </si>
  <si>
    <t>Storeroom – Construction (S-M): A storeroom with construction materials, including both some kind of raw material (lumber, cut stone, ornamentation, etc.) and some kind of tools (ropes and pulleys, hammers, saws, measures, etc.). [R1071]</t>
  </si>
  <si>
    <t>Sloping Cavern (L-H): A large sloping cave. [R1032]</t>
  </si>
  <si>
    <t>Storeroom – Drink (S-M): A storeroom for consumable, non-alcoholic liquids. The storeroom might be for cider, herbal waters, tea, juices, potion ingredients, pure water, etc. [R1072]</t>
  </si>
  <si>
    <t>Storeroom – Dry Goods (S-M): Generally, “dry goods” implies textiles or textile products … example include clothing, cotton bales, blankets, cloaks, yarn, tapestry material, canvas, leather, etc. [R1073]</t>
  </si>
  <si>
    <t>Storeroom – Equipment Room (S-M): In game parlance, this is a storeroom which is specifically filled with items that an adventuring party would find useful: spikes, poles, torches, picks, crowbars, perhaps even holy water vials, and so forth. Compare tool room. [R1075]</t>
  </si>
  <si>
    <t>Storeroom – Embalming (S-M): A room for embalming and corpse preservation instruments. May include (depending on culture) natron salts, canopic jars, scalpels, blood vases, stitching wire, etc. [R1074]</t>
  </si>
  <si>
    <t>Spur Cave (S-M): A cave which branches off in an unexpected direction, away from the majority of the cave system. [R1041]</t>
  </si>
  <si>
    <t>Storeroom – Failed Experiments (S-M): A classic “I’ll fix it later when I know how” room for (mad?) magi; contents might include mis-transmogrified objects, invisible furniture, molten stone, petrified statues, twisted corpses, etc. [R1076]</t>
  </si>
  <si>
    <t>Storeroom – Foodstuffs (S-M): A storeroom for foodstuffs. Most stored foods (without refrigeration) are dried, salted, preserved, or specially sealed. [R1077]</t>
  </si>
  <si>
    <t>Spur Cavern (L-H): A large spur cave. [R1042]</t>
  </si>
  <si>
    <t>Storeroom – Furniture (S-M): A storeroom for unused or broken (but fixable) furniture. Compare lumber room. [R1078]</t>
  </si>
  <si>
    <t>Storeroom – Herbs and Spices (S-M): A room for storing healing herbs, special plants, valuable spices, etc. May be locked if the contents are expensive. [R1079]</t>
  </si>
  <si>
    <t>Storeroom – Ice (S-M): Non-magical ice storage in pre-electrical times is possible; just ask the ancient Persians and the Romans. It seems to require a closed area, sawdust, straw, reflective shields (if any sources of sunlight or fire are nearby) and clever structural evaporative cooling. Or, you can just use magic. This room features ice blocks, tongs, sawdust, rollers, and so forth. [R1080]</t>
  </si>
  <si>
    <t>Stalactite Cave (S-M): A cave of stalactites, but with few or no stalagmites. There may also be floor-to-ceiling columns. [R1047]</t>
  </si>
  <si>
    <t>Storeroom – Lumber (S-M): A storage area for timbers, and possibly for partially constructed or damaged pieces of wooden fortifications. [R1081]</t>
  </si>
  <si>
    <t>Storeroom – Masonry (S-M): A storage area for stone blocks, and possibly for stonecutters’ tools or repair tools. [R1082]</t>
  </si>
  <si>
    <t>Storeroom – Oil (S-M): A storage area for flaming oil, cauldrons, handling equipment, pulleys, etc. As a more pleasant alternative, this could be a storage room for olive oil, kept in wax-sealed amphorae. [R1083]</t>
  </si>
  <si>
    <t>Stalactite Cavern (L-H): A large stalactite cave. [R1048]</t>
  </si>
  <si>
    <t>Storeroom – Reagents (S-M): In gaming parlance, reagents are material spell components. The contents might be valuable (gem powder), creeper (eye of newt, wing of bat type stuff), or obscure (crystal prisms, dried oak leaves, a spider with her webs being cultivated, etc.). [R1084]</t>
  </si>
  <si>
    <t>Storeroom – Salt (S-M): A storage area for salt and salt blocks, and possibly for entire salted carcasses (siege meat) as well. [R1085]</t>
  </si>
  <si>
    <t>Stalagmite Cave (S-M): A cave of stalagmites, but with few or no stalactites. There may also be floor-to-ceiling columns. [R1049]</t>
  </si>
  <si>
    <t>Storeroom – Sundries (S-M): A storage area combining several specialized types of goods. If you need inspiration, roll 1D4+1 and select that number of specialized storeroom descriptions. [R1086]</t>
  </si>
  <si>
    <t>Storeroom – Tools and Gear (S-M): A storeroom which might include hammers, mallets, wedges, crowbars, weights, shovels, pickaxes, block and tackle, etc. [R1087]</t>
  </si>
  <si>
    <t>Storeroom – Water (S-M): A storage area for casks of pure water. Similar to a drink storeroom, but there is no variety. [R1088]</t>
  </si>
  <si>
    <t>Stalagmite Cavern (L-H): A large stalagmite cave. [R1050]</t>
  </si>
  <si>
    <t>Storeroom – Weapons (S-M): Similar to an arsenal, but less secure (typically for quick and ready access). The weapons will be in racks, trunks, hanging from pegs, etc. The door is unlikely to be locked. [R1089]</t>
  </si>
  <si>
    <t>Steam Cave (S-M): A geothermal cave filled with (dangerous?) steam. [R1054]</t>
  </si>
  <si>
    <t>Strongroom (S): A small locked treasure vault, or storeroom filled with valuables (such as reagents or spices). [R1094]</t>
  </si>
  <si>
    <t>Studio (S): A small workroom for an artisan (painter, sculptor, engraver, etc.). [R1095]</t>
  </si>
  <si>
    <t>Steam Cavern (L-H): A large steam cave. [R1055]</t>
  </si>
  <si>
    <t>Study (S-M): A library room where research and reading can be performed in peace. [R1096]</t>
  </si>
  <si>
    <t>Stricture (T-S): A tunnel or corridor that is extremely narrow, either due to nature, accident, or design (perhaps an entrance to a kobold lair?). [R1093]</t>
  </si>
  <si>
    <t>Storage Cave (S-M): A cave which is being used as a storeroom. See storeroom entries for various subtypes. [R1059]</t>
  </si>
  <si>
    <t>Submerged Chamber (S): A small room that is completely underwater. This could be the result of flooding or an accident; or, it could be the lair of aquatic monsters. [R1101]</t>
  </si>
  <si>
    <t>Submerged Hall (L-H): A very large submerged chamber. [R1102]</t>
  </si>
  <si>
    <t>Storage Cavern (L-H): A large storage cave. [R1060]</t>
  </si>
  <si>
    <t>Submerged Room (M): A larger submerged chamber. [R1103]</t>
  </si>
  <si>
    <t>Sudatorium (S-M-L): An ancient sauna with a vaulted ceiling. [R1104]</t>
  </si>
  <si>
    <t>Stream Cave (S-M): A cave with a stream flowing through it, which might or might not be navigable. [R1091]</t>
  </si>
  <si>
    <t>Suite (M): A finely-appointed bedroom. [R1105]</t>
  </si>
  <si>
    <t>Stream Cavern (L-H): A large stream cave. If you like, you can have this result mean that there is a full underground river present, but this is not a randomly provided option because that single choice will affect your entire dungeon layout. [R1092]</t>
  </si>
  <si>
    <t>Suite Chamber (S): A finely-appointed bedchamber. [R1106]</t>
  </si>
  <si>
    <t>Summoning Gauntlet (M-L-H): See gauntlet entry. A gauntlet where monsters are summoned to repel or destroy intruders. [R1109]</t>
  </si>
  <si>
    <t>Summoning Chamber (S): A small room where monsters are summoned or conjured. [R1107]</t>
  </si>
  <si>
    <t>Tar Pit (T-S-M): A naturally-occurring asphalt pit, which can prove very dangerous to beasts … and to adventurers as well. [R1115]</t>
  </si>
  <si>
    <t>Storm Cellar (S-M): A reinforced underground retreat where a manor’s residents can take shelter during a storm, fire, magical cataclysm, etc. [R1090]</t>
  </si>
  <si>
    <t>Summoning Room (M-L): A larger summoning chamber. [R1108]</t>
  </si>
  <si>
    <t>Submerged Cave (S-M): A cave that is completely underwater. [R1099]</t>
  </si>
  <si>
    <t>Taum (T-S-M): An Akkadian- or Babylonian-themed secret room. [R1116]</t>
  </si>
  <si>
    <t>Sunroom (S-M): In an FRPG, this is likely a term for a room which can actually be illuminated by sunlight for reading or comfort purposes. Common in manor houses, but underground this would be a special room lit by a long open chute, angled window chute, or reflecting mirrors. [R1110]</t>
  </si>
  <si>
    <t>Svefnhus (S-M): A Nordic-themed bedchamber. [R1111]</t>
  </si>
  <si>
    <t>Teleportation Chamber (T-S-M): A type of trick created by magi, in which a room causes those who enter to teleport to another (identical-looking?) chamber. The purpose of the rooms, usually, is to confuse intruders, to allow the escape of important personages, and/or to hasten the response of guards to vulnerable areas. [R1118]</t>
  </si>
  <si>
    <t>Submerged Cavern (L-H): A large submerged cave. [R1100]</t>
  </si>
  <si>
    <t>Tablinum (S-M): An ancient receiving room, bedroom, or study. [R1112]</t>
  </si>
  <si>
    <t>Tack Room (S-M): A place where saddles, stirrups, reins, barding, and similar gear are stored. In an FRPG, the mounts which are equipped with such items might not necessarily be horses. A tack room could even be underground (for riding lizards, or rideable giant spiders, for example). [R1113]</t>
  </si>
  <si>
    <t>Temple (M-L-H): The main hall of worship, where a god, goddess, demigod, arch-devil, or demon lord is worshipped by reverent priests. There are almost certainly guardians here, and there may well be auras of divine or infernal magic as well. [R1119]</t>
  </si>
  <si>
    <t>Tank (S-M-L-H): A chambered, well-structured, and/or relatively advanced cistern. [R1114]</t>
  </si>
  <si>
    <t>Sub-Basement (T-S-M): A room beneath a basement; in FRPG terms, this would likely be on “dungeon level two,” or deeper, beneath a manor house. [R1097]</t>
  </si>
  <si>
    <t>Templum (L-H): An ancient (Roman-themed?) temple. [R1121]</t>
  </si>
  <si>
    <t>Temple Cavern (L-H): A large cave temple. [R1120]</t>
  </si>
  <si>
    <t>Taxidermy Hall (S-M-L): A room where stuffed creature and/or monster hides are displayed. See also hunters’ hall, which is a variation in which (typically) the trophies have been gathered by hunters and/or champions associated with the hall and its environs. [R1117]</t>
  </si>
  <si>
    <t>Sub-Cellar (T-S-M): A room beneath a cellar; in FRPG terms, this would likely be on “dungeon level two,” or deeper, beneath a manor house. [R1098]</t>
  </si>
  <si>
    <t>Terminus (T-S-M): A dead end to an ancient tunnel, or an ancient room which forms the end of a locale (“dungeon level”). [R1123]</t>
  </si>
  <si>
    <t>Tower / Tower Chamber (S-M-L-H, with the H variant being almost wholly subterranean): Outside, a tall, narrow fortification of several floors. Typically found at the corners of strongholds or fortified temples, but may also be found in a manor house or dilapidated mansion. Inside, likely a room or courtyard featuring a surprising tower fortification in the center for use by unreachable defenders. Some creatures (such as dark elves, netherworld gnomes, and dvergir) are known to make large subterranean areas with towers built up inside of them as well. [R1137]</t>
  </si>
  <si>
    <t>Tepidarium (S-M-L): A room with a warm-water Roman bath. [R1122]</t>
  </si>
  <si>
    <t>Tholos (S-M-L): A domed room or tomb. [R1127]</t>
  </si>
  <si>
    <t>Treasure Cave (S-M): A cave where treasure is kept. Since caves can rarely be “sealed” (outside of the use of boulders and submerged tunnels), the existence of protective magic, traps, and/or guardian beasts is almost guaranteed. [R1141]</t>
  </si>
  <si>
    <t>Thalamos (S-M): A Greek-themed sleeping room. [R1124]</t>
  </si>
  <si>
    <t>Threshold (T-S-M-L): A ceremonial area leading into a larger area, manifesting a transition in meaning or atmosphere. In dungeon design, this might mean (for example) the location where a tomb level leads into a temple sub-region. Or, it could mean that there is a magical field (dispel magic, for example) protecting the area before a great hall is reached, etc. As opposed to an entry, a threshold implies a major transition of meaning, security, wealth, or secrecy. [R1128]</t>
  </si>
  <si>
    <t>Treasure Cavern (L-H): A large treasure cave, which means more treasure, and even more protective measures. [R1142]</t>
  </si>
  <si>
    <t>Theater (L-H): A large room where seated or standing observers watch an entertainment of some kind. Typically this means a play or dance, but more imaginatively might indicate observation of formal duels, illusions, acts of magic, torture, displays of thief craft or acrobatics, etc. [R1125]</t>
  </si>
  <si>
    <t>Therma (L-H): A large Roman bath complex of interconnected rooms. (Arguably, communal bathing was crucial to Roman health, longevity, and therefore learning and supremacy in a non-magical world.) Depending on the size of the area, this may include a calidarium, frigidarium, tepidarium, and/or a gymnasium. [R1126]</t>
  </si>
  <si>
    <t>Tomb (M-L): A room which is used to store the honored remains of the dead. A tomb is a “basic” room of burial. Compare variations such as sepulcher, oubliette, burial vault, crypt, etc. [R1131]</t>
  </si>
  <si>
    <t>Turret / Turret Vault (S-M-L): A small tower, or a room with a raised enclosed center where troops can attack intruders (perhaps with pole arms). Can also exist underground, see tower chamber (which implies a larger tower). [R1150]</t>
  </si>
  <si>
    <t>Tomb Chamber (S): A small tomb. [R1132]</t>
  </si>
  <si>
    <t>Underground Lake (L-H): A natural body of freshwater in a subterranean locale. Deeper and larger than a pool. [R1154]</t>
  </si>
  <si>
    <t>Tool Room (S-M): A room where tools are stored. The tools will typically belong to one type of work, with the worker’s quarters or workroom nearby; examples include dyeing, leatherworking, paper making, pottery throwing, stonecutting, taxidermy, weaving, wood carving, etc. [R1134]</t>
  </si>
  <si>
    <t>Tomb Shaft (T-S-M): A vertical tomb, or a room featuring shafts with vertical burials. [R1133]</t>
  </si>
  <si>
    <t>Underground Mausoleum (H): A vast hall in which an entire Mausoleum has been built as a separate structure (the room surrounds the edifice). [R1155]</t>
  </si>
  <si>
    <t>Throne Hall (L-H): A large hall where a guarded noble is seated upon a throne, holding audience with his or her subjects. [R1129]</t>
  </si>
  <si>
    <t>Torture Chamber (S-M-L): A room filled with implements (and as a traditional trope, an iron maiden) designed to physically punish prisoners. [R1135]</t>
  </si>
  <si>
    <t>Throne Room (M): A smaller throne hall. Usually, a smaller throne room is used for more security, and a higher guard-to-visitor ratio. [R1130]</t>
  </si>
  <si>
    <t>Underground Palace (H): A (very rare) entire palatial structure built underground, either as a dungeon level, or inside of an immense cavern. Highly magical, and crafted through the application of great powers. Examples include the legend heading this section, the iron city of Dis, the palace of Nergal in the netherworld, and the palace of Hades. [R1156]</t>
  </si>
  <si>
    <t>Training Hall (L-H): A large training room. The size usually means that there is some form of mock combat occurring in the training area, and some safety measures to counteract haphazard activity. [R1138]</t>
  </si>
  <si>
    <t>Treasure Chamber (S-M): A small treasure room. The use of “chamber” instead of “vault” may imply that the door is unlocked, probably because there is some more sinister form of protection for the place. [R1143]</t>
  </si>
  <si>
    <t>Underground Pyramid (H): A vast hall in which an entire pyramid has been built as a separate structure (the room surrounds the edifice). [R1157]</t>
  </si>
  <si>
    <t>Training Room (M-L): A room where important non-soldiers (spies, mages, scouts, rogues, etc.) practice their arts. [R1139]</t>
  </si>
  <si>
    <t>Torture Pit(s) (S-M-L, with L implying multiple pits): A torture chamber with a low central floor, surrounded by an elevated observation area. For the perspective of someone entering through a door, the observation area would be the “floor” and the center of the room would be perhaps 10’ or 20’ below. [R1136]</t>
  </si>
  <si>
    <t>Treasure Vault (M-L): A room devoted solely to the protection of treasure; virtually certain to feature multiple locks, traps, and/or guardian monsters. [R1144]</t>
  </si>
  <si>
    <t>Underground River (H): A large natural river flowing underground, connecting caverns and possibly dungeon levels. You will probably want to reroll if you don’t want a water theme for your dungeon. [R1158]</t>
  </si>
  <si>
    <t>Tuppi (S-M-L): An Akkadian- or Babylonian-themed archive (for clay tablets). [R1149]</t>
  </si>
  <si>
    <t>Underground Swamp (H): A wet cavern with an unusual ecosystem, perhaps featuring water-holding fungi, quicksand, tar pits, magical moss, mud pits, giant mushrooms, and / or misty waterfalls. [R1159]</t>
  </si>
  <si>
    <t>Turrinum (S-M-L): An Akkadian- or Babylonian-themed room of general purpose. [R1151]</t>
  </si>
  <si>
    <t>Underground Ziggurat (H): A vast hall in which an entire ziggurat has been built as a separate structure (the room surrounds the edifice). [R1160]</t>
  </si>
  <si>
    <t>Triclinium (S-M): A Roman-themed dining room. [R1146]</t>
  </si>
  <si>
    <t>Trophy Hall (L-H): A large room where trophies are displayed. In an FRPG, this is likely to include items from defeated monsters, such as mounted dragon heads, giant scorpion claws, acid mantis chitin, nightmare hooves, etc. Compare also hunter’s hall; a trophy hall sometimes implies conquest and intimidation more than hunting for sport or territory control. [R1147]</t>
  </si>
  <si>
    <t>Undercroft (S-M-L-H): A large, vaulted subterranean place. Typically beneath a church or a temple. [R1152]</t>
  </si>
  <si>
    <t>Undervault (L-H): A large, secure subterranean room. It is probably protected by locks, magic, and/or small defensive structures built inside. [R1161]</t>
  </si>
  <si>
    <t>Trophy Room (S-M): A small trophy hall. [R1148]</t>
  </si>
  <si>
    <t>Treasury (M-L): The treasure vault belonging to the stronghold’s ruler, or an important official. [R1145]</t>
  </si>
  <si>
    <t>Undercroft (Special) (S-M-L-H): An odd, specialized use of an undercroft. This might be a kitchen, prison, undead guard room, netherworld mount stable, or even a cattle-hold or shop (as historically attested). [R1153]</t>
  </si>
  <si>
    <t>Underwater Cave (S-M): A submerged cave covered by deep water. Unlike a submerged cave, the underwater cave may have a (magical?) air pocket. [R1162]</t>
  </si>
  <si>
    <t>Underwater Cavern (L-H): A large submerged cave. [R1163]</t>
  </si>
  <si>
    <t>Unctuarium (S-M): A Roman-themed room for the storage and application of oils, unguents, and perfumes. [R1151]</t>
  </si>
  <si>
    <t>Unstable Cave (S-M): A dangerous form of cave, perhaps filled with rubble, fractured, or subject to acidic decay. The ceiling, floor, and / or wall may be ready to collapse (particularly if there is violent magical combat in the area). [R1168]</t>
  </si>
  <si>
    <t>Unfinished Chamber (S): A room which is only partially-constructed. It may be lacking flagstones, columns, a door, all four walls, etc. [R1164]</t>
  </si>
  <si>
    <t>Unstable Cavern (L-H): A large unstable cave. [R1169]</t>
  </si>
  <si>
    <t>Unfinished Hall (L-H): A very large unfinished chamber. [R1165]</t>
  </si>
  <si>
    <t>Unfinished Room (M): A larger unfinished chamber. [R1166]</t>
  </si>
  <si>
    <t>Vaulted Cave (S-M): A cave with a (naturally) high ceiling, beyond the usual 10-15’. [R1176]</t>
  </si>
  <si>
    <t>Utility Chamber (S): A small utility room. [R1173]</t>
  </si>
  <si>
    <t>Urbatu (S): An Akkadian- or Babylonian-themed bedchamber. [R1170]</t>
  </si>
  <si>
    <t>Vaulted Cavern (L-H): A large vaulted cave. Depending on the cavern’s dimensions and composition, the ceiling might be between 50’ and 100’ high. [R1177]</t>
  </si>
  <si>
    <t>Utility Room (M-L): Similar to a workroom, but the room either (a) is used infrequently, (b) features heavy equipment (perhaps block and tackle), or (c) is a combination work and storage area. [R1174]</t>
  </si>
  <si>
    <t>Ursu (M): An Akkadian- or Babylonian-themed bedroom. [R1171]</t>
  </si>
  <si>
    <t>Usgidum (T-S): A narrow Akkadian- or Babylonian-themed chamber. [R1172]</t>
  </si>
  <si>
    <t>Vault (S-M-L): A room that is intentionally made difficult to access, and is used to secure valuable goods (e.g., treasure vault) or things that are not meant to be disturbed (e.g., burial vault). A “vault” without further description might be a room that is locked or sealed, but which does not contain things of obvious importance (the vault might be plundered, the treasure moved, or the coffins ransacked, etc.) [R1175]</t>
  </si>
  <si>
    <t>Verdigris Cave (S-M): A cave covered in greenish verdigris (think, for example, of the Statue of Liberty). Verdigris is caused by the presence of copper and acid. [R1181]</t>
  </si>
  <si>
    <t>Vaulted Chamber (S-M): A chamber with a high ceiling, beyond the usual 10-15’. Compare with domed chamber; a dome is rounded, while a vault is usually angular. [R1178]</t>
  </si>
  <si>
    <t>Verdigris Cavern (L-H): A large verdigris cave. [R1182]</t>
  </si>
  <si>
    <t>Vaulted Hall (L-H): A very large vaulted chamber; a hall with a high ceiling. [R1179]</t>
  </si>
  <si>
    <t>Unfinished Tomb (S-M-L): An unfinished chamber or room, which is also a burial place. [R1167]</t>
  </si>
  <si>
    <t>Vaulted Room (L): A large vaulted room. [R1180]</t>
  </si>
  <si>
    <t>Vestiary (T-S-M): A room where sacred clothing is kept. Similar to a sacristy, but more narrow in purpose. [R1185]</t>
  </si>
  <si>
    <t>Vertical Cave (S-M): Technically, a cave that is higher / deeper than it is wider. From the entrant’s perspective, the cave might go down, up, or both, in a series of ledges. [R1183]</t>
  </si>
  <si>
    <t>Vestibule (S-M): A small and formal antechamber, entry, or reception room. The term likely implies some feature of Roman architecture (perhaps two columns, or an arched entryway, or frescoed walls). [R1186]</t>
  </si>
  <si>
    <t>Vestibulum (S-M): An ancient vestibule. [R1187]</t>
  </si>
  <si>
    <t>Vertical Cavern (L-H): A large (and dangerous) vertical cave, with much climbing required. Multiple successive precipices within the cavern might feature drops of 20-50’. [R1184]</t>
  </si>
  <si>
    <t>Vestry (S-M): A robing room for clerics (or other priests). Compared to a “normal” robing room, the vestry is likely either (a) used by lower-level persons, or (b) partially used for storage (for example, for holy symbols and processional pieces). [R1188]</t>
  </si>
  <si>
    <t>Vigil (T-S-M): A formal guard post, lookout, or tomb sentry location (typically guarding against robbers or defilers), which is always occupied. [R1189]</t>
  </si>
  <si>
    <t>Volcanic Cave (S-M): A magma cave that is situated very near to, or is part of, a volcano. Alternately, this could be an older cave formed by volcanic processes where magma is no longer present, but that description can be misleading and is not encouraged here. [R1191]</t>
  </si>
  <si>
    <t>Wadyt (L-H): An Egyptian-themed hall of columns. [R1193]</t>
  </si>
  <si>
    <t>Vinery (S-M-L): A conservatory / greenhouse where vine-bearing plants (such as grapes) are grown. This could also be a place where deadly monstrous plants are cultivated. Underground, there will probably be magical light and/or water sources. [R1190]</t>
  </si>
  <si>
    <t>Waiting Chamber (S): A small waiting room. [R1194]</t>
  </si>
  <si>
    <t>Volcanic Cavern (L-H): A large volcanic cave. [R1192]</t>
  </si>
  <si>
    <t>Waiting Room (M-L): A place where people wait before moving on to some more important engagement. There is an implication that a paid, formal, or secret service is being waited for. In an FRPG, a waiting room would likely be situated before a reception room. Such a space could be needed by a wealthy and popular archmage, sage, duchess, high priest, etc. [R1195]</t>
  </si>
  <si>
    <t>Walled-Up Chamber (S): A chamber whose entrances have been sealed up with bricks and mortar. This might be a structural necessity, or it could be more sinister (hiding a body, protecting a trapped treasure, or keeping monsters inside from coming out). [R1197]</t>
  </si>
  <si>
    <t>Warren (T-S): A fairly large burrow, or a set of several interconnected burrows. See also plural entry. [R1205]</t>
  </si>
  <si>
    <t>Walled-Up Corridor (S-M): A former corridor which has been walled up (as above), creating a very narrow impromptu room. [R1198]</t>
  </si>
  <si>
    <t>Walled-Up Room (M-L): A larger walled-up chamber. [R1199]</t>
  </si>
  <si>
    <t>Ward (M-L): An open space which is smaller than a courtyard. See also the notes on subterranean spaces under that entry (C). [R1201]</t>
  </si>
  <si>
    <t>Warrens (M-L-H): A huge maze of interconnected burrows. Size of the tunnels can range from tiny (rabbits) to small (giant rats) to quite large (troglodytes), but rarely wider than 5’ at most. [R1206]</t>
  </si>
  <si>
    <t>Warming Room (S-M-L): A room heated by fire, steam, or magical heat, intended to warm denizens who have cold quarters (monks, guards, soldiers, etc.); will usually include one or more fireplaces or firepits. See also calefactory, which is an older term for the same concept; the distinction being that a calefactory is probably centuries old. [R1204]</t>
  </si>
  <si>
    <t>Washroom (T-S-M): A room with cold and hot water, for cleansing. May include, or be situated by, a garderobe. The water may be magical, but keep in mind that historically the Romans, Mycenaeans and Minoans had running water to varying degrees. [R1207]</t>
  </si>
  <si>
    <t>Watchroom (T-S-M): A room where guards, or a noble, can observe passersby. A combination guardroom and overlook in purpose. [R1209]</t>
  </si>
  <si>
    <t>Water Cave (S-M): Similar to a cave of pools, but the water is separated into large puddles and/or rivulets, making walking here rather difficult. [R1210]</t>
  </si>
  <si>
    <t>War Room (M-L): A planning room (see that entry, P) that is used solely for the planning and conduct of war. As you may know, no fighting is allowed here. [R1200]</t>
  </si>
  <si>
    <t>Wda (S-M): An Egyptian-themed storeroom. [R1213]</t>
  </si>
  <si>
    <t>Weaving Room (S-M): A room where clothing is woven, perhaps doubling as a storeroom for textiles. [R1214]</t>
  </si>
  <si>
    <t>Well (T-S-M): A vertical shaft, usually with a rope and bucket, where water is drawn up for use. Compare well room; the terms are sometimes used interchangeably. [R1217]</t>
  </si>
  <si>
    <t>Water Cavern (L-H): A large water cave. [R1211]</t>
  </si>
  <si>
    <t>Well Room (S-M): A room with a well in it. [R1218]</t>
  </si>
  <si>
    <t>Walk-In Closet (T-S): A very large closet (comparatively); a small room intended for the storage of valuable clothing. In an FRPG, such a space would belong to a Count, Duke, Marchioness, etc., and would likely be 10’x10’ or 10’x20’, perhaps a bit larger. [R1196]</t>
  </si>
  <si>
    <t>Waterfall Cavern (L-H): A cave with a natural waterfall and river / stream. [R1212]</t>
  </si>
  <si>
    <t>Winch Pit (T-S): A pit with a block and tackle pulley system, so that barrels, boxes, crates, etc. can be lowered down to levels below. From the adventurers’ perspective, this will either be a floor pit with a pulley over it, or a room with a large hole in the ceiling and ropes hanging down. If the ropes and pulleys are no longer present, this is simply a pit (see P entry). [R1222]</t>
  </si>
  <si>
    <t>Winch Room (M-L): A room with one or more winch pits. Alternately, a room which controls machinery, perhaps for a drawbridge, sealing door, trap, covered well, etc. [R1223]</t>
  </si>
  <si>
    <t>Webbed Cave (S-M): A cave covered in either (giant?) spider webs, or web-like mineral filaments. [R1215]</t>
  </si>
  <si>
    <t>Wardrobe (T): A large armoire, featuring a door-like entry and a space for storing coats or clothing. A perfect place for a secret room or magical gateway, as a famous novel once noted. [R1202]</t>
  </si>
  <si>
    <t>Wine Cellar (S-M): An underground area, with a strictly-controlled temperature etc. (as above), where wine barrels are stored. [R1226]</t>
  </si>
  <si>
    <t>Wasi (S-M-L): An Egyptian-themed ruined chamber or ruined room. [R1208]</t>
  </si>
  <si>
    <t>Webbed Cavern (L-H): A large webbed cave. [R1216]</t>
  </si>
  <si>
    <t>Wardrobe Room (S-M): A room featuring one or more wardrobes (above). [R1203]</t>
  </si>
  <si>
    <t>Wine Vault (S-M-L): A secure wine cellar, where valuable wines are stored. [R1227]</t>
  </si>
  <si>
    <t>Wharf Cavern (L): A large cavern with an underground river or lake, a dock, and perhaps even a boat or two. [R1219]</t>
  </si>
  <si>
    <t>Work Chamber (S): A small workroom. [R1233]</t>
  </si>
  <si>
    <t>Whirlpool Cave (S-M): A dangerous cave along the route of an underground river, where the entire “floor” is taken up by a whirlpool. [R1220]</t>
  </si>
  <si>
    <t>Workers’ Hall (L-H): A large workroom, or cluster of interconnected workrooms. [R1234]</t>
  </si>
  <si>
    <t>Whirlpool Cavern (L-H): A large whirlpool cave. Since whirlpools have difficulty forming in broad waters, the cavern probably features an underground river course, a hollow with the whirlpool, and dry banks on one or both sides. [R1221]</t>
  </si>
  <si>
    <t>Wizard’s Laboratory (S-M-L): A magic-user’s laboratory, which will likely feature potions, tools, alchemical mixtures, monster body parts, and/or partially-crafted magic items. [R1230]</t>
  </si>
  <si>
    <t>Workpit (T-S): A pit where slaves or minions work on something unpleasant (mining, bailing water, hacking meat, etc.). [R1235]</t>
  </si>
  <si>
    <t>Wizard’s Workroom (S-M): A magic-user’s workroom, which will likely feature potions, material spell components, conjured monsters, and/or magical traps. When there is a distinction between the two, a laboratory is used for experimentation and a workroom is used for the duplication of results leading to a finished product (scroll, potion, etc.). [R1231]</t>
  </si>
  <si>
    <t>Workroom (M-L): A room devoted to work. This may be a noble’s work area, but it more likely belongs to a tradesman or artisan. Examples: brewer, glazier, leather worker, scribe, weaver, etc. [R1236]</t>
  </si>
  <si>
    <t>Wndwt (T-S): An Egyptian-themed hollow or pit. [R1232]</t>
  </si>
  <si>
    <t>Workshop (M-L): A secure area where work is done (perhaps the creation of armor and weapons, the repair of tools, construction of counter-siege works, etc.). As a point of distinction, a workshop is usually better equipped than a workroom, and implies more laborers might be present. [R1237]</t>
  </si>
  <si>
    <t>Withdrawing Chamber (S): A small withdrawing room. [R1228]</t>
  </si>
  <si>
    <t>Wsxt (L-H): An Egyptian-themed hall. [R1238]</t>
  </si>
  <si>
    <t>Wine Cave (S-M): A cave where wine is stored, usually under carefully controlled circumstances (temperature, light, humidity, etc.). [R1224]</t>
  </si>
  <si>
    <t>Withdrawing Room (M): An older and more formal term for a drawing room; in the game, this likely means an historical place of long standing within a stronghold or manor house. [R1229]</t>
  </si>
  <si>
    <t>Xawt (S-M): An Egyptian-themed altar chamber. [R1239]</t>
  </si>
  <si>
    <t>Wine Cavern (L-H): A large wine cave. [R1225]</t>
  </si>
  <si>
    <t>Xnmt (S-M-L): An Egyptian-themed well room or cistern. [R1240]</t>
  </si>
  <si>
    <t>Xnr (S-M): An Egyptian-themed harem. [R1241]</t>
  </si>
  <si>
    <t>Xnrt (S-M): An Egyptian-themed locked chamber. [R1242]</t>
  </si>
  <si>
    <t>Xnty (S-M): An Egyptian-themed entry chamber. [R1243]</t>
  </si>
  <si>
    <t>Zaggu (S-M): An Akkadian- or Babylonian-themed sanctum or sanctum sanctorum. [R1244]</t>
  </si>
  <si>
    <t>Zoo (or Menagerie) (L-H): A large area where fantastic beasts and/or monsters are held, typically for curiosity, experimentation, breeding, or as guardian beasts. [R1247]</t>
  </si>
  <si>
    <t>Ziggurat Hall (L-H): Similar to a ziggurat cavern, above. An alternate classic dungeon trope is an inverted ziggurat hall, in which tiers of walkways lead down to a bottom reach which might be 40-60’ below the entry level. [R1246]</t>
  </si>
  <si>
    <t>Ziggurat Cavern (L-H): A cavern in which an entire ziggurat has been built as a separate structure (the room surrounds the edifice). [R1245]</t>
  </si>
  <si>
    <t>Alarm, Beckons Monster(s) of Monster Level VII. Roll the monster type and number appearing on the Monster Level VII encounter table.</t>
  </si>
  <si>
    <t>Alarm, Beckons Monster(s) of Monster Level IX. Roll the monster type and number appearing on the Monster Level IX encounter table.</t>
  </si>
  <si>
    <t>Alarm, Beckons Monster(s) of Monster Level X. Roll the monster type and number appearing on the Monster Level X encounter table.</t>
  </si>
  <si>
    <t>Alarm, Beckons Monster(s) of Monster Level VI. Roll the monster type and number appearing on the Monster Level VI encounter table.</t>
  </si>
  <si>
    <t>Alarm, Beckons Monster(s) of Monster Level VIII. Roll the monster type and number appearing on the Monster Level VIII encounter table.</t>
  </si>
  <si>
    <t>Spider, Poisonous. Number appearing: 1.</t>
  </si>
  <si>
    <t>Alarm, Beckons Monster(s) of Monster Level III. Roll the monster type and number appearing on the Monster Level III encounter table.</t>
  </si>
  <si>
    <t>Alarm, Beckons Monster(s) of Monster Level V. Roll the monster type and number appearing on the Monster Level V encounter table.</t>
  </si>
  <si>
    <t>Alarm, Beckons Monster(s) of Monster Level IV. Roll the monster type and number appearing on the Monster Level IV encounter table.</t>
  </si>
  <si>
    <t>Alarm, Beckons Monster(s) of Monster Level I. Roll the monster type and number appearing on the Monster Level I encounter table.</t>
  </si>
  <si>
    <t>Alarm, Beckons Monster(s) of Monster Level II. Roll the monster type and number appearing on the Monster Level II encounter table.</t>
  </si>
  <si>
    <t>Already Triggered Trap. Examples: Corpse riddled with arrows, skeleton crushed by boulder, etc.</t>
  </si>
  <si>
    <t>Cascade of Metal Spheres, Beckons Monster(s) of Level VI. Roll the monster type and number appearing on the Monster Level VI encounter table.</t>
  </si>
  <si>
    <t>Cascade of Metal Spheres, Beckons Monster(s) of Level I. Roll the monster type and number appearing on the Monster Level I encounter table.</t>
  </si>
  <si>
    <t>Corpse, Animating. Number appearing: 1 Zombie.</t>
  </si>
  <si>
    <t>Corpses, Animating. Number appearing: 1D3+1 Zombies.</t>
  </si>
  <si>
    <t>Cascade of Metal Spheres, Beckons Monster(s) of Level II. Roll the monster type and number appearing on the Monster Level II encounter table.</t>
  </si>
  <si>
    <t>Corpses, Animating. Number appearing: 1D10+10 Zombies.</t>
  </si>
  <si>
    <t>Corpses, Animating. Number appearing: 1D6 Zombies.</t>
  </si>
  <si>
    <t>Cascade of Metal Spheres, Beckons Monster(s) of Level IV. Roll the monster type and number appearing on the Monster Level IV encounter table.</t>
  </si>
  <si>
    <t>Cascade of Metal Spheres, Beckons Monster(s) of Level VIII. Roll the monster type and number appearing on the Monster Level VIII encounter table.</t>
  </si>
  <si>
    <t>Cascade of Metal Spheres, Beckons Monster(s) of Level IX. Roll the monster type and number appearing on the Monster Level IX encounter table.</t>
  </si>
  <si>
    <t>Cascade of Metal Spheres, Beckons Monster(s) of Level III. Roll the monster type and number appearing on the Monster Level III encounter table.</t>
  </si>
  <si>
    <t>Cascade of Metal Spheres, Beckons Monster(s) of Level V. Roll the monster type and number appearing on the Monster Level V encounter table.</t>
  </si>
  <si>
    <t>Cascade of Metal Spheres, Beckons Monster(s) of Level X. Roll the monster type and number appearing on the Monster Level X encounter table.</t>
  </si>
  <si>
    <t>Corpses, Animating. Number appearing: 1D10+5 Zombies.</t>
  </si>
  <si>
    <t>Dweomer Bubbles. Number appearing: 6.</t>
  </si>
  <si>
    <t>Corpses, Animating. Number appearing: 2D4 Zombies.</t>
  </si>
  <si>
    <t>Cascade of Metal Spheres, Beckons Monster(s) of Level VII. Roll the monster type and number appearing on the Monster Level VII encounter table.</t>
  </si>
  <si>
    <t>Dweomer Bubble. Number appearing: 1.</t>
  </si>
  <si>
    <t>Corpses, Animating. Number appearing: 1D6+5 Zombies.</t>
  </si>
  <si>
    <t>Flesh Grubs. Number appearing: 5D4.</t>
  </si>
  <si>
    <t>Corpses, Animating. Number appearing: 1D10+30 Zombies.</t>
  </si>
  <si>
    <t>Corpses, Animating. Number appearing: 1D10+40 Zombies.</t>
  </si>
  <si>
    <t>Dweomer Bubbles. Number appearing: 5.</t>
  </si>
  <si>
    <t>Corpses, Animating. Number appearing: 2D6+18 Zombies.</t>
  </si>
  <si>
    <t>Dweomer Bubbles. Number appearing: 11.</t>
  </si>
  <si>
    <t>Flesh Grubs. Number appearing: 1D2.</t>
  </si>
  <si>
    <t>Fungus, Shrieking, Beckons Monster(s) of Monster Level VII. Number of fungi appearing: 4D4. Roll the monster type and number appearing on the Monster Level VII encounter table.</t>
  </si>
  <si>
    <t>Dweomer Bubbles. Number appearing: 9.</t>
  </si>
  <si>
    <t>Dweomer Bubbles. Number appearing: 12.</t>
  </si>
  <si>
    <t>Fungus, Shrieking, Beckons Monster(s) of Monster Level II. Number of fungi appearing: 1D4. Roll the monster type and number appearing on the Monster Level II encounter table.</t>
  </si>
  <si>
    <t>Dweomer Bubbles. Number appearing: 2.</t>
  </si>
  <si>
    <t>Fungus, Violet. Number appearing: 2D4.</t>
  </si>
  <si>
    <t>Dweomer Bubbles. Number appearing: 10.</t>
  </si>
  <si>
    <t>Dweomer Bubbles. Number appearing: 4.</t>
  </si>
  <si>
    <t>Flesh Grubs. Number appearing: 4D4.</t>
  </si>
  <si>
    <t>Flesh Grubs. Number appearing: 10D4.</t>
  </si>
  <si>
    <t>Deactivated Trap. Example: Opened pressure plate with smashed cogs and pulleys visible, etc.</t>
  </si>
  <si>
    <t>Dweomer Bubbles. Number appearing: 3.</t>
  </si>
  <si>
    <t>Flesh Grubs. Number appearing: 3D4.</t>
  </si>
  <si>
    <t>Dweomer Bubbles. Number appearing: 7.</t>
  </si>
  <si>
    <t>Flesh Grubs. Number appearing: 8D4.</t>
  </si>
  <si>
    <t>Fungus, Shrieking, Beckons Monster(s) of Monster Level X. Number of fungi appearing: 4D4. Roll the monster type and number appearing on the Monster Level X encounter table.</t>
  </si>
  <si>
    <t>Dweomer Bubbles. Number appearing: 8.</t>
  </si>
  <si>
    <t>Fungus, Shrieking, Beckons Monster(s) of Monster Level IX. Number of fungi appearing: 4D4. Roll the monster type and number appearing on the Monster Level IX encounter table.</t>
  </si>
  <si>
    <t>Fungus, Violet. Number appearing: 5D4.</t>
  </si>
  <si>
    <t>Monster Cage, Level I Monster. Roll the monster type and number appearing on the Monster Level I encounter table.</t>
  </si>
  <si>
    <t>Mimic, Dungeon, Huge. Number appearing: 1.</t>
  </si>
  <si>
    <t>Flesh Grubs. Number appearing: 6D4.</t>
  </si>
  <si>
    <t>Fungus, Violet. Number appearing: 4D4.</t>
  </si>
  <si>
    <t>Net, Beckons Monster(s) of Monster Level I. Roll the monster type and number appearing on the Monster Level I encounter table.</t>
  </si>
  <si>
    <t>Flesh Grubs. Number appearing: 1D4.</t>
  </si>
  <si>
    <t>Fungus, Shrieking, Beckons Monster(s) of Monster Level V. Number of fungi appearing: 3D4. Roll the monster type and number appearing on the Monster Level V encounter table.</t>
  </si>
  <si>
    <t>Fungus, Shrieking, Beckons Monster(s) of Monster Level VI. Number of fungi appearing: 4D4. Roll the monster type and number appearing on the Monster Level VI encounter table.</t>
  </si>
  <si>
    <t>Mimic, Lurking Ceiling. Number appearing: 1.</t>
  </si>
  <si>
    <t>Fungus, Shrieking, Beckons Monster(s) of Monster Level VIII. Number of fungi appearing: 4D4. Roll the monster type and number appearing on the Monster Level VIII encounter table.</t>
  </si>
  <si>
    <t>Lodestone, Magical, Inside Monster Lair. Roll the monster type and number appearing on the Monster Level VII, VIII or IX encounter table.</t>
  </si>
  <si>
    <t>Fungus, Shrieking, Beckons Monster(s) of Monster Level III. Number of fungi appearing: 1D6. Roll the monster type and number appearing on the Monster Level III encounter table.</t>
  </si>
  <si>
    <t>Fungus, Violet. Number appearing: 1D4.</t>
  </si>
  <si>
    <t>Fungus, Violet. Number appearing: 1D6.</t>
  </si>
  <si>
    <t>Mold, Umber, Large. Number appearing: 1.</t>
  </si>
  <si>
    <t>Fungus, Violet. Number appearing: 3D4.</t>
  </si>
  <si>
    <t>Monster Cage, Level IX Monster. Roll the monster type and number appearing on the Monster Level IX encounter table.</t>
  </si>
  <si>
    <t>Fungus, Violet. Number appearing: 1.</t>
  </si>
  <si>
    <t>Monster Cage, Level VI Monster. Roll the monster type and number appearing on the Monster Level VI encounter table.</t>
  </si>
  <si>
    <t>Lodestone, Magical, Adjacent to Monster Lair. Roll the monster type and number appearing on the Monster Level VII, VIII or IX encounter table.</t>
  </si>
  <si>
    <t>Net, Beckons Monster(s) of Monster Level IX. Roll the monster type and number appearing on the Monster Level IX encounter table.</t>
  </si>
  <si>
    <t>Net, Beckons Monster(s) of Monster Level VI. Roll the monster type and number appearing on the Monster Level VI encounter table.</t>
  </si>
  <si>
    <t>Monster Cage, Level VIII Monster. Roll the monster type and number appearing on the Monster Level VIII encounter table.</t>
  </si>
  <si>
    <t>Net of Entrapment, Beckons Monster(s) of Monster Level V. Roll the monster type and number appearing on the Monster Level V encounter table.</t>
  </si>
  <si>
    <t>Fungus, Shrieking, Beckons Nothing. Number of fungi appearing: 1.</t>
  </si>
  <si>
    <t>Scorpion, Poisonous. Number appearing: 1.</t>
  </si>
  <si>
    <t>Flesh Grubs. Number appearing: 2D4.</t>
  </si>
  <si>
    <t>Net of Entrapment, Beckons Monster(s) of Monster Level II. Roll the monster type and number appearing on the Monster Level II encounter table.</t>
  </si>
  <si>
    <t>Net, Beckons Monster(s) of Monster Level VIII. Roll the monster type and number appearing on the Monster Level VIII encounter table.</t>
  </si>
  <si>
    <t>Net, Hooked, Beckons Monster(s) of Monster Level VII. Roll the monster type and number appearing on the Monster Level VII encounter table.</t>
  </si>
  <si>
    <t>Skeletons. Number appearing: 1D6+1.</t>
  </si>
  <si>
    <t>Net, Hooked, Beckons Monster(s) of Monster Level IV. Roll the monster type and number appearing on the Monster Level IV encounter table.</t>
  </si>
  <si>
    <t>Net of Entrapment, Beckons Monster(s) of Monster Level IV. Roll the monster type and number appearing on the Monster Level IV encounter table.</t>
  </si>
  <si>
    <t>Net, Sap-Covered, Beckons Monster(s) of Monster Level VI. Roll the monster type and number appearing on the Monster Level VI encounter table.</t>
  </si>
  <si>
    <t>Net, Sap-Covered, Beckons Monster(s) of Monster Level III. Roll the monster type and number appearing on the Monster Level III encounter table.</t>
  </si>
  <si>
    <t>Net, Hooked, Beckons Monster(s) of Monster Level VI. Roll the monster type and number appearing on the Monster Level VI encounter table.</t>
  </si>
  <si>
    <t>Net, Weighted, Beckons Monster(s) of Monster Level VIII. Roll the monster type and number appearing on the Monster Level VIII encounter table.</t>
  </si>
  <si>
    <t>Snake, Asp. Number appearing: 1.</t>
  </si>
  <si>
    <t>Net, Weighted, Beckons Monster(s) of Monster Level V. Roll the monster type and number appearing on the Monster Level V encounter table.</t>
  </si>
  <si>
    <t>Mimic, Trapping Floor. Number appearing: 1.</t>
  </si>
  <si>
    <t>Net, Sap-Covered, Beckons Monster(s) of Monster Level V. Roll the monster type and number appearing on the Monster Level V encounter table.</t>
  </si>
  <si>
    <t>Fungus, Shrieking, Beckons Monster(s) of Monster Level IV. Number of fungi appearing: 2D4. Roll the monster type and number appearing on the Monster Level IV encounter table.</t>
  </si>
  <si>
    <t>Monster Cage, Level VII Monster. Roll the monster type and number appearing on the Monster Level VII encounter table.</t>
  </si>
  <si>
    <t>Net, Weighted, Beckons Monster(s) of Monster Level VII. Roll the monster type and number appearing on the Monster Level VII encounter table.</t>
  </si>
  <si>
    <t>Fungus, Violet. Number appearing: 1D2.</t>
  </si>
  <si>
    <t>Mimic, Dungeon. Number appearing: 1.</t>
  </si>
  <si>
    <t>Net, Beckons Monster(s) of Monster Level VII. Roll the monster type and number appearing on the Monster Level VII encounter table.</t>
  </si>
  <si>
    <t>Mimic, Dungeon, Large. Number appearing: 1.</t>
  </si>
  <si>
    <t>Net of Entrapment, Beckons Monster(s) of Monster Level III. Roll the monster type and number appearing on the Monster Level III encounter table.</t>
  </si>
  <si>
    <t>Spell Trigger, Monster Summoning I. Roll the monster type and number appearing on the Monster Level I encounter table.</t>
  </si>
  <si>
    <t>Monster Cage, Level V Monster. Roll the monster type and number appearing on the Monster Level V encounter table.</t>
  </si>
  <si>
    <t>Net, Hooked, Beckons Monster(s) of Monster Level V. Roll the monster type and number appearing on the Monster Level V encounter table.</t>
  </si>
  <si>
    <t>Net, Beckons Monster(s) of Monster Level V. Roll the monster type and number appearing on the Monster Level V encounter table.</t>
  </si>
  <si>
    <t>Net, Sap-Covered, Beckons Monster(s) of Monster Level IV. Roll the monster type and number appearing on the Monster Level IV encounter table.</t>
  </si>
  <si>
    <t>Net of Entrapment, Beckons Monster(s) of Monster Level I. Roll the monster type and number appearing on the Monster Level I encounter table.</t>
  </si>
  <si>
    <t>Net, Weighted, Beckons Monster(s) of Monster Level VI. Roll the monster type and number appearing on the Monster Level VI encounter table.</t>
  </si>
  <si>
    <t>Flesh Grub. Number appearing: 1.</t>
  </si>
  <si>
    <t>Monster Cage, Level II Monster. Roll the monster type and number appearing on the Monster Level II encounter table.</t>
  </si>
  <si>
    <t>Monster Cage, Level IV Monster. Roll the monster type and number appearing on the Monster Level IV encounter table.</t>
  </si>
  <si>
    <t>Net, Hooked, Beckons Monster(s) of Monster Level III. Roll the monster type and number appearing on the Monster Level III encounter table.</t>
  </si>
  <si>
    <t>Net, Beckons Monster(s) of Monster Level II. Roll the monster type and number appearing on the Monster Level II encounter table.</t>
  </si>
  <si>
    <t>Net, Beckons Monster(s) of Monster Level IV. Roll the monster type and number appearing on the Monster Level IV encounter table.</t>
  </si>
  <si>
    <t>Net, Sap-Covered, Beckons Monster(s) of Monster Level II. Roll the monster type and number appearing on the Monster Level II encounter table.</t>
  </si>
  <si>
    <t>Net, Weighted, Beckons Monster(s) of Monster Level IV. Roll the monster type and number appearing on the Monster Level IV encounter table.</t>
  </si>
  <si>
    <t>Pit, 10’ Deep, Monster Lair, Monster(s) of Monster Level IV. Roll the monster type and number appearing on the Monster Level IV encounter table.</t>
  </si>
  <si>
    <t>Net, Weighted, Beckons Monster(s) of Monster Level I. Roll the monster type and number appearing on the Monster Level I encounter table.</t>
  </si>
  <si>
    <t>Net, Hooked, Beckons Monster(s) of Monster Level II. Roll the monster type and number appearing on the Monster Level II encounter table.</t>
  </si>
  <si>
    <t>Net, Sap-Covered, Beckons Monster(s) of Monster Level I. Roll the monster type and number appearing on the Monster Level I encounter table.</t>
  </si>
  <si>
    <t>Pit, 20’ Deep, Monster Lair, Monster(s) of Monster Level III. Roll the monster type and number appearing on the Monster Level III encounter table.</t>
  </si>
  <si>
    <t>Net, Weighted, Beckons Monster(s) of Monster Level III. Roll the monster type and number appearing on the Monster Level III encounter table.</t>
  </si>
  <si>
    <t>Pit, 30’ Deep, Monster Lair, Monster(s) of Monster Level III. Roll the monster type and number appearing on the Monster Level III encounter table.</t>
  </si>
  <si>
    <t>Gas Vent, Obscuring. Alarming hissing sound, burst of mist or powder, but no effect other than temporarily reduced visibility.</t>
  </si>
  <si>
    <t>Fungus, Shrieking, Alerts Monster(s). Number appearing: 1D2.</t>
  </si>
  <si>
    <t>Pit, 10’ Deep, Monster Lair, Monster(s) of Monster Level III. Roll the monster type and number appearing on the Monster Level III encounter table.</t>
  </si>
  <si>
    <t>Pit, 40’ Deep, Monster Lair, Monster(s) of Monster Level II. Roll the monster type and number appearing on the Monster Level II encounter table.</t>
  </si>
  <si>
    <t>Pit, 20’ Deep, Monster Lair, Monster(s) of Monster Level II. Roll the monster type and number appearing on the Monster Level II encounter table.</t>
  </si>
  <si>
    <t>Pit, 50’ Deep, Monster Lair, Monster(s) of Monster Level II. Roll the monster type and number appearing on the Monster Level II encounter table.</t>
  </si>
  <si>
    <t>Pit, 100’ Deep, Monster Lair, Monster(s) of Monster Level II. Roll the monster type and number appearing on the Monster Level II encounter table.</t>
  </si>
  <si>
    <t>Pit, 10’ Deep, Monster Lair, Monster(s) of Monster Level II. Roll the monster type and number appearing on the Monster Level II encounter table.</t>
  </si>
  <si>
    <t>Pit, 30’ Deep, Monster Lair, Monster(s) of Monster Level II. Roll the monster type and number appearing on the Monster Level II encounter table.</t>
  </si>
  <si>
    <t>Pit, 60’ Deep, Monster Lair, Monster(s) of Monster Level I. Roll the monster type and number appearing on the Monster Level I encounter table.</t>
  </si>
  <si>
    <t>Pit, 100’ Deep, Monster Lair, Monster(s) of Monster Level I. Roll the monster type and number appearing on the Monster Level I encounter table.</t>
  </si>
  <si>
    <t>Pit, 110’ Deep, Monster Lair, Monster(s) of Monster Level I. Roll the monster type and number appearing on the Monster Level I encounter table.</t>
  </si>
  <si>
    <t>Monster Cage, Level III Monster. Roll the monster type and number appearing on the Monster Level III encounter table.</t>
  </si>
  <si>
    <t>Pit, 20’ Deep, Monster Lair, Monster(s) of Monster Level I. Roll the monster type and number appearing on the Monster Level I encounter table.</t>
  </si>
  <si>
    <t>Pit, 40’ Deep, Monster Lair, Monster(s) of Monster Level I. Roll the monster type and number appearing on the Monster Level I encounter table.</t>
  </si>
  <si>
    <t>Fungus, Shrieking, Beckons Monster(s) of Monster Level I. Number of fungi appearing: 1D2. Roll the monster type and number appearing on the Monster Level I encounter table.</t>
  </si>
  <si>
    <t>Net, Beckons Monster(s) of Monster Level III. Roll the monster type and number appearing on the Monster Level III encounter table.</t>
  </si>
  <si>
    <t>Pit, 10’ Deep, Monster Lair, Monster(s) of Monster Level V. Roll the monster type and number appearing on the Monster Level V encounter table.</t>
  </si>
  <si>
    <t>Net, Hooked, Beckons Monster(s) of Monster Level I. Roll the monster type and number appearing on the Monster Level I encounter table.</t>
  </si>
  <si>
    <t>Pit, 120’ Deep, Monster Lair, Monster(s) of Monster Level I. Roll the monster type and number appearing on the Monster Level I encounter table.</t>
  </si>
  <si>
    <t>Net, Weighted, Beckons Monster(s) of Monster Level II. Roll the monster type and number appearing on the Monster Level II encounter table.</t>
  </si>
  <si>
    <t>Pit, 30’ Deep, Monster Lair, Monster(s) of Monster Level I. Roll the monster type and number appearing on the Monster Level I encounter table.</t>
  </si>
  <si>
    <t>Pit, 50’ Deep, Monster Lair, Monster(s) of Monster Level I. Roll the monster type and number appearing on the Monster Level I encounter table.</t>
  </si>
  <si>
    <t>Scorpion, Large. Number appearing: 1.</t>
  </si>
  <si>
    <t>Pit, 20’ Deep, Monster Lair, Monster(s) of Monster Level IV. Roll the monster type and number appearing on the Monster Level IV encounter table.</t>
  </si>
  <si>
    <t>Pit, 130’ Deep, Monster Lair, Monster(s) of Monster Level I. Roll the monster type and number appearing on the Monster Level I encounter table.</t>
  </si>
  <si>
    <t>Skeletons. Number appearing: 2D6.</t>
  </si>
  <si>
    <t>Pit, 30’ Deep, Monster Lair, Monster(s) of Monster Level IV. Roll the monster type and number appearing on the Monster Level IV encounter table.</t>
  </si>
  <si>
    <t>Pit, 40’ Deep, Monster Lair, Monster(s) of Monster Level III. Roll the monster type and number appearing on the Monster Level III encounter table.</t>
  </si>
  <si>
    <t>Snake, Asp. Number appearing: 1D2.</t>
  </si>
  <si>
    <t>Pit, 10’ Deep, Monster Lair, Monster(s) of Monster Level I. Roll the monster type and number appearing on the Monster Level I encounter table.</t>
  </si>
  <si>
    <t>Pit, 50’ Deep, Monster Lair, Monster(s) of Monster Level III. Roll the monster type and number appearing on the Monster Level III encounter table.</t>
  </si>
  <si>
    <t>Pit, 20’ Deep, Monster Lair, Monster(s) of Monster Level V. Roll the monster type and number appearing on the Monster Level V encounter table.</t>
  </si>
  <si>
    <t>Poisoned Needle, Decayed Poison. 50% chance: Harmless. 50% chance: Inflicts 1 point of damage, but poison is no longer harmful; this is mostly a fear-inducing trap.</t>
  </si>
  <si>
    <t>Snake, Viper. Number appearing: 1.</t>
  </si>
  <si>
    <t>Pit, 60’ Deep, Monster Lair, Monster(s) of Monster Level II. Roll the monster type and number appearing on the Monster Level II encounter table.</t>
  </si>
  <si>
    <t>Pit, 30’ Deep, Monster Lair, Monster(s) of Monster Level V. Roll the monster type and number appearing on the Monster Level V encounter table.</t>
  </si>
  <si>
    <t>Pit, 40’ Deep, Monster Lair, Monster(s) of Monster Level IV. Roll the monster type and number appearing on the Monster Level IV encounter table.</t>
  </si>
  <si>
    <t>Rusting Beast. Number appearing: 1.</t>
  </si>
  <si>
    <t>Pit, 50’ Deep, Monster Lair, Monster(s) of Monster Level IV. Roll the monster type and number appearing on the Monster Level IV encounter table.</t>
  </si>
  <si>
    <t>Silver Seal and Imprisoned Banshee. Number appearing: 1.</t>
  </si>
  <si>
    <t>Pit, 70’ Deep, Monster Lair, Monster(s) of Monster Level I. Roll the monster type and number appearing on the Monster Level I encounter table.</t>
  </si>
  <si>
    <t>Pit, 60’ Deep, Monster Lair, Monster(s) of Monster Level III. Roll the monster type and number appearing on the Monster Level III encounter table.</t>
  </si>
  <si>
    <t>Silver Seal and Imprisoned Wraith. Number appearing: 1.</t>
  </si>
  <si>
    <t>Silver Seal and Imprisoned Specter. Number appearing: 1.</t>
  </si>
  <si>
    <t>Pit, 70’ Deep, Monster Lair, Monster(s) of Monster Level II. Roll the monster type and number appearing on the Monster Level II encounter table.</t>
  </si>
  <si>
    <t>Skeletons. Number appearing: 1D3.</t>
  </si>
  <si>
    <t>Skeletons. Number appearing: 1D20+10.</t>
  </si>
  <si>
    <t>Skeletons. Number appearing: 1D20+20.</t>
  </si>
  <si>
    <t>Pit, 80’ Deep, Monster Lair, Monster(s) of Monster Level II. Roll the monster type and number appearing on the Monster Level II encounter table.</t>
  </si>
  <si>
    <t>Spell Trigger, Monster Summoning II. Roll the monster type and number appearing on the Monster Level II encounter table.</t>
  </si>
  <si>
    <t>Slide to Monster Lair (Monster Level I), Descending Three Levels. Roll the monster type and number appearing on the Monster Level I encounter table.</t>
  </si>
  <si>
    <t>Slide to Monster Lair (Monster Level II), Descending Three Levels. Roll the monster type and number appearing on the Monster Level II encounter table.</t>
  </si>
  <si>
    <t>Skeletons. Number appearing: 1D10+10.</t>
  </si>
  <si>
    <t>Slide to Monster Lair (Monster Level II), Descending Two Levels. Roll the monster type and number appearing on the Monster Level II encounter table.</t>
  </si>
  <si>
    <t>Slide to Monster Lair (Monster Level III), Descending Two Levels. Roll the monster type and number appearing on the Monster Level III encounter table.</t>
  </si>
  <si>
    <t>Pit, 80’ Deep, Monster Lair, Monster(s) of Monster Level I. Roll the monster type and number appearing on the Monster Level I encounter table.</t>
  </si>
  <si>
    <t>Scorch Mark, Acid Stain, etc. The trap which caused the mark long ago is no longer present.</t>
  </si>
  <si>
    <t>Slide to Monster Lair (Monster Level III), Descending One Level. Roll the monster type and number appearing on the Monster Level III encounter table.</t>
  </si>
  <si>
    <t>Slide to Monster Lair (Monster Level IV), Descending One Level. Roll the monster type and number appearing on the Monster Level IV encounter table.</t>
  </si>
  <si>
    <t>Pit, 90’ Deep, Monster Lair, Monster(s) of Monster Level I. Roll the monster type and number appearing on the Monster Level I encounter table.</t>
  </si>
  <si>
    <t>Pit, 40’ Deep, Monster Lair, Monster(s) of Monster Level V. Roll the monster type and number appearing on the Monster Level V encounter table.</t>
  </si>
  <si>
    <t>Slide to Monster Lair (Monster Level I), Descending Two Levels. Roll the monster type and number appearing on the Monster Level I encounter table.</t>
  </si>
  <si>
    <t>Pit, 50’ Deep, Monster Lair, Monster(s) of Monster Level V. Roll the monster type and number appearing on the Monster Level V encounter table.</t>
  </si>
  <si>
    <t>Spider, Large. Number appearing: 1.</t>
  </si>
  <si>
    <t>Slide to Monster Lair (Monster Level II), Descending One Level. Roll the monster type and number appearing on the Monster Level II encounter table.</t>
  </si>
  <si>
    <t>Pit, 60’ Deep, Monster Lair, Monster(s) of Monster Level IV. Roll the monster type and number appearing on the Monster Level IV encounter table.</t>
  </si>
  <si>
    <t>Slime, Gibbering. Number appearing: 1.</t>
  </si>
  <si>
    <t>Pit, 70’ Deep, Monster Lair, Monster(s) of Monster Level III. Roll the monster type and number appearing on the Monster Level III encounter table.</t>
  </si>
  <si>
    <t>Slime, Gray. Number appearing: 1.</t>
  </si>
  <si>
    <t>Pit, 80’ Deep, Monster Lair, Monster(s) of Monster Level III. Roll the monster type and number appearing on the Monster Level III encounter table.</t>
  </si>
  <si>
    <t>Slime, Green, Huge. Number appearing: 1.</t>
  </si>
  <si>
    <t>Spell Trigger, Monster Summoning VI. Roll the monster type and number appearing on the Monster Level VI encounter table.</t>
  </si>
  <si>
    <t>Pit, 90’ Deep, Monster Lair, Monster(s) of Monster Level II. Roll the monster type and number appearing on the Monster Level II encounter table.</t>
  </si>
  <si>
    <t>Slime, Ochre. Number appearing: 1.</t>
  </si>
  <si>
    <t>Snake, Viper. Number appearing: 1D4.</t>
  </si>
  <si>
    <t>Spell Trigger, Monster Summoning V. Roll the monster type and number appearing on the Monster Level V encounter table.</t>
  </si>
  <si>
    <t>Skeleton. Appears as if it will animate due to pose / position, but it is non-magical and harmless.</t>
  </si>
  <si>
    <t>Skeletons. Number appearing: 4D4.</t>
  </si>
  <si>
    <t>Stair-Slide to Monster Lair (Monster Level II), Descending Three Levels. Roll the monster type and number appearing on the Monster Level II encounter table.</t>
  </si>
  <si>
    <t>Skeletons. Number appearing: 1D20+60.</t>
  </si>
  <si>
    <t>Slide to Monster Lair (Monster Level I), Descending One Level. Roll the monster type and number appearing on the Monster Level I encounter table.</t>
  </si>
  <si>
    <t>Stair-Slide to Monster Lair (Monster Level I), Descending Three Levels. Roll the monster type and number appearing on the Monster Level I encounter table.</t>
  </si>
  <si>
    <t>Stair-Slide to Monster Lair (Monster Level III), Descending Two Levels. Roll the monster type and number appearing on the Monster Level III encounter table.</t>
  </si>
  <si>
    <t>Silver Seal and Imprisoned Ghost. Number appearing: 1.</t>
  </si>
  <si>
    <t>Slide to Monster Lair (Monster Level IV), Descending Three Levels. Roll the monster type and number appearing on the Monster Level IV encounter table.</t>
  </si>
  <si>
    <t>Stair-Slide to Monster Lair (Monster Level II), Descending Two Levels. Roll the monster type and number appearing on the Monster Level II encounter table.</t>
  </si>
  <si>
    <t>Stair-Slide to Monster Lair (Monster Level IV), Descending One Level. Roll the monster type and number appearing on the Monster Level IV encounter table.</t>
  </si>
  <si>
    <t>Skeletons. Number appearing: 1D20+30.</t>
  </si>
  <si>
    <t>Slide to Monster Lair (Monster Level V), Descending Two Levels. Roll the monster type and number appearing on the Monster Level V encounter table.</t>
  </si>
  <si>
    <t>Slime, Gelatinous. Number appearing: 1.</t>
  </si>
  <si>
    <t>Stair-Slide to Monster Lair (Monster Level III), Descending One Level. Roll the monster type and number appearing on the Monster Level III encounter table.</t>
  </si>
  <si>
    <t>Slide to Monster Lair (Monster Level III), Descending Three Levels. Roll the monster type and number appearing on the Monster Level III encounter table.</t>
  </si>
  <si>
    <t>Slide to Monster Lair (Monster Level VI), Descending One Level. Roll the monster type and number appearing on the Monster Level VI encounter table.</t>
  </si>
  <si>
    <t>Slime, Green. Number appearing: 1.</t>
  </si>
  <si>
    <t>Slide to Monster Lair (Monster Level IV), Descending Two Levels. Roll the monster type and number appearing on the Monster Level IV encounter table.</t>
  </si>
  <si>
    <t>Snake, Asp. Number appearing: 1D4.</t>
  </si>
  <si>
    <t>Slide to Monster Lair (Monster Level V), Descending One Level. Roll the monster type and number appearing on the Monster Level V encounter table.</t>
  </si>
  <si>
    <t>Skeletons. Number appearing: 1D20+80.</t>
  </si>
  <si>
    <t>Snake, Viper. Number appearing: 1D2.</t>
  </si>
  <si>
    <t>Slime, Black. Number appearing: 1.</t>
  </si>
  <si>
    <t>Slide to Monster Lair (Monster Level V), Descending Three Levels. Roll the monster type and number appearing on the Monster Level V encounter table.</t>
  </si>
  <si>
    <t>Slime, Brown (50%) or White (50%). Number appearing: 1.</t>
  </si>
  <si>
    <t>Slide to Monster Lair (Monster Level VI), Descending Two Levels. Roll the monster type and number appearing on the Monster Level VI encounter table.</t>
  </si>
  <si>
    <t>Slime, Green, Enormous. Number appearing: 1.</t>
  </si>
  <si>
    <t>Slide to Monster Lair (Monster Level VII), Descending One Level. Roll the monster type and number appearing on the Monster Level VII encounter table.</t>
  </si>
  <si>
    <t>Spell Trigger, Monster Summoning IV. Roll the monster type and number appearing on the Monster Level IV encounter table.</t>
  </si>
  <si>
    <t>Spell Trigger, Monster Summoning VII. Roll the monster type and number appearing on the Monster Level VII encounter table.</t>
  </si>
  <si>
    <t>Stair-Slide to Monster Lair (Monster Level I), Descending Two Levels. Roll the monster type and number appearing on the Monster Level I encounter table.</t>
  </si>
  <si>
    <t>Spell Trigger, Monster Summoning III. Roll the monster type and number appearing on the Monster Level III encounter table.</t>
  </si>
  <si>
    <t>Stair-Slide to Monster Lair (Monster Level II), Descending One Level. Roll the monster type and number appearing on the Monster Level II encounter table.</t>
  </si>
  <si>
    <t>Stair-Slide to Monster Lair (Monster Level V), Descending Three Levels. Roll the monster type and number appearing on the Monster Level V encounter table.</t>
  </si>
  <si>
    <t>Stair-Slide to Monster Lair (Monster Level VI), Descending Two Levels. Roll the monster type and number appearing on the Monster Level VI encounter table.</t>
  </si>
  <si>
    <t>Stair-Slide to Monster Lair (Monster Level IV), Descending Two Levels. Roll the monster type and number appearing on the Monster Level IV encounter table.</t>
  </si>
  <si>
    <t>Stair-Slide to Monster Lair (Monster Level VII), Descending One Level. Roll the monster type and number appearing on the Monster Level VII encounter table.</t>
  </si>
  <si>
    <t>Stair-Slide to Monster Lair (Monster Level V), Descending One Level. Roll the monster type and number appearing on the Monster Level V encounter table.</t>
  </si>
  <si>
    <t>Stair-Slide to Monster Lair (Monster Level IV), Descending Three Levels. Roll the monster type and number appearing on the Monster Level IV encounter table.</t>
  </si>
  <si>
    <t>Stair-Slide to Monster Lair (Monster Level V), Descending Two Levels. Roll the monster type and number appearing on the Monster Level V encounter table.</t>
  </si>
  <si>
    <t>Stair-Slide to Monster Lair (Monster Level I), Descending One Level. Roll the monster type and number appearing on the Monster Level I encounter table.</t>
  </si>
  <si>
    <t>Stair-Slide to Monster Lair (Monster Level VI), Descending One Level. Roll the monster type and number appearing on the Monster Level VI encounter table.</t>
  </si>
  <si>
    <t>Trap with Failing Trigger. Example: Spring-loaded bow and arrow pops out, but bowstring breaks, etc.</t>
  </si>
  <si>
    <t>Accompanied Travel: Low-level characters might be wisely reluctant to enter the wilderness alone. You as the GM can solve this impasse by having the PCs ally with an NPC (say, a 5th level dwarf fighter) who knows the way; perhaps a fatalistic avenger who is sworn to reclaim his legacy, one who will have no reluctance in sharing treasure with the group.</t>
  </si>
  <si>
    <t>Beginning at the Dungeon Gate: One way to run the adventure is to hand wave everything, and just begin the play session with “You are standing in the ruined gatehouse. There are stairs going down.” This focuses the entire session on dungeon exploration. What is lost in initial atmosphere and “buy in” can be made up for with expediency.</t>
  </si>
  <si>
    <t>Dungeon in the City: The dungeon can be directly underfoot, or inside a sinister tower within the quarters of the city itself. Gray Mouser and Conan stories are good examples of this. Good ideas to propagate include: mage towers, sewers, undercities (old cities literally built over by the new), thieves’ guilds and urban graveyards filled with sealed crypts.</t>
  </si>
  <si>
    <t>Flight: the group can fly to the dungeon magically, or by using tamed beasts such as hippogriffs or pegasi. An aerial adventure can occur, with flying monsters encountered along the way. This is an ideal choice for cloud castle and mountaintop dungeons.</t>
  </si>
  <si>
    <t>Lost Dungeon: In this scenario, no one knows where the dungeon is, and half of the adventure is in finding it. The treasures to be found will likely be far richer because no one has been there for centuries. This is a good scenario choice for classic settings such as pyramids buried beneath the sands, ancient tombs and villain hideouts. This scenario choice shifts the focus away from dungeon delving and toward wilderness adventuring and exploration.</t>
  </si>
  <si>
    <t>Magical Gate: The dungeon is thousands of miles or even a world away, but the adventurers simply need to step through a gate to journey there and back again. Things can be made much more complicated and interesting by setting a time limit before the gate fades away, having it be one-way, having invaders follow the group back, or having the gate also invoke planar or time travel.</t>
  </si>
  <si>
    <t>Overseas Travel: The group needs to journey by sea to the dungeon. This sets up a strong mariner theme, which can incorporate themes found in classic literature like The Rime of the Ancient Mariner, or in pirate movies. Other inspirations can include Greek myths (such as The Odyssey or Jason and the Argonauts) or classic pirate tales.</t>
  </si>
  <si>
    <t>Planar Travel: The dungeon is located on another plane. Good ideas for a party’s first exploration of other dimensions include: the Elemental Plane of Earth, the Abyss or Limbo. See the Magical Gate entry, above, for ideas on making this already-challenging scenario even more so.</t>
  </si>
  <si>
    <t>River Travel: This option has the group going on a long, deep river before they get to the dungeon. The destination could be downstream, and the adventure might feature fast travel, racing encounters (river pirates trying to catch them etc.), rapids and whirlpools. Or, it can be a long and grueling adventure upstream, seeking the source of a fabled gold river, lost cave or a fountain of youth. The river might be the only “safe” way to the dungeon; e.g., it could be an underground river leading to a subterranean kingdom, or the only liquid water in frigid mountains where high winds blow everywhere except through the one river canyon.</t>
  </si>
  <si>
    <t>Teleportation: The adventurers can either journey a long way toward the dungeon overland, or they can teleport there. If the characters are too low level, their benefactor may teleport them to the dungeon; but then the daunting logistics of the return trip will need to be worked out. A clever (and to the players, perhaps upsetting) alternative can be to limit the range of effective teleportation, so that teleporting cuts the distance to the dungeon from 200 to 100 miles, but the group is then stuck in a vast swamp and completely lost. Teleportation should never be the de facto mode of travel, as that erases much of the challenge and exploration inherent in the game, unless a high-level version of the “Beginning at the Dungeon Gate” scenario is desired by the GM.</t>
  </si>
  <si>
    <t>Underwater Travel: The dungeon is a sunken city, an underwater cavern, or a floating island which is fated to surface soon. Underwater adventures are extremely perilous and players are reluctant to have their characters undertake them willingly at times; so a “training” adventure (perhaps with unlimited water breathing and a shallow, Grendel-inspired lake lined with treasure caves) might serve as an effective taster.</t>
  </si>
  <si>
    <t>Wilderness Travel: A classic option; the dungeon is fairly close, but the reason it is not plundered is because the terrain is difficult and there are monsters everywhere. A suggested distance for a standard wilderness adventure is 25 to 100 miles, so that part (or perhaps all) of the first game session is spent getting to the dungeon itself.</t>
  </si>
  <si>
    <t>A weather-worn monument indicates where a great hero fell in battle with a demon lord. There are blighted patches of earth where to this day, nothing will grow.</t>
  </si>
  <si>
    <t>A strange but impressively appointed building (inn, tavern, outpost, caravansary, etc.) seems to loom up ahead from out of nowhere. It may be an illusion, or mirage, or entirely real.</t>
  </si>
  <si>
    <t>A field of bones is discovered; the bones have been immaculately piled. Strange chanting is heard.</t>
  </si>
  <si>
    <t>A pile of something significant indicates recent industry (logs, ore tailings, dirt, sand, etc.). The area appears to have been abandoned with some urgency.</t>
  </si>
  <si>
    <t>A burned building is discovered in the middle of nowhere; the cellar is intact. Sobbing is heard.</t>
  </si>
  <si>
    <t>A scarecrow stands alone on a misty hill. The more the adventurers stare at it, the more they become convinced that it is moving.</t>
  </si>
  <si>
    <t>The PCs find themselves in an ideal hunting ground. Birds and game animals will be plentiful, but rival hunters (territorial demi-humans, tribesmen, humanoids, etc.) or predators are likely as well.</t>
  </si>
  <si>
    <t xml:space="preserve"> Bushes of wander-berries are found, a favored form of iron rations. These overripe berries are curative and slightly hallucinatory.</t>
  </si>
  <si>
    <t>A strange event occurs (a crow landing on an adventurer’s shoulder, wind calling with spectral song, clouds forming a shape, an eclipse, etc.) which everyone witnesses. This could be interpreted as an omen.</t>
  </si>
  <si>
    <t>A few normal humans of random alignment are found in a nearby cabin / thorp / farming settlement. They will be highly suspicious of travelers.</t>
  </si>
  <si>
    <t>A sparse shower is followed by a beautiful rainbow. Leprechauns, sprites, pixies or other faeries may be near.</t>
  </si>
  <si>
    <t>After a brief but heavy rainstorm, fog rises. Minor but fearsome undead (skeletons, zombies, shadows, etc.) crawl out of the earth.</t>
  </si>
  <si>
    <t>1 Adult Black Dragon (Huge, magic-using, hit points 40)</t>
  </si>
  <si>
    <t>1 Adult Blue Dragon (Small, hit points 40)</t>
  </si>
  <si>
    <t>1 Adult Blue Dragon (Average, hit points 45)</t>
  </si>
  <si>
    <t>1 Adult Brass Dragon (Huge, magic-using, hit points 40)</t>
  </si>
  <si>
    <t>1 Adult Bronze Dragon (Small, hit points 40)</t>
  </si>
  <si>
    <t>1 Adult Bronze Dragon (Average, hit points 45)</t>
  </si>
  <si>
    <t>1 Adult Copper Dragon (Small, hit points 35)</t>
  </si>
  <si>
    <t>1 Adult Copper Dragon (Average, hit points 40)</t>
  </si>
  <si>
    <t>1 Adult Green Dragon (Small, hit points 35)</t>
  </si>
  <si>
    <t>1 Adult Green Dragon (Average, hit points 40)</t>
  </si>
  <si>
    <t>1 Adult Red Dragon (Small, hit points 45)</t>
  </si>
  <si>
    <t>1 Adult Red Dragon (Average, hit points 50)</t>
  </si>
  <si>
    <t>1 Adult Silver Dragon (Small, hit points 45)</t>
  </si>
  <si>
    <t>1 Adult Silver Dragon (Average, hit points 50)</t>
  </si>
  <si>
    <t>1 Adult White Dragon (Huge, magic-using, hit points 35)</t>
  </si>
  <si>
    <t>1-4 Assassins (Level 5) and 1-3 Evil Thieves (Level 6)</t>
  </si>
  <si>
    <t>1 Basilisk</t>
  </si>
  <si>
    <t>1-2 Cave Bears</t>
  </si>
  <si>
    <t>6-24 Deep Ones (Unarmed, claw/claw/bite attacks) and 1 Giant Fanged Fish (HD 8)</t>
  </si>
  <si>
    <t>6-24 Deep One Archers (Short bow with 20 arrows, dagger) and 1 Giant Fanged Fish (HD 8)</t>
  </si>
  <si>
    <t>6-24 Deep One Hunters (Spear, net, dagger) and 1 Giant Fanged Fish (HD 8)</t>
  </si>
  <si>
    <t>6-24 Deep One Slavers (Harpoon, dagger) and 1 Giant Fanged Fish (HD 8)</t>
  </si>
  <si>
    <t>6-24 Deep One Warriors (Large shield, spear, dagger) and 1 Giant Fanged Fish (HD 8)</t>
  </si>
  <si>
    <t>2-5 Druids (Level 6)</t>
  </si>
  <si>
    <t>1-3 Druids (Level 6) and 1-3 Rangers (Level 6)</t>
  </si>
  <si>
    <t>10-40 Evil Elf Crystal Slingers (HD 1) (Chain mail, buckler, sling with 20 crystal spheres; treat as sling bullets, with chance of shattering for an additional 1-3 damage on a natural roll of 20) and 1-2 Greater Dimensional Spiders(45) 10-40 Evil Elf Heart Seekers (HD 1) (Chain mail, buckler, atlatl, 6 javelins) and 1-2 Greater Dimensional Spiders</t>
  </si>
  <si>
    <t>10-40 Evil Elf Idolaters (HD 1) (Chain mail, buckler, footman’s mace) and 1-2 Greater Dimensional Spiders</t>
  </si>
  <si>
    <t>10-40 Evil Elf Mourn Blades (HD 1) (Chain mail, buckler, short sword, long dagger, can attack with both blades, with no penalty for the sword and -2 to hit for the dagger) and 1-2 Greater Dimensional Spiders</t>
  </si>
  <si>
    <t>10-40 Evil Elf Tunnel Snipers (HD 1) (Chain mail, buckler, hand crossbow with 20 quarrels, long dagger) and 1-2 Greater Dimensional Spiders</t>
  </si>
  <si>
    <t>10-40 Evil Elf Crystal Slingers (HD 1) (Chain mail, buckler, sling with 20 crystal spheres; treat as sling bullets, with chance of shattering for an additional 1-3 damage on a natural roll of 20) and 1-2 Trolls</t>
  </si>
  <si>
    <t>10-40 Evil Elf Heart Seekers (HD 1) (Chain mail, buckler, atlatl, 6 javelins) and 1-2 Trolls</t>
  </si>
  <si>
    <t>10-40 Evil Elf Idolaters (HD 1) (Chain mail, buckler, footman’s mace) and 1-2 Trolls</t>
  </si>
  <si>
    <t>10-40 Evil Elf Mourn Blades (HD 1) (Chain mail, buckler, short sword, long dagger, can attack with both blades, with no penalty for the sword and -2 to hit for the dagger) and 1-2 Trolls</t>
  </si>
  <si>
    <t>10-40 Evil Elf Tunnel Snipers (HD 1) (Chain mail, buckler, hand crossbow with 20 quarrels, long dagger) and 1-2 Trolls</t>
  </si>
  <si>
    <t>2-5 Evil Fighters (Level 6)</t>
  </si>
  <si>
    <t>1-4 Evil Illusionists (Level 7)</t>
  </si>
  <si>
    <t>1-4 Evil Magic-Users (Level 7)</t>
  </si>
  <si>
    <t>1-2 Evil Magic-Users (Level 7) and 1-2 Evil Illusionists (Level 7)</t>
  </si>
  <si>
    <t>2-5 Evil Monks (Level 6)</t>
  </si>
  <si>
    <t>2-5 Evil Thieves (Level 6)</t>
  </si>
  <si>
    <t>1-4 Giant Acid Mantises (HD 8)</t>
  </si>
  <si>
    <t>1 Giant Ant Colony (1 Queen, 6-24 Workers and 3-8 Warriors)</t>
  </si>
  <si>
    <t>1-3 Giant Black Widow Spiders and 1 Giant Spider Queen</t>
  </si>
  <si>
    <t>1-2 Giant Fanged Fish (HD 8)</t>
  </si>
  <si>
    <t>1-2 Giant Octopi</t>
  </si>
  <si>
    <t>1 Giant Octopus and 2-5 Octopi</t>
  </si>
  <si>
    <t>2-5 Good Fighters (Level 6)</t>
  </si>
  <si>
    <t>1-4 Good Illusionists (Level 7)</t>
  </si>
  <si>
    <t>1-4 Good Magic-Users (Level 7)</t>
  </si>
  <si>
    <t>1-2 Good Magic-Users (Level 7) and 1-2 Good Illusionists (Level 7)</t>
  </si>
  <si>
    <t>2-5 Good Monks (Level 6)</t>
  </si>
  <si>
    <t>2-5 Good Thieves (Level 6)</t>
  </si>
  <si>
    <t>1-3 Greater Dimensional Spiders</t>
  </si>
  <si>
    <t>1-3 Huge Hell Hounds (HD 7)</t>
  </si>
  <si>
    <t>1-2 Medusae</t>
  </si>
  <si>
    <t>1-4 Minotaur Blood Reapers (Battle axe, damage 3-12) and 2-5 Great Bulls</t>
  </si>
  <si>
    <t>1-4 Minotaur Foe-Crushers (Footman’s three-headed flail, damage 4-9, ignores shields and parrying weapons) and 2-5 Great Bulls</t>
  </si>
  <si>
    <t>1-4 Minotaur Heart Seekers (2 spears, damage 3-8, will be used to charge) and 2-5 Great Bulls</t>
  </si>
  <si>
    <t>1-4 Minotaur Skull Smashers (Morning star, damage 4-10) and 2-5 Great Bulls</t>
  </si>
  <si>
    <t>1-4 Minotaur Blood Reapers (Battle axe, damage 3-12) and 1-2 Monstrous Bulls</t>
  </si>
  <si>
    <t>1-4 Minotaur Foe-Crushers (Footman’s three-headed flail, damage 4-9, ignores shields and parrying weapons) and 1-2 Monstrous Bulls</t>
  </si>
  <si>
    <t>1-4 Minotaur Heart Seekers (2 spears, damage 3-8, will be used to charge) and 1-2 Monstrous Bulls</t>
  </si>
  <si>
    <t>1-4 Minotaur Skull Smashers (Morning star, damage 4-10) and 1-2 Monstrous Bulls</t>
  </si>
  <si>
    <t>1-4 Minotaur Blood Reapers (Battle axe, damage 3-12) and 1 War Chief (Maximum hit points)</t>
  </si>
  <si>
    <t>1-4 Minotaur Foe-Crushers (Footman’s three-headed flail, damage 4-9, ignores shields and parrying weapons) and 1 War Chief (Maximum hit points)</t>
  </si>
  <si>
    <t>1-4 Minotaur Heart Seekers (2 spears, damage 3-8, will be used to charge) and 1 War Chief (Maximum hit points)</t>
  </si>
  <si>
    <t>1-4 Minotaur Skull Smashers (Morning star, damage 4-10) and 1 War Chief (Maximum hit points)</t>
  </si>
  <si>
    <t>1 Mixed Evil Adventuring Party (Average Level 6; 4 or 5 NPCs)</t>
  </si>
  <si>
    <t>1 Mixed Good Adventuring Party (Average Level 6; 4 or 5 NPCs)</t>
  </si>
  <si>
    <t>1 Mixed Neutral Adventuring Party (Average Level 6; 4 or 5 NPCs)</t>
  </si>
  <si>
    <t>2-5 Neutral Fighters (Level 6)</t>
  </si>
  <si>
    <t>1-4 Neutral Illusionists (Level 7)</t>
  </si>
  <si>
    <t>1-4 Neutral Magic-Users (Level 7)</t>
  </si>
  <si>
    <t>1-2 Neutral Magic-Users (Level 7) and 1-2 Neutral Illusionists (Level 7)</t>
  </si>
  <si>
    <t>2-5 Neutral Monks (Level 6)</t>
  </si>
  <si>
    <t>2-5 Neutral Thieves (Level 6)</t>
  </si>
  <si>
    <t>5-8 Ogre Foe-Cleavers (Furs, bardiche [damage 7-12]) and 1-2 Cave Bears (Guardian Beasts)</t>
  </si>
  <si>
    <t>5-8 Ogre Marauders (Thick bearskin, war club [damage 3-10]) and 1-2 Cave Bears (Guardian Beasts)</t>
  </si>
  <si>
    <t>5-8 Ogre Warmongers (Thick bearskin, battle axe [damage 5-12]) and 1-2 Cave Bears (Guardian Beasts)</t>
  </si>
  <si>
    <t>5-8 Ogre Warriors (Hide armor, large shield, spear [damage 3-8], spiked club [damage 4-11]) and 1-2 Cave Bears (Guardian Beasts)</t>
  </si>
  <si>
    <t>1-2 Ogre Mage Blade Masters (2 great scimitars [damage 3-10])</t>
  </si>
  <si>
    <t>1-2 Ogre Mage Guardians (Random pole arm, great scimitar [damage 3-10])</t>
  </si>
  <si>
    <t>1-2 Ogre Mage Mystics (2 throwing sticks [damage 2-7, rate of fire 2 per round, sticks return to thrower on any miss])</t>
  </si>
  <si>
    <t>1-2 Ogre Mage Sunderers (Maul [damage 3-13], great scimitar [damage 3-10])</t>
  </si>
  <si>
    <t>1-2 Ogre Mage Wardens (Ironshod quarter staff [damage 3-8, disarm opponent on a natural 20 to hit roll])</t>
  </si>
  <si>
    <t>1 Ogre Mage Blade Master (2 great scimitars [damage 3-10]) and 1 Manticore (Guardian Beast)</t>
  </si>
  <si>
    <t>1 Ogre Mage Mystic (2 throwing sticks [damage 2-7, rate of fire 2 per round, sticks return to thrower on any miss]) and 1 Manticore (Guardian Beast)</t>
  </si>
  <si>
    <t>1 Ogre Mage Sunderer (Maul [damage 3-13], great scimitar [damage 3-10]) and 1 Manticore (Guardian Beast)</t>
  </si>
  <si>
    <t>1 Ogre Mage Blade Master (2 great scimitars [damage 3-10]) and 5-8 Ogre Foe-Cleavers (Furs, bardiche [damage 7-12])</t>
  </si>
  <si>
    <t>1 Ogre Mage Mystic (2 throwing sticks [damage 2-7, rate of fire 2 per round, sticks return to thrower on any miss]) and 5-8 Ogre Marauders (Thick bearskin, war club [damage 3-10])</t>
  </si>
  <si>
    <t>1 Ogre Mage Sunderer (Maul [damage 3-13], great scimitar [damage 3-10]) and 5-8 Ogre Warriors (Hide armor, large shield, spear [damage 3-8], spiked club [damage 4-11])</t>
  </si>
  <si>
    <t>1 Old Black Dragon (Small, hit points 36)</t>
  </si>
  <si>
    <t>1 Old Black Dragon (Average, hit points 42)</t>
  </si>
  <si>
    <t>1 Old Brass Dragon (Small, hit points 36)</t>
  </si>
  <si>
    <t>1 Old Brass Dragon (Average, hit points 42)</t>
  </si>
  <si>
    <t>1 Old White Dragon (Small, hit points 30)</t>
  </si>
  <si>
    <t>1 Old White Dragon (Average, hit points 36)</t>
  </si>
  <si>
    <t>2-5 Paladins (Level 5)</t>
  </si>
  <si>
    <t>1-3 Paladins (Level 5) and 2-5 Good Fighters (Level 5) (Knights)</t>
  </si>
  <si>
    <t>1-3 Paladins (Level 5) and 1-3 Rangers (Level 6)</t>
  </si>
  <si>
    <t>2-4 Rangers (Level 6)</t>
  </si>
  <si>
    <t>1-2 Seven-Headed Hydras</t>
  </si>
  <si>
    <t>1 Seven-Headed Fire-Breathing Hydra</t>
  </si>
  <si>
    <t>1-2 Sub-Adult Blue Dragons (Huge, magic-using, hit points 30)</t>
  </si>
  <si>
    <t>1-2 Sub-Adult Bronze Dragons (Huge, magic-using, hit points 30)</t>
  </si>
  <si>
    <t>1-2 Sub-Adult Copper Dragons (Huge, magic-using, hit points 27)</t>
  </si>
  <si>
    <t>1 Sub-Adult Gold Dragon (Huge, hit points 36)</t>
  </si>
  <si>
    <t>1 Sub-Adult Gold Dragon (Small, magic-using, hit points 30)</t>
  </si>
  <si>
    <t>1 Sub-Adult Gold Dragon (Average, magic-using, hit points 33)</t>
  </si>
  <si>
    <t>1-2 Sub-Adult Green Dragon (Huge, magic-using, hit points 27)</t>
  </si>
  <si>
    <t>1-2 Sub-Adult Red Dragons (Huge, magic-using, hit points 33)</t>
  </si>
  <si>
    <t>1-2 Sub-Adult Silver Dragons (Huge, magic-using, hit points 33)</t>
  </si>
  <si>
    <t>1-2 Tentacle Beasts (HD 7)</t>
  </si>
  <si>
    <t>1 Tentacled Centipede and 1 Small Tentacle Beast (HD 6) (Symbiotic)</t>
  </si>
  <si>
    <t>1-3 Trolls</t>
  </si>
  <si>
    <t>1-2 Trolls and 2-5 Badgerbears (Guardian Beasts)</t>
  </si>
  <si>
    <t>1-4 Umber Mold Patches</t>
  </si>
  <si>
    <t>1-2 Venomous Salamandrae</t>
  </si>
  <si>
    <t>1-2 Viperous Serpent Folk</t>
  </si>
  <si>
    <t>1-3 Werelions</t>
  </si>
  <si>
    <t>1-2 Weretigers</t>
  </si>
  <si>
    <t>1 Weretiger and 2-5 Tigers</t>
  </si>
  <si>
    <t>1 Young Adult Black Dragon (Huge, magic-using, hit points 32)</t>
  </si>
  <si>
    <t>1 Young Adult Blue Dragon (Huge, magic-using, hit points 40)</t>
  </si>
  <si>
    <t>1 Young Adult Brass Dragon (Huge, magic-using, hit points 32)</t>
  </si>
  <si>
    <t>1 Young Adult Bronze Dragon (Huge, magic-using, hit points 40)</t>
  </si>
  <si>
    <t>1 Young Adult Copper Dragon (Huge, magic-using, hit points 36)</t>
  </si>
  <si>
    <t>1 Young Adult Green Dragon (Huge, magic-using, hit points 36)</t>
  </si>
  <si>
    <t>1 Young Adult Red Dragon (Huge, magic-using, hit points 44)</t>
  </si>
  <si>
    <t>1 Young Adult Silver Dragon (Huge, magic-using, hit points 44)</t>
  </si>
  <si>
    <t>1-2 Young Adult White Dragons (Huge, magic-using, hit points 28)</t>
  </si>
  <si>
    <t>1 Adult Blue Dragon (Huge, hit points 50)</t>
  </si>
  <si>
    <t>1 Adult Blue Dragon (Small, magic-using, hit points 40)</t>
  </si>
  <si>
    <t>1 Adult Blue Dragon (Average, magic-using, hit points 45)</t>
  </si>
  <si>
    <t>1 Adult Bronze Dragon (Huge, hit points 50)</t>
  </si>
  <si>
    <t>1 Adult Bronze Dragon (Small, magic-using, hit points 40)</t>
  </si>
  <si>
    <t>1 Adult Bronze Dragon (Average, magic-using, hit points 45)</t>
  </si>
  <si>
    <t>1 Adult Copper Dragon (Huge, hit points 45)</t>
  </si>
  <si>
    <t>1 Adult Copper Dragon (Small, magic-using, hit points 35)</t>
  </si>
  <si>
    <t>1 Adult Copper Dragon (Average, magic-using, hit points 40)</t>
  </si>
  <si>
    <t>1 Adult Gold Dragon (Small, hit points 50)</t>
  </si>
  <si>
    <t>1 Adult Gold Dragon (Average, hit points 55)</t>
  </si>
  <si>
    <t>1 Adult Green Dragon (Huge, hit points 45)</t>
  </si>
  <si>
    <t>1 Adult Green Dragon (Small, magic-using, hit points 35)</t>
  </si>
  <si>
    <t>1 Adult Green Dragon (Average, magic-using, hit points 40)</t>
  </si>
  <si>
    <t>1 Adult Red Dragon (Huge, hit points 55)</t>
  </si>
  <si>
    <t>1 Adult Red Dragon (Small, magic-using, hit points 45)</t>
  </si>
  <si>
    <t>1 Adult Red Dragon (Average, magic-using, hit points 50)</t>
  </si>
  <si>
    <t>1 Adult Silver Dragon (Huge, hit points 55)</t>
  </si>
  <si>
    <t>1 Adult Silver Dragon (Small, magic-using, hit points 45)</t>
  </si>
  <si>
    <t>1 Adult Silver Dragon (Average, magic-using, hit points 50)</t>
  </si>
  <si>
    <t>2-5 Assassins (Level 6)</t>
  </si>
  <si>
    <t>1-3 Assassins (Level 6) and 1-3 Evil Thieves (Level 7)</t>
  </si>
  <si>
    <t>1 Battle Wyvern and 4-24 Troglodyte Champions (Crude two-handed sword)</t>
  </si>
  <si>
    <t>1 Battle Wyvern and 4-24 Troglodyte Hunters (2 vaned darts)</t>
  </si>
  <si>
    <t>1 Battle Wyvern and 4-24 Troglodyte Skull Smashers (Stone-headed morning star)</t>
  </si>
  <si>
    <t>1 Battle Wyvern and 4-24 Troglodyte Warriors (Stone battle axe)</t>
  </si>
  <si>
    <t>1-2 Brine Trolls</t>
  </si>
  <si>
    <t>1 Catoblepas</t>
  </si>
  <si>
    <t>1 Dragon-Beast</t>
  </si>
  <si>
    <t>2-5 Druids (Level 7)</t>
  </si>
  <si>
    <t>1-3 Druids (Level 7) and 1-3 Rangers (Level 7)</t>
  </si>
  <si>
    <t>1 Dungeon Mimic (HD 8)</t>
  </si>
  <si>
    <t>1-2 Earth Golems</t>
  </si>
  <si>
    <t>1-2 Eight-Headed Hydras</t>
  </si>
  <si>
    <t>1 Eight-Headed Fire-Breathing Hydra</t>
  </si>
  <si>
    <t>1-4 Evil Clerics (Level 7)</t>
  </si>
  <si>
    <t>1 Evil Dwarf Adventuring Party (Average Level 6 or 7; 3 or 4 NPCs)</t>
  </si>
  <si>
    <t>1 Evil Elf Adventuring Party (Average Level 6 or 7; 3 or 4 NPCs)</t>
  </si>
  <si>
    <t>12-48 Evil Elf Crystal Slingers (HD 1) (Chain mail, buckler, sling with 20 crystal spheres; treat as sling bullets, with chance of shattering for an additional 1-3 damage on a natural roll of 20) and 1-2 Hieracosphinxes</t>
  </si>
  <si>
    <t>12-48 Evil Elf Heart Seekers (HD 1) (Chain mail, buckler, atlatl, 6 javelins) and 1-2 Hieracosphinxes</t>
  </si>
  <si>
    <t>12-48 Evil Elf Idolaters (HD 1) (Chain mail, buckler, footman’s mace) and 1-2 Hieracosphinxes</t>
  </si>
  <si>
    <t>12-48 Evil Elf Mourn Blades (HD 1) (Chain mail, buckler, short sword, long dagger, can attack with both blades, with no penalty for the sword and -2 to hit for the dagger) and 1-2 Hieracosphinxes</t>
  </si>
  <si>
    <t>12-48 Evil Elf Tunnel Snipers (HD 1) (Chain mail, buckler, hand crossbow with 20 quarrels, long dagger) and 1-2 Hieracosphinxes</t>
  </si>
  <si>
    <t>2-5 Evil Fighters (Level 7)</t>
  </si>
  <si>
    <t>1 Evil Gnome Adventuring Party (Average Level 6 or 7; 3 or 4 NPCs)</t>
  </si>
  <si>
    <t>1 Evil Half-Orc Adventuring Party (Average Level 6 or 7; 3 or 4 NPCs)</t>
  </si>
  <si>
    <t>1-3 Evil Magic-Users (Level 7) and 1-3 Evil Illusionists (Level 7)</t>
  </si>
  <si>
    <t>1 Evil Monk (Level 8) and Companions</t>
  </si>
  <si>
    <t>2-5 Evil Thieves (Level 7)</t>
  </si>
  <si>
    <t>1-4 Fire Salamandrae</t>
  </si>
  <si>
    <t>1-4 Frost Salamandrae</t>
  </si>
  <si>
    <t>1-3 Giant Marine Spiders</t>
  </si>
  <si>
    <t>1-4 Good Clerics (Level 7)</t>
  </si>
  <si>
    <t>1 Good Dwarf Adventuring Party (Average Level 6 or 7; 3 or 4 NPCs)</t>
  </si>
  <si>
    <t>1 Good Elf Adventuring Party (Average Level 6 or 7; 3 or 4 NPCs)</t>
  </si>
  <si>
    <t>2-5 Good Fighters (Level 7)</t>
  </si>
  <si>
    <t>1 Good Gnome Adventuring Party (Average Level 6 or 7; 3 or 4 NPCs)</t>
  </si>
  <si>
    <t>1 Good Halfling Adventuring Party (Average Level 6 or 7; 3 or 4 NPCs)</t>
  </si>
  <si>
    <t>1-3 Good Magic-Users (Level 7) and 1-3 Good Illusionists (Level 7)</t>
  </si>
  <si>
    <t>1 Good Monk (Level 8) and Companions</t>
  </si>
  <si>
    <t>2-5 Good Thieves (Level 7)</t>
  </si>
  <si>
    <t>1 Gorgonian Bull</t>
  </si>
  <si>
    <t>4-14 Greater Beastmen (HD 4) (Armed with short bows and arrows of slowing poison) and 1-3 Cave Bears</t>
  </si>
  <si>
    <t>4-14 Greater Beastmen (HD 4) (Armed with broad swords) and 1-3 Cave Bears</t>
  </si>
  <si>
    <t>1-3 Hieracosphinxes</t>
  </si>
  <si>
    <t>1-4 Hill Giants</t>
  </si>
  <si>
    <t>1-2 Hill Giants and 2-5 Badgerbears (Guardian Beasts)</t>
  </si>
  <si>
    <t>1-2 Hill Giants and 6-24 Bugbears (Servants)</t>
  </si>
  <si>
    <t>1-2 Hill Giants and 2-5 Carnivorous Apes (Hunting Pack)</t>
  </si>
  <si>
    <t>1-2 Hill Giants and 1-2 Cave Bears (Guardian Beasts)</t>
  </si>
  <si>
    <t>1-2 Hill Giants and 3-12 Dire Wolves (Hunting Pack)</t>
  </si>
  <si>
    <t>1-2 Hill Giants and 2-8 Giant Lizards (Hunting Pack)</t>
  </si>
  <si>
    <t>1-2 Hill Giants and 2-7 Ogres (Flunkies)</t>
  </si>
  <si>
    <t>1-2 Hill Giants and 20-50 Orcs (Slaves)</t>
  </si>
  <si>
    <t>1 Invisible Monster</t>
  </si>
  <si>
    <t>1 Large Dungeon Mimic (HD 9)</t>
  </si>
  <si>
    <t>1-2 Large Tentacle Beasts (HD 8)</t>
  </si>
  <si>
    <t>1-2 Lesser Air Elementals (HD 8)</t>
  </si>
  <si>
    <t>1-2 Lesser Earth Elementals (HD 8)</t>
  </si>
  <si>
    <t>1-2 Lesser Fire Elementals (HD 8)</t>
  </si>
  <si>
    <t>1-2 Lesser Water Elementals (HD 8)</t>
  </si>
  <si>
    <t>1 Medusa and 1 Basilisk</t>
  </si>
  <si>
    <t>1 Medusa and 1-2 Cockatrices</t>
  </si>
  <si>
    <t>1-2 Mummies</t>
  </si>
  <si>
    <t>1 Mummy and 41-60 Skeletons</t>
  </si>
  <si>
    <t xml:space="preserve">1 Mummy and 21-40 Zombies </t>
  </si>
  <si>
    <t>5-10 Netherworld Centaur Archers (Composite long bow) and 1 Earth Horse</t>
  </si>
  <si>
    <t>5-10 Netherworld Centaur Warriors (Large shield, war club [damage 1-8]) and 1 Earth Horse</t>
  </si>
  <si>
    <t>1-4 Neutral Clerics (Level 7)</t>
  </si>
  <si>
    <t>1 Neutral Dwarf Adventuring Party (Average Level 6 or 7; 3 or 4 NPCs)</t>
  </si>
  <si>
    <t>1 Neutral Elf Adventuring Party (Average Level 6 or 7; 3 or 4 NPCs)</t>
  </si>
  <si>
    <t>2-5 Neutral Fighters (Level 7)</t>
  </si>
  <si>
    <t>1 Neutral Gnome Adventuring Party (Average Level 6 or 7; 3 or 4 NPCs)</t>
  </si>
  <si>
    <t>1 Neutral Half-Orc Adventuring Party (Average Level 6 or 7; 3 or 4 NPCs)</t>
  </si>
  <si>
    <t>1 Neutral Halfling Adventuring Party (Average Level 6 or 7; 3 or 4 NPCs)</t>
  </si>
  <si>
    <t>1-3 Neutral Magic-Users (Level 7) and 1-3 Neutral Illusionists (Level 7)</t>
  </si>
  <si>
    <t>1 Neutral Monk (Level 8) and Companions</t>
  </si>
  <si>
    <t>2-5 Neutral Thieves (Level 7)</t>
  </si>
  <si>
    <t>1-2 Ogre Mage Blade Masters (2 great scimitars [damage 3-10]) and 1 Wind Spirit</t>
  </si>
  <si>
    <t>1-2 Ogre Mage Guardians (Random pole arm, great scimitar [damage 3-10]) and 1 Wind Spirit</t>
  </si>
  <si>
    <t>1-2 Ogre Mage Mystics (2 throwing sticks [damage 2-7, rate of fire 2 per round, sticks return to thrower on any miss]) and 1 Wind Spirit</t>
  </si>
  <si>
    <t>1-2 Ogre Mage Wardens (Ironshod quarter staff [damage 3-8, disarm opponent on a natural 20 to hit roll]) and 1 Wind Spirit</t>
  </si>
  <si>
    <t>1 Old Black Dragon (Huge, hit points 48)</t>
  </si>
  <si>
    <t>1 Old Black Dragon (Small, magic-using, hit points 36)</t>
  </si>
  <si>
    <t>1 Old Black Dragon (Average, magic-using, hit points 42)</t>
  </si>
  <si>
    <t>1 Old Brass Dragon (Huge, hit points 48)</t>
  </si>
  <si>
    <t>1 Old Brass Dragon (Small, magic-using, hit points 36)</t>
  </si>
  <si>
    <t>1 Old Brass Dragon (Average, magic-using, hit points 42)</t>
  </si>
  <si>
    <t>1 Old White Dragon (Huge, hit points 42)</t>
  </si>
  <si>
    <t>1-2 Old White Dragons (Small, magic-using, hit points 30)</t>
  </si>
  <si>
    <t>1-2 Old White Dragons (Average, magic-using, hit points 30 or 36)</t>
  </si>
  <si>
    <t>2-5 Paladins (Level 6)</t>
  </si>
  <si>
    <t>1-3 Paladins (Level 6) and 1-3 Good Fighters (Level 7) (Knights)</t>
  </si>
  <si>
    <t>1-3 Paladins (Level 6) and 1-3 Rangers (Level 7)</t>
  </si>
  <si>
    <t>2-4 Rangers (Level 7)</t>
  </si>
  <si>
    <t>1-2 Serpentine Water Elementals (HD 8)</t>
  </si>
  <si>
    <t>1-3 Sirens and 1 Lesser Water Elemental (HD 8)</t>
  </si>
  <si>
    <t>1 Small Mixed Evil Adventuring Party (Average Level 7; 2 or 3 NPCs)</t>
  </si>
  <si>
    <t>1 Small Mixed Good Adventuring Party (Average Level 7; 2 or 3 NPCs)</t>
  </si>
  <si>
    <t>1 Small Mixed Neutral Adventuring Party (Average Level 7; 2 or 3 NPCs)</t>
  </si>
  <si>
    <t>1-2 Sub-Adult Gold Dragons (Huge, magic-using, hit points 36)</t>
  </si>
  <si>
    <t>1-3 Trolls and 31-50 Orc Axe Bearers (Studded leather armor, medium shield, battle axe)</t>
  </si>
  <si>
    <t>1-3 Trolls and 31-50 Orc Guards (Ring mail, random pole arm)</t>
  </si>
  <si>
    <t>1-3 Trolls and 31-50 Orc Marauders (Scale mail, medium shield, broad sword, battle axe)</t>
  </si>
  <si>
    <t>1-3 Trolls and 31-50 Orc Sentries (Ring mail, light crossbow with 20 quarrels, hand axe)</t>
  </si>
  <si>
    <t>1-3 Trolls and 31-50 Orc Warriors (Ring mail, medium shield, broad sword, spear)</t>
  </si>
  <si>
    <t>1-3 Trolls and 5-30 Troglodyte Champions (Crude two-handed sword)</t>
  </si>
  <si>
    <t>1-3 Trolls and 5-30 Troglodyte Hunters (2 vaned darts)</t>
  </si>
  <si>
    <t>1-3 Trolls and 5-30 Troglodyte Skull Smashers (Stone-headed morning star)</t>
  </si>
  <si>
    <t>1-3 Trolls and 5-30 Troglodyte Warriors (Stone battle axe)</t>
  </si>
  <si>
    <t>1-2 Water Nagas (HD 7)</t>
  </si>
  <si>
    <t>1 Water Naga and 1-2 Giant Marine Spiders</t>
  </si>
  <si>
    <t>1-2 Wind Spirits</t>
  </si>
  <si>
    <t>1-2 Wyverns</t>
  </si>
  <si>
    <t>1 Young Adult Gold Dragon (Huge, hit points 48)</t>
  </si>
  <si>
    <t>1 Young Adult Gold Dragon (Small, magic-using, hit points 40)</t>
  </si>
  <si>
    <t>1 Young Adult Gold Dragon (Average, magic-using, hit points 44)</t>
  </si>
  <si>
    <t>1 Adult Blue Dragon (Huge, magic-using, hit points 50)</t>
  </si>
  <si>
    <t>1 Adult Bronze Dragon (Huge, magic-using, hit points 50)</t>
  </si>
  <si>
    <t>1 Adult Copper Dragon (Huge, magic-using, hit points 45)</t>
  </si>
  <si>
    <t>1 Adult Green Dragon (Huge, magic-using, hit points 45)</t>
  </si>
  <si>
    <t>1 Adult Red Dragon (Huge, magic-using, hit points 55)</t>
  </si>
  <si>
    <t>1 Adult Silver Dragon (Huge, magic-using, hit points 55)</t>
  </si>
  <si>
    <t>1-3 Amber Behemoths</t>
  </si>
  <si>
    <t>1-2 Amber Behemoths and 1-4 Giant Stag Beetles</t>
  </si>
  <si>
    <t>2-5 Assassins (Level 7)</t>
  </si>
  <si>
    <t>1-3 Assassins (Level 7) and 1-3 Evil Thieves (Level 8)</t>
  </si>
  <si>
    <t>1 Banshee</t>
  </si>
  <si>
    <t>1 Basilisk and 1 Master (roll appropriate random master at Challenge Level 12)</t>
  </si>
  <si>
    <t>1 Batrachian Demon</t>
  </si>
  <si>
    <t>1 Behemoth</t>
  </si>
  <si>
    <t>1 Catoblepas and 1 Large Tentacle Beast (HD 8) (Symbiotic)</t>
  </si>
  <si>
    <t>1-2 Chimaeras</t>
  </si>
  <si>
    <t>1-3 Criosphinxes</t>
  </si>
  <si>
    <t>1 Dragon-Beast and 1-2 Hieracosphinxes</t>
  </si>
  <si>
    <t>1-4 Druids (Level 7) and 1-4 Rangers (Level 7)</t>
  </si>
  <si>
    <t>1 Eight-Headed Regenerating Hydra</t>
  </si>
  <si>
    <t>1-4 Evil Clerics (Level 8)</t>
  </si>
  <si>
    <t>1-2 Evil Clerics (Level 8) and 1-2 Earth Golems</t>
  </si>
  <si>
    <t>1-4 Evil Fighters (Level 8)</t>
  </si>
  <si>
    <t>1-4 Evil Illusionists (Level 8)</t>
  </si>
  <si>
    <t>1-4 Evil Magic-Users (Level 8)</t>
  </si>
  <si>
    <t>1-2 Evil Magic-Users (Level 8) and 1-2 Evil Illusionists (Level 8)</t>
  </si>
  <si>
    <t>1-2 Evil Magic-Users (Level 8) and 1 Invisible Monster</t>
  </si>
  <si>
    <t>1-4 Evil Thieves (Level 8)</t>
  </si>
  <si>
    <t>1-2 Furies</t>
  </si>
  <si>
    <t>2-5 Giant Minotaur Lizards</t>
  </si>
  <si>
    <t>1-4 Good Clerics (Level 8)</t>
  </si>
  <si>
    <t>1-2 Good Clerics (Level 8) and 1-2 Earth Golems</t>
  </si>
  <si>
    <t>1-4 Good Fighters (Level 8)</t>
  </si>
  <si>
    <t>1-4 Good Illusionists (Level 8)</t>
  </si>
  <si>
    <t>1-4 Good Magic-Users (Level 8)</t>
  </si>
  <si>
    <t>1-2 Good Magic-Users (Level 8) and 1-2 Good Illusionists (Level 8)</t>
  </si>
  <si>
    <t>1-2 Good Magic-Users (Level 8) and 1 Invisible Monster</t>
  </si>
  <si>
    <t>1-4 Good Thieves (Level 8)</t>
  </si>
  <si>
    <t>1 Gorgonian Bull and 1-2 Medusas</t>
  </si>
  <si>
    <t>1-2 Greater Water Nagas (HD 8)</t>
  </si>
  <si>
    <t>1-2 Gynosphinxes</t>
  </si>
  <si>
    <t>1 Gynosphinx and 1 Charmed Criosphinx</t>
  </si>
  <si>
    <t>1 Horned Devil</t>
  </si>
  <si>
    <t>1-2 Huge Tentacle Beasts (HD 9)</t>
  </si>
  <si>
    <t>1-2 Dream Eaters</t>
  </si>
  <si>
    <t>1 Dream Eater and 2-4 Gibbering Slimes</t>
  </si>
  <si>
    <t>1-3 Lammasus</t>
  </si>
  <si>
    <t>1-2 Lammasus and 1 Dragon-Beast</t>
  </si>
  <si>
    <t>1 Larval Polar Worm (HD 7)</t>
  </si>
  <si>
    <t>1-2 Lesser Bargeists (HD 7) and 50-80 Goblins</t>
  </si>
  <si>
    <t>1 Lesser Bargeist (HD 7) and 31-50 Hobgoblins</t>
  </si>
  <si>
    <t>1 Huge Dungeon Mimic (HD 10)</t>
  </si>
  <si>
    <t>1 Lurking Ceiling</t>
  </si>
  <si>
    <t>1 Mixed Evil Adventuring Party (Average Level 7; 4 or 5 NPCs)</t>
  </si>
  <si>
    <t>1 Mixed Good Adventuring Party (Average Level 7; 4 or 5 NPCs)</t>
  </si>
  <si>
    <t>1 Mixed Neutral Adventuring Party (Average Level 7; 4 or 5 NPCs)</t>
  </si>
  <si>
    <t>1-4 Monstrous Centipedes</t>
  </si>
  <si>
    <t>1-4 Neutral Clerics (Level 8)</t>
  </si>
  <si>
    <t>1-2 Neutral Clerics (Level 8) and 1-2 Earth Golems</t>
  </si>
  <si>
    <t>1-4 Neutral Fighters (Level 8)</t>
  </si>
  <si>
    <t>1-4 Neutral Illusionists (Level 8)</t>
  </si>
  <si>
    <t>1-4 Neutral Magic-Users (Level 8)</t>
  </si>
  <si>
    <t>1-2 Neutral Magic-Users (Level 8) and 1 Invisible Monster</t>
  </si>
  <si>
    <t>1-2 Neutral Magic-Users (Level 8) and 1-2 Neutral Illusionists (Level 8)</t>
  </si>
  <si>
    <t>1-4 Neutral Thieves (Level 8)</t>
  </si>
  <si>
    <t>1 Neutral Werebear and 31-50 Neutral Berserker Bear Warriors (Furs, two-handed sword)</t>
  </si>
  <si>
    <t>1 Neutral Werebear and 31-50 Berserker Swordsmen (Furs, long sword, hand axe)</t>
  </si>
  <si>
    <t>1-2 Nine-Headed Hydras</t>
  </si>
  <si>
    <t xml:space="preserve">1 Nine-Headed Fire-Breathing Hydra </t>
  </si>
  <si>
    <t>1-3 Ogre Mage Blade Masters (2 great scimitars [damage 3-10]) and 1 Ogre Mage Lord (HD 9, maximum hit points)</t>
  </si>
  <si>
    <t>1-3 Ogre Mage Guardians (Random pole arm, great scimitar [damage 3-10]) and 1 Ogre Mage Lord (HD 9, maximum hit points)</t>
  </si>
  <si>
    <t>1-3 Ogre Mage Mystics (2 throwing sticks [damage 2-7, rate of fire 2 per round, sticks return to thrower on any miss]) and 1 Ogre Mage Lord (HD 9, maximum hit points)</t>
  </si>
  <si>
    <t>1-3 Ogre Mage Sunderers (Maul [damage 3-13], great scimitar [damage 3-10]) and 1 Ogre Mage Lord (HD 9, maximum hit points)</t>
  </si>
  <si>
    <t>1-3 Ogre Mage Wardens (Ironshod quarter staff [damage 3-8, disarm opponent on a natural 20 to hit roll]) and 1 Ogre Mage Lord (HD 9, maximum hit points)</t>
  </si>
  <si>
    <t>1 Old Black Dragon (Huge, magic-using, hit points 48)</t>
  </si>
  <si>
    <t>1 Old Blue Dragon (Small, hit points 48)</t>
  </si>
  <si>
    <t>1 Old Blue Dragon (Average, hit points 54)</t>
  </si>
  <si>
    <t>1 Old Brass Dragon (Huge, magic-using, hit points 48)</t>
  </si>
  <si>
    <t>1 Old Bronze Dragon (Small, hit points 48)</t>
  </si>
  <si>
    <t>1 Old Bronze Dragon (Average, hit points 54)</t>
  </si>
  <si>
    <t>1 Old Copper Dragon (Small, hit points 42)</t>
  </si>
  <si>
    <t>1 Old Copper Dragon (Average, hit points 48)</t>
  </si>
  <si>
    <t>1 Old Green Dragon (Small, hit points 42)</t>
  </si>
  <si>
    <t>1 Old Green Dragon (Average, hit points 48)</t>
  </si>
  <si>
    <t>1 Old Red Dragon (Small, hit points 54)</t>
  </si>
  <si>
    <t>1 Old Red Dragon (Average, hit points 60)</t>
  </si>
  <si>
    <t>1 Old Silver Dragon (Small, hit points 54)</t>
  </si>
  <si>
    <t>1 Old Silver Dragon (Average, hit points 60)</t>
  </si>
  <si>
    <t>1 Old White Dragon (Huge, magic-using, hit points 42)</t>
  </si>
  <si>
    <t>2-5 Ophiotauri</t>
  </si>
  <si>
    <t>1-3 Ophiotauri and 3-8 Minotaur Blood Reapers (Battle axe, damage 3-12)</t>
  </si>
  <si>
    <t>1-3 Ophiotauri and 3-8 Minotaur Skull Smashers (Morning star, damage 4-10)</t>
  </si>
  <si>
    <t>2-5 Paladins (Level 7)</t>
  </si>
  <si>
    <t>1-3 Paladins (Level 7) and 1-3 Good Fighters (Level 8) (Knights)</t>
  </si>
  <si>
    <t>1-3 Paladins (Level 7) and 1-4 Rangers (Level 7)</t>
  </si>
  <si>
    <t>1-2 Rakshasas</t>
  </si>
  <si>
    <t>1 Rakshasa and 1-2 Weretigers</t>
  </si>
  <si>
    <t>1-3 Serpent Folk Abominations</t>
  </si>
  <si>
    <t>1-2 Small Swamp Shamblers (HD 8)</t>
  </si>
  <si>
    <t>1 Specter</t>
  </si>
  <si>
    <t>1-3 Spider Maiden Heretics (Level 7 Clerics)</t>
  </si>
  <si>
    <t>1-3 Spider Maiden Witches (Level 7 Magic-Users)</t>
  </si>
  <si>
    <t>1 Succubus</t>
  </si>
  <si>
    <t>1-4 Three-Headed Hell Hounds</t>
  </si>
  <si>
    <t xml:space="preserve">2-5 Trolls and 1 Great Troll Chief (Maximum hit points) </t>
  </si>
  <si>
    <t>1 Vulture Demon</t>
  </si>
  <si>
    <t>1 Very Old Black Dragon (Small, hit points 42)</t>
  </si>
  <si>
    <t>1 Very Old Black Dragon (Average, hit points 48)</t>
  </si>
  <si>
    <t>1 Very Old Brass Dragon (Small, hit points 42)</t>
  </si>
  <si>
    <t>1 Very Old Brass Dragon (Average, hit points 48)</t>
  </si>
  <si>
    <t>1-2 Very Old White Dragons (Small, hit points 35)</t>
  </si>
  <si>
    <t>1-2 Very Old White Dragons (Average, hit points 42)</t>
  </si>
  <si>
    <t>1-2 Werebears</t>
  </si>
  <si>
    <t>1 Werebear and 1-4 Brown Bears</t>
  </si>
  <si>
    <t>1 Werebear and 1-2 Cave Bears</t>
  </si>
  <si>
    <t>1-2 Werelions and 2-5 Spotted Lions</t>
  </si>
  <si>
    <t>1 Young Adult Gold Dragon (Huge, magic-using, hit points 48)</t>
  </si>
  <si>
    <t>1 Adult Gold Dragon (Huge, hit points 60)</t>
  </si>
  <si>
    <t>1 Adult Gold Dragon (Small, magic-using, hit points 50)</t>
  </si>
  <si>
    <t>1 Adult Gold Dragon (Average, magic-using, hit points 55)</t>
  </si>
  <si>
    <t>1-2 Arcane Winged Serpent Avatars (Clerics)</t>
  </si>
  <si>
    <t>1-2 Arcane Winged Serpent Portents (Magic-Users)</t>
  </si>
  <si>
    <t>1 Arcane Winged Serpent Avatar (Cleric) and 1-2 Lammasus</t>
  </si>
  <si>
    <t>1 Arcane Winged Serpent Portent (Magic-User) and 2-8 Winged Serpents</t>
  </si>
  <si>
    <t>1-4 Assassins (Level 8)</t>
  </si>
  <si>
    <t>1-2 Assassins (Level 8) and 1-2 Evil Thieves (Level 9)</t>
  </si>
  <si>
    <t>1 Banshee and 1 Specter</t>
  </si>
  <si>
    <t>1-2 Barbed Devils</t>
  </si>
  <si>
    <t>1 Barbed Devil and 1-3 Furies</t>
  </si>
  <si>
    <t>1-2 Bargeists (HD 8)</t>
  </si>
  <si>
    <t>1-2 Black Slimes</t>
  </si>
  <si>
    <t>1 Black Slime and 1 Brown Slime</t>
  </si>
  <si>
    <t>1-4 Druids (Level 8)</t>
  </si>
  <si>
    <t>1-2 Druids (Level 8) and 1-2 Rangers (Level 8)</t>
  </si>
  <si>
    <t>1-2 Brown Slimes</t>
  </si>
  <si>
    <t>1-4 Ettins</t>
  </si>
  <si>
    <t>1-4 Evil Clerics (Level 9)</t>
  </si>
  <si>
    <t>1-2 Evil Clerics (Level 9) and 1-2 Chimaeras</t>
  </si>
  <si>
    <t>1 Evil Dwarf Adventuring Party (Average Level 7; 3 or 4 NPCs)</t>
  </si>
  <si>
    <t>1 Evil Elf Adventuring Party (Average Level 7; 3 or 4 NPCs)</t>
  </si>
  <si>
    <t>22-60 Evil Elf Heart Seekers (HD 1) (Chain mail, buckler, atlatl, 6 javelins) and 1 Hound Demon</t>
  </si>
  <si>
    <t>22-60 Evil Elf Idolaters (HD 1) (Chain mail, buckler, footman’s mace) and 1 Hound Demon</t>
  </si>
  <si>
    <t>22-60 Evil Elf Mourn Blades (HD 1) (Chain mail, buckler, short sword, long dagger, can attack with both blades, with no penalty for the sword and -2 to hit for the dagger) and 1 Hound Demon</t>
  </si>
  <si>
    <t>1-4 Evil Fighters (Level 9)</t>
  </si>
  <si>
    <t>1 Evil Gnome Adventuring Party (Average Level 7; 3 or 4 NPCs)</t>
  </si>
  <si>
    <t>1 Evil Half-Orc Adventuring Party (Average Level 7; 3 or 4 NPCs)</t>
  </si>
  <si>
    <t>1-4 Evil Illusionists (Level 9)</t>
  </si>
  <si>
    <t>1-4 Evil Magic-Users (Level 9)</t>
  </si>
  <si>
    <t>1-2 Evil Magic-Users (Level 9) and 1-2 Evil Illusionists (Level 9)</t>
  </si>
  <si>
    <t>1-4 Evil Thieves (Level 9)</t>
  </si>
  <si>
    <t>1-2 Flesh Golems</t>
  </si>
  <si>
    <t>1-2 Fly Demons</t>
  </si>
  <si>
    <t>1 Fly Demon and 1 Giant Tentacle Beast (HD 10)</t>
  </si>
  <si>
    <t>1 Fly Demon and 2-5 Insect Swarms</t>
  </si>
  <si>
    <t>1-4 Giant Fire Lizards</t>
  </si>
  <si>
    <t>1-3 Giant Rhinoceros Beetles</t>
  </si>
  <si>
    <t>1-2 Giant Snapping Turtles</t>
  </si>
  <si>
    <t>1-2 Giant Tentacle Beasts (HD 10)</t>
  </si>
  <si>
    <t>1-4 Good Clerics (Level 9)</t>
  </si>
  <si>
    <t>1 Good Dwarf Adventuring Party (Average Level 7; 3 or 4 NPCs)</t>
  </si>
  <si>
    <t>1 Good Elf Adventuring Party (Average Level 7; 3 or 4 NPCs)</t>
  </si>
  <si>
    <t>1-4 Good Fighters (Level 9)</t>
  </si>
  <si>
    <t>1 Good Gnome Adventuring Party (Average Level 7; 3 or 4 NPCs)</t>
  </si>
  <si>
    <t>1 Good Halfling Adventuring Party (Average Level 7; 3 or 4 NPCs)</t>
  </si>
  <si>
    <t>1-4 Good Illusionists (Level 9)</t>
  </si>
  <si>
    <t>1-4 Good Magic-Users (Level 9)</t>
  </si>
  <si>
    <t>1-2 Good Magic-Users (Level 9) and 1-2 Good Illusionists (Level 9)</t>
  </si>
  <si>
    <t>1-4 Good Thieves (Level 9)</t>
  </si>
  <si>
    <t>1-3 Greater Manticores</t>
  </si>
  <si>
    <t>1-2 Greater Manticores and 2-5 Manticores</t>
  </si>
  <si>
    <t>1-2 Greater Water Nagas and 1 Giant Snapping Turtle</t>
  </si>
  <si>
    <t>1-4 Hill Giants and 1-2 Giant Rhinoceros Beetles</t>
  </si>
  <si>
    <t>1 Horned Devil and 1-2 Chimaeras</t>
  </si>
  <si>
    <t>1 Horned Devil and 1-3 Furies</t>
  </si>
  <si>
    <t>1-2 Hound Demons</t>
  </si>
  <si>
    <t>1 Hound Demon and 1-2 Fly Demons</t>
  </si>
  <si>
    <t>1-3 Jinns</t>
  </si>
  <si>
    <t>1-4 Lamias</t>
  </si>
  <si>
    <t>1-2 Lamias and 1-2 Night Hags</t>
  </si>
  <si>
    <t>1-2 Lurking Ceilings</t>
  </si>
  <si>
    <t>2-5 Mountain Trolls</t>
  </si>
  <si>
    <t>1-3 Mountain Trolls and 2-5 Trolls</t>
  </si>
  <si>
    <t>4-24 Netherworld Gnome Delvers (Chain mail and leather jack, footman’s pick, 6 darts with acidic poison, +2 to hit, save vs poison or suffer 2-8 additional acid damage; acid will destroy non-magical armor on a natural to hit roll of 20 if save is failed) and 1-2 Lesser Earth Elementals (HD 8)</t>
  </si>
  <si>
    <t>4-24 Netherworld Gnome Miners (Chain mail and leather jack, footman’s pick, hammer) and 1-2 Lesser Earth Elementals (HD 8)</t>
  </si>
  <si>
    <t>1-4 Neutral Clerics (Level 9)</t>
  </si>
  <si>
    <t>1 Neutral Dwarf Adventuring Party (Average Level 7; 3 or 4 NPCs)</t>
  </si>
  <si>
    <t>1 Neutral Elf Adventuring Party (Average Level 7; 3 or 4 NPCs)</t>
  </si>
  <si>
    <t>1-4 Neutral Fighters (Level 9)</t>
  </si>
  <si>
    <t>1 Neutral Gnome Adventuring Party (Average Level 7; 3 or 4 NPCs)</t>
  </si>
  <si>
    <t>1 Neutral Half-Orc Adventuring Party (Average Level 7; 3 or 4 NPCs)</t>
  </si>
  <si>
    <t>1 Neutral Halfling Adventuring Party (Average Level 7; 3 or 4 NPCs)</t>
  </si>
  <si>
    <t>1-4 Neutral Illusionists (Level 9)</t>
  </si>
  <si>
    <t>1-4 Neutral Magic-Users (Level 9)</t>
  </si>
  <si>
    <t>1-2 Neutral Magic-Users (Level 9) and 1-2 Neutral Illusionists (Level 9)</t>
  </si>
  <si>
    <t>1-4 Neutral Thieves (Level 9)</t>
  </si>
  <si>
    <t>1-4 Night Hags</t>
  </si>
  <si>
    <t>1-2 Night Hags and 1 Barbed Devil</t>
  </si>
  <si>
    <t>1-2 Night Hags and 1-2 Nightmares</t>
  </si>
  <si>
    <t>1-2 Night Hags and 5-20 Soul Worms</t>
  </si>
  <si>
    <t>1-2 Night Hags and 1-2 Vulture Demons</t>
  </si>
  <si>
    <t>1 Nine-Headed Regenerating Hydra</t>
  </si>
  <si>
    <t>1 Old Blue Dragon (Huge, hit points 60)</t>
  </si>
  <si>
    <t>1 Old Blue Dragon (Small, magic-using, hit points 48)</t>
  </si>
  <si>
    <t>1 Old Blue Dragon (Average, magic-using, hit points 54)</t>
  </si>
  <si>
    <t>1 Old Bronze Dragon (Huge, hit points 60)</t>
  </si>
  <si>
    <t>1 Old Bronze Dragon (Small, magic-using, hit points 48)</t>
  </si>
  <si>
    <t>1 Old Bronze Dragon (Average, magic-using, hit points 54)</t>
  </si>
  <si>
    <t>1 Old Copper Dragon (Huge, hit points 54)</t>
  </si>
  <si>
    <t>1 Old Copper Dragon (Small, magic-using, hit points 42)</t>
  </si>
  <si>
    <t>1 Old Copper Dragon (Average, magic-using, hit points 48)</t>
  </si>
  <si>
    <t>1 Old Gold Dragon (Small, hit points 60)</t>
  </si>
  <si>
    <t>1 Old Gold Dragon (Average, hit points 66)</t>
  </si>
  <si>
    <t>1 Old Green Dragon (Huge, hit points 54)</t>
  </si>
  <si>
    <t>1 Old Green Dragon (Small, magic-using, hit points 42)</t>
  </si>
  <si>
    <t>1 Old Green Dragon (Average, magic-using, hit points 48)</t>
  </si>
  <si>
    <t>1 Old Red Dragon (Huge, hit points 66)</t>
  </si>
  <si>
    <t>1 Old Red Dragon (Small, magic-using, hit points 54)</t>
  </si>
  <si>
    <t>1 Old Red Dragon (Average, magic-using, hit points 60)</t>
  </si>
  <si>
    <t>1 Old Silver Dragon (Huge, hit points 66)</t>
  </si>
  <si>
    <t>1 Old Silver Dragon (Small, magic-using, hit points 54)</t>
  </si>
  <si>
    <t>1 Old Silver Dragon (Average, magic-using, hit points 60)</t>
  </si>
  <si>
    <t>1-4 Paladins (Level 8)</t>
  </si>
  <si>
    <t>1-2 Paladins (Level 8) and 1-2 Good Fighters (Level 9) (Knights)</t>
  </si>
  <si>
    <t>1-2 Paladins (Level 8) and 1-2 Rangers (Level 8)</t>
  </si>
  <si>
    <t>2-4 Rangers (Level 8)</t>
  </si>
  <si>
    <t>1-2 Sacred Lammasus</t>
  </si>
  <si>
    <t>1 Sacred Lammasu and 1-2 Griffons</t>
  </si>
  <si>
    <t>1 Small Mixed Evil Adventuring Party (Average Level 7 or 8; 2 or 3 NPCs)</t>
  </si>
  <si>
    <t>1 Small Mixed Good Adventuring Party (Average Level 7 or 8; 2 or 3 NPCs)</t>
  </si>
  <si>
    <t>1 Small Mixed Neutral Adventuring Party (Average Level 7 or 8; 2 or 3 NPCs)</t>
  </si>
  <si>
    <t>1 Specter and 4-24 Lemur Devils</t>
  </si>
  <si>
    <t>1 Specter and 1 Nightmare</t>
  </si>
  <si>
    <t>1-3 Spider Maiden Heretics (Level 7 Clerics) and 1-3 Giant Black Widow Spiders</t>
  </si>
  <si>
    <t>1-3 Spider Maiden Witches (Level 7 Magic-Users) and 1-3 Giant Black Widow Spider</t>
  </si>
  <si>
    <t>1-3 Spider Maiden Heretics (Level 7 Clerics) and 2-5 Giant Spiders</t>
  </si>
  <si>
    <t>1-3 Spider Maiden Witches (Level 7 Magic-Users) and 2-5 Giant Spiders</t>
  </si>
  <si>
    <t>1-3 Spider Maiden Heretics (Level 7 Clerics) and 2-4 Greater Dimensional Spiders</t>
  </si>
  <si>
    <t>1-3 Spider Maiden Witches (Level 7 Magic-Users) and 2-4 Greater Dimensional Spiders</t>
  </si>
  <si>
    <t>1-3 Spider Maiden Heretics (Level 7 Clerics) and 1 Succubus</t>
  </si>
  <si>
    <t>1-3 Spider Maidens Witches (Level 7 Magic-Users) 1 Succubus</t>
  </si>
  <si>
    <t>1-3 Spider Maiden Heretics (Level 7 Clerics) and 1-2 Werespiders</t>
  </si>
  <si>
    <t>1-3 Spider Maiden Witches (Level 7 Magic-Users) and 1-2 Werespiders</t>
  </si>
  <si>
    <t>1-2 Spirit Nagas (HD 9)</t>
  </si>
  <si>
    <t>1 Spirit Naga and 1 Batrachian Demon</t>
  </si>
  <si>
    <t>1-6 Stone Giants</t>
  </si>
  <si>
    <t>1-3 Stone Giants and 1-4 Cave Bears</t>
  </si>
  <si>
    <t>1-3 Stone Giants and 1-2 Ettins</t>
  </si>
  <si>
    <t>1-3 Stone Giants and 1-4 Hill Giants</t>
  </si>
  <si>
    <t>1 Succubus and 1 Batrachian Demon</t>
  </si>
  <si>
    <t>1 Succubus and 1 Charmed Character (Level 9, random class)</t>
  </si>
  <si>
    <t>1 Succubus and 1-2 Vulture Demons</t>
  </si>
  <si>
    <t>1-2 Swamp Shamblers (HD 9)</t>
  </si>
  <si>
    <t>1-2 Ten-Headed Hydras</t>
  </si>
  <si>
    <t>1-3 Thralls of Cthulhu</t>
  </si>
  <si>
    <t>1-2 Thralls of Cthulhu and 1-4 Dream Eaters</t>
  </si>
  <si>
    <t>1-4 Three-Legged Earth Elementals (HD 8)</t>
  </si>
  <si>
    <t>1-4 Venomous Salamandrae</t>
  </si>
  <si>
    <t>1-2 Venomous Salamandrae and 2-5 Amphisbaenas</t>
  </si>
  <si>
    <t>1-2 Venomous Salamandrae and 1 Catoblepas</t>
  </si>
  <si>
    <t>1 Very Old Black Dragon (Huge, hit points 56)</t>
  </si>
  <si>
    <t>1 Very Old Black Dragon (Small, magic-using, hit points 42)</t>
  </si>
  <si>
    <t>1 Very Old Black Dragon (Average, magic-using, hit points 48)</t>
  </si>
  <si>
    <t>1 Very Old Brass Dragon (Huge, hit points 56)</t>
  </si>
  <si>
    <t>1 Very Old Brass Dragon (Small, magic-using, hit points 42)</t>
  </si>
  <si>
    <t>1 Very Old Brass Dragon (Average, magic-using, hit points 48)</t>
  </si>
  <si>
    <t>1 Very Old White Dragon (Huge, hit points 49)</t>
  </si>
  <si>
    <t>1-2 Very Old White Dragons (Small, magic-using, hit points 35)</t>
  </si>
  <si>
    <t>1-2 Very Old White Dragons (Average, magic-using, hit points 42)</t>
  </si>
  <si>
    <t>1-3 Vulture Demons</t>
  </si>
  <si>
    <t>1-3 Werefoxes</t>
  </si>
  <si>
    <t>1-2 Werefoxes and 2-4 Monstrous Foxes</t>
  </si>
  <si>
    <t>1-4 Werespiders</t>
  </si>
  <si>
    <t>1-2 White Slimes</t>
  </si>
  <si>
    <t>1-4 Will-o’-the-Wisps</t>
  </si>
  <si>
    <t>1-2 Will-o’-the-Wisps and 1 Specter</t>
  </si>
  <si>
    <t>1-2 Young Polar Worms (HD 8)</t>
  </si>
  <si>
    <t>1 Young Polar Worm (HD 8) and 5-10 Yetis (Worshippers)</t>
  </si>
  <si>
    <t>(Reserved for future expansion of this supplement)</t>
  </si>
  <si>
    <t>Dungeon Design Randomizer System</t>
  </si>
  <si>
    <t>DUNGEON SCENARIO DETAILS</t>
  </si>
  <si>
    <t>THE JOURNEY TO THE DUNGEON</t>
  </si>
  <si>
    <t>BASIC DUNGEON SUMMARY</t>
  </si>
  <si>
    <t>THEMES OF THE DUNGEON</t>
  </si>
  <si>
    <t>ROOM IDEA GENERATOR</t>
  </si>
  <si>
    <t>ROOM DESCRIPTION GENERATOR</t>
  </si>
  <si>
    <t>ROOM CONTENT GENERATOR</t>
  </si>
  <si>
    <t>ROOM CONNECTOR IDEAS</t>
  </si>
  <si>
    <t>MONSTER LAIR IDEAS</t>
  </si>
  <si>
    <t>UNIQUE ROOM TYPE</t>
  </si>
  <si>
    <t>ARCHETYPAL ROOM TYPE</t>
  </si>
  <si>
    <t>GENERAL CONTENT IDEAS</t>
  </si>
  <si>
    <t>CURIOUS FEATURE IDEAS</t>
  </si>
  <si>
    <t>SINISTER FEATURE IDEAS</t>
  </si>
  <si>
    <t>SCENARIO IDEAS</t>
  </si>
  <si>
    <t>MODE OF TRAVEL</t>
  </si>
  <si>
    <t>ENCOUNTER IDEAS</t>
  </si>
  <si>
    <t>DUNGEON CREATORS</t>
  </si>
  <si>
    <t>LEVEL DESIGN IDEAS</t>
  </si>
  <si>
    <t>DESCRIPTOR IDEAS</t>
  </si>
  <si>
    <t>CONDITION IDEAS</t>
  </si>
  <si>
    <t>CENTERPIECE IDEAS</t>
  </si>
  <si>
    <t>SCENARIO MODIFIER</t>
  </si>
  <si>
    <t>TRAP DIFFICULTY</t>
  </si>
  <si>
    <t>F9 = Reroll</t>
  </si>
  <si>
    <t xml:space="preserve">     Interlude or Base Site:</t>
  </si>
  <si>
    <t xml:space="preserve">     Benefactor Descriptor:</t>
  </si>
  <si>
    <t xml:space="preserve">     Benefactor Archetype:</t>
  </si>
  <si>
    <t xml:space="preserve">     Alternate Benefactor:</t>
  </si>
  <si>
    <t xml:space="preserve">     Basic Scenario:</t>
  </si>
  <si>
    <t xml:space="preserve">     Intermediate Scenario:</t>
  </si>
  <si>
    <t xml:space="preserve">     Advanced Scenario:</t>
  </si>
  <si>
    <t xml:space="preserve">     Scenario Twist:</t>
  </si>
  <si>
    <t xml:space="preserve">     Way to the Dungeon:</t>
  </si>
  <si>
    <t xml:space="preserve">     On the Way Encounter 1:</t>
  </si>
  <si>
    <t xml:space="preserve">     On the Way Encounter 2:</t>
  </si>
  <si>
    <t xml:space="preserve">     On the Way Encounter 3:</t>
  </si>
  <si>
    <t xml:space="preserve">     Suggested Dungeon Name 1:</t>
  </si>
  <si>
    <t xml:space="preserve">     Suggested Dungeon Name 2:</t>
  </si>
  <si>
    <t xml:space="preserve">     Realm of Entropy:</t>
  </si>
  <si>
    <t xml:space="preserve">     Castle / Ruin Surround Type:</t>
  </si>
  <si>
    <t xml:space="preserve">     Alternate Surround Type:</t>
  </si>
  <si>
    <t xml:space="preserve">     Underground Dungeon Construction Circumstances:</t>
  </si>
  <si>
    <t xml:space="preserve">     First Generation of Builders:</t>
  </si>
  <si>
    <t xml:space="preserve">     Second Generation of Builders:</t>
  </si>
  <si>
    <t xml:space="preserve">     Third Generation of Builders:</t>
  </si>
  <si>
    <t xml:space="preserve">     Fourth Generation of Builders:</t>
  </si>
  <si>
    <t xml:space="preserve">     Fifth Generation of Builders:</t>
  </si>
  <si>
    <t xml:space="preserve">     Dungeon Level Theme 1:</t>
  </si>
  <si>
    <t xml:space="preserve">     Dungeon Level Theme 2:</t>
  </si>
  <si>
    <t xml:space="preserve">     Hidden Shard of Chaos:</t>
  </si>
  <si>
    <t xml:space="preserve">     Room of Chaos:</t>
  </si>
  <si>
    <t xml:space="preserve">     Suggested Room Type, Cavern:</t>
  </si>
  <si>
    <t xml:space="preserve">     Suggested Room Type, Dungeon:</t>
  </si>
  <si>
    <t xml:space="preserve">     Suggested Room Type, Manorial:</t>
  </si>
  <si>
    <t xml:space="preserve">     Suggested Room Type, Stronghold:</t>
  </si>
  <si>
    <t xml:space="preserve">     Suggested Room Type, Temple:</t>
  </si>
  <si>
    <t xml:space="preserve">     Suggested Room Type, Tomb:</t>
  </si>
  <si>
    <t xml:space="preserve">     Evocative Descriptor Element 1:</t>
  </si>
  <si>
    <t xml:space="preserve">     Evocative Descriptor Element 2:</t>
  </si>
  <si>
    <t xml:space="preserve">     Evocative Descriptor Element 3:</t>
  </si>
  <si>
    <t xml:space="preserve">     Evocative Descriptor Element 4:</t>
  </si>
  <si>
    <t xml:space="preserve">     Evocative Descriptor Element 5:</t>
  </si>
  <si>
    <t xml:space="preserve">     Prevailing Light Level:</t>
  </si>
  <si>
    <t xml:space="preserve">     Light Source(s), if Lighted:</t>
  </si>
  <si>
    <t xml:space="preserve">     Air Clarity:</t>
  </si>
  <si>
    <t xml:space="preserve">     Air Current(s):</t>
  </si>
  <si>
    <t xml:space="preserve">     Minor Lifeforms:</t>
  </si>
  <si>
    <t xml:space="preserve">     Odor (or Item Odor):</t>
  </si>
  <si>
    <t xml:space="preserve">     Intermittent Sound(s):</t>
  </si>
  <si>
    <t xml:space="preserve">     Furnishings or Room Feature:</t>
  </si>
  <si>
    <t xml:space="preserve">     Dungeon Dressing 1:</t>
  </si>
  <si>
    <t xml:space="preserve">     Dungeon Dressing 2:</t>
  </si>
  <si>
    <t xml:space="preserve">     Dungeon Dressing 3:</t>
  </si>
  <si>
    <t xml:space="preserve">     Dungeon Dressing 4:</t>
  </si>
  <si>
    <t xml:space="preserve">     Mundane Feature of Curiosity:</t>
  </si>
  <si>
    <t xml:space="preserve">     Unexpected Feature of Curiosity:</t>
  </si>
  <si>
    <t xml:space="preserve">     Cave Feature of Curiosity:</t>
  </si>
  <si>
    <t xml:space="preserve">     Item or Feature of Skullduggery:</t>
  </si>
  <si>
    <t xml:space="preserve">     Interesting Arcane Feature:</t>
  </si>
  <si>
    <t xml:space="preserve">     Interesting Container:</t>
  </si>
  <si>
    <t xml:space="preserve">     Interesting Pool or Fountain:</t>
  </si>
  <si>
    <t xml:space="preserve">     Interesting Shrine of Power:</t>
  </si>
  <si>
    <t xml:space="preserve">     Dead Body / Bodies:</t>
  </si>
  <si>
    <t xml:space="preserve">     Torture Implement or Feature:</t>
  </si>
  <si>
    <t xml:space="preserve">     Normal Doorway 1:</t>
  </si>
  <si>
    <t xml:space="preserve">     Normal Doorway 2:</t>
  </si>
  <si>
    <t xml:space="preserve">     Unusual Door Description 1:</t>
  </si>
  <si>
    <t xml:space="preserve">     Unusual Door Description 2:</t>
  </si>
  <si>
    <t xml:space="preserve">     Normal Connecting Corridor 1:</t>
  </si>
  <si>
    <t xml:space="preserve">     Normal Connecting Corridor 2:</t>
  </si>
  <si>
    <t xml:space="preserve">     Weird Connecting Corridor 1:</t>
  </si>
  <si>
    <t xml:space="preserve">     Weird Connecting Corridor 2:</t>
  </si>
  <si>
    <t xml:space="preserve">     Level Connector Up or Down:</t>
  </si>
  <si>
    <t xml:space="preserve">     Magical Gateway 1:</t>
  </si>
  <si>
    <t xml:space="preserve">     Magical Gateway 2:</t>
  </si>
  <si>
    <t xml:space="preserve">     Occupant Type if Barracks:</t>
  </si>
  <si>
    <t xml:space="preserve">     Occupant Archetype if Quarters:</t>
  </si>
  <si>
    <t xml:space="preserve">     Prisoner / Slave 1:</t>
  </si>
  <si>
    <t xml:space="preserve">     Prisoner / Slave 2:</t>
  </si>
  <si>
    <t xml:space="preserve">     Prisoner / Slave 3:</t>
  </si>
  <si>
    <t xml:space="preserve">     Abomination / Fungus / Slime:</t>
  </si>
  <si>
    <r>
      <t xml:space="preserve">     Tier 1 </t>
    </r>
    <r>
      <rPr>
        <sz val="11"/>
        <color theme="1"/>
        <rFont val="Century Gothic"/>
        <family val="2"/>
      </rPr>
      <t>for Character Levels 1 (NA 100%), 2 (NA +10%), 3 (NA +50%), 4 (NA +100%), etc.</t>
    </r>
  </si>
  <si>
    <r>
      <t xml:space="preserve">     Tier 2 </t>
    </r>
    <r>
      <rPr>
        <sz val="11"/>
        <color theme="1"/>
        <rFont val="Century Gothic"/>
        <family val="2"/>
      </rPr>
      <t>for Character Levels 1 (NA -10%), 2 (NA 100%), 3 (NA +25%), 4 (NA +75%), etc.</t>
    </r>
  </si>
  <si>
    <r>
      <t xml:space="preserve">     Tier 3 </t>
    </r>
    <r>
      <rPr>
        <sz val="11"/>
        <color theme="1"/>
        <rFont val="Century Gothic"/>
        <family val="2"/>
      </rPr>
      <t>for Character Levels 1 (NA -25%), 2 (NA 100%), 3 (NA +10%), 4 (NA +50%), etc.</t>
    </r>
  </si>
  <si>
    <r>
      <t xml:space="preserve">     </t>
    </r>
    <r>
      <rPr>
        <b/>
        <sz val="11"/>
        <color theme="1"/>
        <rFont val="Century Gothic"/>
        <family val="2"/>
      </rPr>
      <t>Tier 4</t>
    </r>
    <r>
      <rPr>
        <sz val="11"/>
        <color theme="1"/>
        <rFont val="Century Gothic"/>
        <family val="2"/>
      </rPr>
      <t xml:space="preserve"> for Character Levels 1 (NA -50%), 2 (NA -10%), 3 (NA 100%), 4 (NA +25%), etc.</t>
    </r>
  </si>
  <si>
    <r>
      <t xml:space="preserve">     Tier 5 </t>
    </r>
    <r>
      <rPr>
        <sz val="11"/>
        <color theme="1"/>
        <rFont val="Century Gothic"/>
        <family val="2"/>
      </rPr>
      <t>for Character Levels 1 (NA -75%), 2 (NA -25%), 3 (NA 100%), 4 (NA +10%), 5 (NA +50%), etc.</t>
    </r>
  </si>
  <si>
    <r>
      <t xml:space="preserve">     Tier 6 </t>
    </r>
    <r>
      <rPr>
        <sz val="11"/>
        <color theme="1"/>
        <rFont val="Century Gothic"/>
        <family val="2"/>
      </rPr>
      <t>for Character Levels 1 (NA -90%), 2 (NA -50%), 3 (NA -10%), 4 (NA 100%), 5 (NA +25%), etc.</t>
    </r>
  </si>
  <si>
    <r>
      <t xml:space="preserve">     Tier 7 </t>
    </r>
    <r>
      <rPr>
        <sz val="11"/>
        <color theme="1"/>
        <rFont val="Century Gothic"/>
        <family val="2"/>
      </rPr>
      <t>for Character Levels 2 (NA -75%), 3 (NA -25%), 4 (NA 100%), 5 (NA +10%), etc.</t>
    </r>
  </si>
  <si>
    <r>
      <t xml:space="preserve">     Tier 8 </t>
    </r>
    <r>
      <rPr>
        <sz val="11"/>
        <color theme="1"/>
        <rFont val="Century Gothic"/>
        <family val="2"/>
      </rPr>
      <t>for Character Levels 3 (NA -50%), 4 (NA -10%), 5 (NA 100%), 6 (NA +25%), etc.</t>
    </r>
  </si>
  <si>
    <r>
      <t xml:space="preserve">     Tier 9 </t>
    </r>
    <r>
      <rPr>
        <sz val="11"/>
        <color theme="1"/>
        <rFont val="Century Gothic"/>
        <family val="2"/>
      </rPr>
      <t>for Character Levels 3 (NA -75%), 4 (NA -25%), 5 (NA 100%), 6 (NA +10%), etc.</t>
    </r>
  </si>
  <si>
    <r>
      <t xml:space="preserve">     Tier 10 </t>
    </r>
    <r>
      <rPr>
        <sz val="11"/>
        <color theme="1"/>
        <rFont val="Century Gothic"/>
        <family val="2"/>
      </rPr>
      <t>for Character Levels 3 (NA -90%), 4 (NA -50%), 5 (NA -10%), 6 (NA 100%), etc.</t>
    </r>
  </si>
  <si>
    <r>
      <t xml:space="preserve">     Tier 11 </t>
    </r>
    <r>
      <rPr>
        <sz val="11"/>
        <color theme="1"/>
        <rFont val="Century Gothic"/>
        <family val="2"/>
      </rPr>
      <t>for Character Levels 4 (NA -75%), 5 (NA -25%), 6 (NA 100%), 7 (NA +25%), etc.</t>
    </r>
  </si>
  <si>
    <r>
      <t xml:space="preserve">     Tier 12 </t>
    </r>
    <r>
      <rPr>
        <sz val="11"/>
        <color theme="1"/>
        <rFont val="Century Gothic"/>
        <family val="2"/>
      </rPr>
      <t>for Character Levels 4 (NA -90%), 5 (NA -50%), 6 (NA -10%), 7 (NA 100%), etc.</t>
    </r>
  </si>
  <si>
    <r>
      <t xml:space="preserve">     Tier 13 </t>
    </r>
    <r>
      <rPr>
        <sz val="11"/>
        <color theme="1"/>
        <rFont val="Century Gothic"/>
        <family val="2"/>
      </rPr>
      <t>for Character Levels 5 (NA -75%), 6 (NA -25%), 7 (NA 100%), 8 (NA +10%), etc.</t>
    </r>
  </si>
  <si>
    <r>
      <t xml:space="preserve">     Tier 14 </t>
    </r>
    <r>
      <rPr>
        <sz val="11"/>
        <color theme="1"/>
        <rFont val="Century Gothic"/>
        <family val="2"/>
      </rPr>
      <t>for Character Levels 5 (NA -90%), 6 (NA -50%), 7 (NA -10%), 8 (NA 100%), etc.</t>
    </r>
  </si>
  <si>
    <r>
      <t xml:space="preserve">     Tier 15 </t>
    </r>
    <r>
      <rPr>
        <sz val="11"/>
        <color theme="1"/>
        <rFont val="Century Gothic"/>
        <family val="2"/>
      </rPr>
      <t>for Character Levels 6 (NA -75%), 7 (NA -25%), 8 (NA 100%), 9 (NA +10%), etc.</t>
    </r>
  </si>
  <si>
    <t xml:space="preserve">     Future Tier 16</t>
  </si>
  <si>
    <t xml:space="preserve">     Future Tier 17</t>
  </si>
  <si>
    <t xml:space="preserve">     Future Tier 18</t>
  </si>
  <si>
    <t xml:space="preserve">     Future Tier 19</t>
  </si>
  <si>
    <t xml:space="preserve">     Future Tier 20</t>
  </si>
  <si>
    <t xml:space="preserve">     Future Tier 21</t>
  </si>
  <si>
    <t xml:space="preserve">     Future Tier 22</t>
  </si>
  <si>
    <t xml:space="preserve">     Future Tier 23</t>
  </si>
  <si>
    <t xml:space="preserve">     Future Tier 24</t>
  </si>
  <si>
    <t xml:space="preserve">     Future Tier 25</t>
  </si>
  <si>
    <t xml:space="preserve">     Lethality Level 0:</t>
  </si>
  <si>
    <t xml:space="preserve">     Lethality Level 1:</t>
  </si>
  <si>
    <t xml:space="preserve">     Lethality Level 2:</t>
  </si>
  <si>
    <t xml:space="preserve">     Lethality Level 3:</t>
  </si>
  <si>
    <t xml:space="preserve">     Lethality Level 4:</t>
  </si>
  <si>
    <t xml:space="preserve">     Lethality Level 5:</t>
  </si>
  <si>
    <t xml:space="preserve">     Lethality Level 6:</t>
  </si>
  <si>
    <t xml:space="preserve">     Lethality Level 7:</t>
  </si>
  <si>
    <t xml:space="preserve">     Lethality Level 8:</t>
  </si>
  <si>
    <t xml:space="preserve">     Lethality Level 9:</t>
  </si>
  <si>
    <t xml:space="preserve">     Lethality Level 10:</t>
  </si>
  <si>
    <t>Use Ctrl-C to copy any cell's text, Alt-Tab to switch windows, and Ctrl-V to paste text into a word processor.</t>
  </si>
  <si>
    <t>INTERLUDE IDEAS</t>
  </si>
  <si>
    <t>(NA = Number Appearing, with suggested percentage modifier in regards to average party level)</t>
  </si>
  <si>
    <t>Use mouse wheel to return to top of worksheet.</t>
  </si>
  <si>
    <t>Use left arrow key to return to worksheet.</t>
  </si>
  <si>
    <t>With gratitude to my fans … thank you for your support of my family and my hobby endeavors!</t>
  </si>
  <si>
    <t>shadowed_sky@hotmail.com</t>
  </si>
  <si>
    <t>LEGAL</t>
  </si>
  <si>
    <t>© 2012-2018</t>
  </si>
  <si>
    <t>If you did not purchase this resource, please do not steal.</t>
  </si>
  <si>
    <t>This creation is the result of many years of ongoing work.</t>
  </si>
  <si>
    <t>Corpse. Appears as if it will animate due to pose / position, but it is non-magical and harmless.</t>
  </si>
  <si>
    <t>Open Game Content</t>
  </si>
  <si>
    <t>Open Game Content may only be Used under and in terms of the Open Game License (OGL).</t>
  </si>
  <si>
    <t>Open Game License</t>
  </si>
  <si>
    <t>OPEN GAME LICENSE Version 1.0a</t>
  </si>
  <si>
    <t>The following text is the property of Wizards of the Coast, Inc. and is Copyright 2000 Wizards of the Coast, Inc (“Wizards”). All Rights Reserved.</t>
  </si>
  <si>
    <t>1. Definitions: (a)”Contributors” means the copyright and/or trademark owners who have contributed Open Game Content; (b)”Derivative Material” means copyrighted material including derivative works and translations (including into other computer languages), potation, modification, correction, addition, extension, upgrade, improvement, compilation, abridgment or other form in which an existing work may be recast, transformed or adapted; (c) “Distribute” means to reproduce, license, rent, lease, sell, broadcast, publicly display, transmit or otherwise distribute; (d)”Open Game Content” means the game mechanic and includes the methods, procedures, processes and routines to the extent such content does not embody the Product Identity and is an enhancement over the prior art and any additional content clearly identified as Open Game Content by the Contributor, and means any work covered by this License, including translations and derivative works under copyright law, but specifically excludes Product Identity. (e) “Product Identity” means product and product line names, logos and identifying marks including trade dress; artifacts; creatures characters; stories, storylines, plots, thematic elements, dialogue, incidents, language, artwork, symbols, designs, depictions, likenesses, formats, poses, concepts, themes and graphic, photographic and other visual or audio representations; names and descriptions of characters, spells, enchantments, personalities, teams, personas, likenesses and special abilities; places, locations, environments, creatures, equipment, magical or supernatural abilities or effects, logos, symbols, or graphic designs; and any other trademark or registered trademark clearly identified as Product identity by the owner of the Product Identity, and which specifically excludes the Open Game Content; (f) “Trademark” means the logos, names, mark, sign, motto, designs that are used by a Contributor to identify itself or its products or the associated products contributed to the Open Game License by the Contributor (g) “Use”, “Used” or “Using” means to use, Distribute, copy, edit, format, modify, translate and otherwise create Derivative Material of Open Game Content. (h) “You” or “Your” means the licensee in terms of this agreement.</t>
  </si>
  <si>
    <t>2. The License: This License applies to any Open Game Content that contains a notice indicating that the Open Game Content may only be Used under and in terms of this License. You must affix such a notice to any Open Game Content that you Use. No terms may be added to or subtracted from this License except as described by the License itself. No other terms or conditions may be applied to any Open Game Content distributed using this License.</t>
  </si>
  <si>
    <t>3.Offer and Acceptance: By Using the Open Game Content You indicate Your acceptance of the terms of this License.</t>
  </si>
  <si>
    <t>4. Grant and Consideration: In consideration for agreeing to use this License, the Contributors grant You a perpetual, worldwide, royalty-free, non-exclusive license with the exact terms of this License to Use, the Open Game Content.</t>
  </si>
  <si>
    <t>5. Representation of Authority to Contribute: If You are contributing original material as Open Game Content, You represent that Your Contributions are Your original creation and/or You have sufficient rights to grant the rights conveyed by this License.</t>
  </si>
  <si>
    <t>6. Notice of License Copyright: You must update the COPYRIGHT NOTICE portion of this License to include the exact text of the COPYRIGHT NOTICE of any Open Game Content You are copying, modifying or distributing, and You must add the title, the copyright date, and the copyright holder’s name to the COPYRIGHT NOTICE of any original Open Game Content you Distribute.</t>
  </si>
  <si>
    <t>7. Use of Product Identity: You agree not to Use any Product Identity, including as an indication as to compatibility, except as expressly licensed in another, independent Agreement with the owner of each element of that Product Identity. You agree not to indicate compatibility or co-adaptability with any Trademark or Registered Trademark in conjunction with a work containing Open Game Content except as expressly licensed in another, independent Agreement with the owner of such Trademark or Registered Trademark. The use of any Product Identity in Open Game Content does not constitute a challenge to the ownership of that Product Identity. The owner of any Product Identity used in Open Game Content shall retain all rights, title and interest in and to that Product Identity.</t>
  </si>
  <si>
    <t>8. Identification: If you distribute Open Game Content You must clearly indicate which portions of the work that you are distributing are Open Game Content.</t>
  </si>
  <si>
    <t>9. Updating the License: Wizards or its designated Agents may publish updated versions of this License. You may use any authorized version of this License to copy, modify and distribute any Open Game Content originally distributed under any version of this License.</t>
  </si>
  <si>
    <t>10. Copy of this License: You MUST include a copy of this License with every copy of the Open Game Content You Distribute.</t>
  </si>
  <si>
    <t>11. Use of Contributor Credits: You may not market or advertise the Open Game Content using the name of any Contributor unless You have written permission from the Contributor to do so.</t>
  </si>
  <si>
    <t>12. Inability to Comply: If it is impossible for You to comply with any of the terms of this License with respect to some or all of the Open Game Content due to statute, judicial order, or governmental regulation then You may not Use any Open Game Material so affected.</t>
  </si>
  <si>
    <t>13. Termination: This License will terminate automatically if You fail to comply with all terms herein and fail to cure such breach within 30 days of becoming aware of the breach. All sublicenses shall survive the termination of this License.</t>
  </si>
  <si>
    <t>14. Reformation: If any provision of this License is held to be unenforceable, such provision shall be reformed only to the extent necessary to make it enforceable.</t>
  </si>
  <si>
    <t>15. COPYRIGHT NOTICE</t>
  </si>
  <si>
    <t>Open Game License v 1.0a Copyright 2000, Wizards of the Coast, Inc.</t>
  </si>
  <si>
    <t>System Reference Document Copyright 2000-2003, Wizards of the Coast, Inc.; Authors Jonathan Tweet, Monte Cook, Skip Williams, Rich Baker, Andy Collins, David Noonan, Rich Redman, Bruce R. Cordell, John D. Rateliff, Thomas Reid, James Wyatt, based on original material by E. Gary Gygax and Dave Arneson.</t>
  </si>
  <si>
    <t>END OF LICENCE</t>
  </si>
  <si>
    <t>Oldskull Dungeon Tools, Copyright 2018, Kent David Kelly.</t>
  </si>
  <si>
    <t>Feel free to use this system's results and output in your own creations. Attribution is requested.</t>
  </si>
  <si>
    <t>(See below and scroll down for legal information.)</t>
  </si>
  <si>
    <t>V1.00</t>
  </si>
  <si>
    <t>2D4</t>
  </si>
  <si>
    <t>3D4</t>
  </si>
  <si>
    <t>4D4</t>
  </si>
  <si>
    <t>5D4</t>
  </si>
  <si>
    <t>6D4</t>
  </si>
  <si>
    <t>2D6</t>
  </si>
  <si>
    <t>3D6</t>
  </si>
  <si>
    <t>4D6</t>
  </si>
  <si>
    <t>5D6</t>
  </si>
  <si>
    <t>6D6</t>
  </si>
  <si>
    <t>1st D4</t>
  </si>
  <si>
    <t>2nd D4</t>
  </si>
  <si>
    <t>3rd D4</t>
  </si>
  <si>
    <t>1st D6</t>
  </si>
  <si>
    <t>2nd D6</t>
  </si>
  <si>
    <t>3rd D6</t>
  </si>
  <si>
    <t>1st D8</t>
  </si>
  <si>
    <t>2nd D8</t>
  </si>
  <si>
    <t>3rd D8</t>
  </si>
  <si>
    <t>1st D10</t>
  </si>
  <si>
    <t>2nd D10</t>
  </si>
  <si>
    <t>3rd D10</t>
  </si>
  <si>
    <t>1st D12</t>
  </si>
  <si>
    <t>2nd D12</t>
  </si>
  <si>
    <t>3rd D12</t>
  </si>
  <si>
    <t>1st D2</t>
  </si>
  <si>
    <t>1st D20</t>
  </si>
  <si>
    <t>2nd D20</t>
  </si>
  <si>
    <t>3rd D20</t>
  </si>
  <si>
    <t>1st D100</t>
  </si>
  <si>
    <t>2nd D100</t>
  </si>
  <si>
    <t>3rd D100</t>
  </si>
  <si>
    <t>2D8</t>
  </si>
  <si>
    <t>3D8</t>
  </si>
  <si>
    <t>4D8</t>
  </si>
  <si>
    <t>5D8</t>
  </si>
  <si>
    <t>6D8</t>
  </si>
  <si>
    <t>2D10</t>
  </si>
  <si>
    <t>3D10</t>
  </si>
  <si>
    <t>4D10</t>
  </si>
  <si>
    <t>5D10</t>
  </si>
  <si>
    <t>6D10</t>
  </si>
  <si>
    <t>2D12</t>
  </si>
  <si>
    <t>3D12</t>
  </si>
  <si>
    <t>4D12</t>
  </si>
  <si>
    <t>5D12</t>
  </si>
  <si>
    <t>6D12</t>
  </si>
  <si>
    <t>2D20</t>
  </si>
  <si>
    <t>3D20</t>
  </si>
  <si>
    <t>4D20</t>
  </si>
  <si>
    <t>5D20</t>
  </si>
  <si>
    <t>6D20</t>
  </si>
  <si>
    <t>2D100</t>
  </si>
  <si>
    <t>3D100</t>
  </si>
  <si>
    <t>4D100</t>
  </si>
  <si>
    <t>5D100</t>
  </si>
  <si>
    <t>6D100</t>
  </si>
  <si>
    <t>2nd D2</t>
  </si>
  <si>
    <t>3rd D2</t>
  </si>
  <si>
    <t>2D2</t>
  </si>
  <si>
    <t>3D2</t>
  </si>
  <si>
    <t>4D2</t>
  </si>
  <si>
    <t>5D2</t>
  </si>
  <si>
    <t>6D2</t>
  </si>
  <si>
    <t>1st D3</t>
  </si>
  <si>
    <t>2nd D3</t>
  </si>
  <si>
    <t>3rd D3</t>
  </si>
  <si>
    <t>2D3</t>
  </si>
  <si>
    <t>3D3</t>
  </si>
  <si>
    <t>4D3</t>
  </si>
  <si>
    <t>5D3</t>
  </si>
  <si>
    <t>6D3</t>
  </si>
  <si>
    <t>This entire work is designated as Open Game Content under the OGL, with the exception of the trademarks “Castle Oldskull,” “Oldskull Sword &amp; Sorcery,” “Wonderland Imprints,” “Only the Finest Works of Fantasy,” and with the exception of all artwork. These trademarks, artwork, and the Trade Dress of this work (font, layout, style of artwork, etc.) are reserved as Product Identity.</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</si>
</sst>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2"/>
      <color theme="1"/>
      <name val="Century Gothic"/>
      <family val="2"/>
    </font>
    <font>
      <sz val="12"/>
      <color theme="1"/>
      <name val="Century Gothic"/>
      <family val="2"/>
    </font>
    <font>
      <b/>
      <sz val="11"/>
      <color theme="1"/>
      <name val="Century Gothic"/>
      <family val="2"/>
    </font>
    <font>
      <sz val="11"/>
      <color theme="1"/>
      <name val="Century Gothic"/>
      <family val="2"/>
    </font>
    <font>
      <b/>
      <i/>
      <sz val="11"/>
      <color theme="1"/>
      <name val="Century Gothic"/>
      <family val="2"/>
    </font>
    <font>
      <b/>
      <sz val="11"/>
      <color theme="1"/>
      <name val="Felix Titling"/>
      <family val="5"/>
    </font>
    <font>
      <b/>
      <sz val="14"/>
      <color theme="1"/>
      <name val="Felix Titling"/>
      <family val="5"/>
    </font>
    <font>
      <b/>
      <sz val="18"/>
      <color theme="0"/>
      <name val="Felix Titling"/>
      <family val="5"/>
    </font>
    <font>
      <sz val="11"/>
      <color theme="0"/>
      <name val="Century Gothic"/>
      <family val="2"/>
    </font>
    <font>
      <b/>
      <sz val="11"/>
      <color theme="0"/>
      <name val="Century Gothic"/>
      <family val="2"/>
    </font>
    <font>
      <sz val="14"/>
      <color theme="1"/>
      <name val="Felix Titling"/>
      <family val="5"/>
    </font>
    <font>
      <i/>
      <sz val="11"/>
      <color theme="1"/>
      <name val="Century Gothic"/>
      <family val="2"/>
    </font>
    <font>
      <b/>
      <i/>
      <sz val="11"/>
      <color theme="0"/>
      <name val="Century Gothic"/>
      <family val="2"/>
    </font>
    <font>
      <b/>
      <sz val="20"/>
      <color theme="0"/>
      <name val="Felix Titling"/>
      <family val="5"/>
    </font>
    <font>
      <b/>
      <sz val="20"/>
      <color theme="0"/>
      <name val="Century Gothic"/>
      <family val="2"/>
    </font>
    <font>
      <u/>
      <sz val="11"/>
      <color theme="10"/>
      <name val="Calibri"/>
      <family val="2"/>
      <scheme val="minor"/>
    </font>
    <font>
      <b/>
      <u/>
      <sz val="11"/>
      <color theme="10"/>
      <name val="Century Gothic"/>
      <family val="2"/>
    </font>
    <font>
      <b/>
      <sz val="8"/>
      <color theme="1"/>
      <name val="Century Gothic"/>
      <family val="2"/>
    </font>
    <font>
      <sz val="8"/>
      <color theme="1"/>
      <name val="Century Gothic"/>
      <family val="2"/>
    </font>
  </fonts>
  <fills count="10">
    <fill>
      <patternFill patternType="none"/>
    </fill>
    <fill>
      <patternFill patternType="gray125"/>
    </fill>
    <fill>
      <patternFill patternType="solid">
        <fgColor theme="8" tint="-0.249977111117893"/>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0" tint="-4.9989318521683403E-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6" fillId="0" borderId="0" applyNumberFormat="0" applyFill="0" applyBorder="0" applyAlignment="0" applyProtection="0"/>
  </cellStyleXfs>
  <cellXfs count="107">
    <xf numFmtId="0" fontId="0" fillId="0" borderId="0" xfId="0"/>
    <xf numFmtId="0" fontId="3" fillId="0" borderId="0" xfId="0" applyFont="1" applyAlignment="1">
      <alignment horizontal="center"/>
    </xf>
    <xf numFmtId="0" fontId="4" fillId="0" borderId="0" xfId="0" applyFont="1"/>
    <xf numFmtId="0" fontId="4"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vertical="top"/>
    </xf>
    <xf numFmtId="0" fontId="3" fillId="0" borderId="0" xfId="0" applyFont="1" applyAlignment="1">
      <alignment horizontal="left"/>
    </xf>
    <xf numFmtId="0" fontId="4" fillId="0" borderId="0" xfId="0" applyFont="1" applyAlignment="1"/>
    <xf numFmtId="0" fontId="4" fillId="0" borderId="0" xfId="0" applyFont="1" applyAlignment="1">
      <alignment horizontal="left"/>
    </xf>
    <xf numFmtId="0" fontId="4" fillId="0" borderId="0" xfId="0" applyFont="1" applyAlignment="1">
      <alignment horizontal="left" vertical="top"/>
    </xf>
    <xf numFmtId="0" fontId="4" fillId="0" borderId="0" xfId="0" applyFont="1" applyAlignment="1">
      <alignment horizontal="left" vertical="center"/>
    </xf>
    <xf numFmtId="0" fontId="4" fillId="2" borderId="0" xfId="0" applyFont="1" applyFill="1" applyAlignment="1">
      <alignment horizontal="center" vertical="top" wrapText="1"/>
    </xf>
    <xf numFmtId="0" fontId="4" fillId="6" borderId="0" xfId="0" applyFont="1" applyFill="1" applyAlignment="1">
      <alignment horizontal="center" vertical="top" wrapText="1"/>
    </xf>
    <xf numFmtId="0" fontId="2" fillId="3" borderId="0" xfId="0" applyFont="1" applyFill="1" applyAlignment="1">
      <alignment horizontal="center" vertical="top" wrapText="1"/>
    </xf>
    <xf numFmtId="0" fontId="2" fillId="2" borderId="0" xfId="0" applyFont="1" applyFill="1" applyAlignment="1">
      <alignment horizontal="center" vertical="top" wrapText="1"/>
    </xf>
    <xf numFmtId="0" fontId="11" fillId="2" borderId="0" xfId="0" applyFont="1" applyFill="1" applyAlignment="1">
      <alignment horizontal="center" vertical="top" wrapText="1"/>
    </xf>
    <xf numFmtId="0" fontId="4" fillId="0" borderId="0" xfId="0" applyFont="1" applyFill="1"/>
    <xf numFmtId="0" fontId="4" fillId="0" borderId="0" xfId="0" applyFont="1" applyFill="1" applyAlignment="1">
      <alignment horizontal="left"/>
    </xf>
    <xf numFmtId="0" fontId="3" fillId="6" borderId="0" xfId="0" applyFont="1" applyFill="1" applyAlignment="1">
      <alignment horizontal="left" vertical="center" wrapText="1"/>
    </xf>
    <xf numFmtId="0" fontId="3" fillId="6" borderId="0" xfId="0" applyFont="1" applyFill="1" applyAlignment="1">
      <alignment horizontal="right" vertical="center" wrapText="1"/>
    </xf>
    <xf numFmtId="0" fontId="4" fillId="6" borderId="0" xfId="0" applyFont="1" applyFill="1" applyAlignment="1">
      <alignment vertical="center" wrapText="1"/>
    </xf>
    <xf numFmtId="0" fontId="4" fillId="6" borderId="0" xfId="0" applyFont="1" applyFill="1" applyAlignment="1">
      <alignment horizontal="center" vertical="center" wrapText="1"/>
    </xf>
    <xf numFmtId="0" fontId="14" fillId="2" borderId="0" xfId="0" applyFont="1" applyFill="1" applyAlignment="1">
      <alignment vertical="center"/>
    </xf>
    <xf numFmtId="0" fontId="15" fillId="2" borderId="0" xfId="0" applyFont="1" applyFill="1" applyAlignment="1">
      <alignment vertical="center"/>
    </xf>
    <xf numFmtId="0" fontId="3" fillId="3" borderId="0" xfId="0" applyFont="1" applyFill="1" applyAlignment="1">
      <alignment vertical="center"/>
    </xf>
    <xf numFmtId="0" fontId="17" fillId="3" borderId="0" xfId="1" applyFont="1" applyFill="1" applyAlignment="1">
      <alignment vertical="center"/>
    </xf>
    <xf numFmtId="0" fontId="5" fillId="3" borderId="0" xfId="0" applyFont="1" applyFill="1" applyAlignment="1">
      <alignment vertical="center"/>
    </xf>
    <xf numFmtId="0" fontId="3" fillId="5" borderId="0" xfId="0" applyFont="1" applyFill="1" applyAlignment="1">
      <alignment vertical="center"/>
    </xf>
    <xf numFmtId="0" fontId="18" fillId="5" borderId="0" xfId="0" applyFont="1" applyFill="1" applyAlignment="1">
      <alignment vertical="center"/>
    </xf>
    <xf numFmtId="0" fontId="19" fillId="5" borderId="0" xfId="0" applyFont="1" applyFill="1" applyAlignment="1">
      <alignment vertical="center" wrapText="1"/>
    </xf>
    <xf numFmtId="0" fontId="1" fillId="5" borderId="0" xfId="0" applyFont="1" applyFill="1" applyAlignment="1">
      <alignment vertical="center"/>
    </xf>
    <xf numFmtId="0" fontId="1" fillId="8" borderId="0" xfId="0" applyFont="1" applyFill="1" applyAlignment="1">
      <alignment vertical="center"/>
    </xf>
    <xf numFmtId="0" fontId="8" fillId="2" borderId="0" xfId="0" applyFont="1" applyFill="1" applyAlignment="1">
      <alignment horizontal="left" vertical="center"/>
    </xf>
    <xf numFmtId="0" fontId="4" fillId="2" borderId="0" xfId="0" applyFont="1" applyFill="1" applyAlignment="1">
      <alignment vertical="center" wrapText="1"/>
    </xf>
    <xf numFmtId="0" fontId="13" fillId="2" borderId="0" xfId="0" applyFont="1" applyFill="1" applyAlignment="1">
      <alignment horizontal="left" vertical="center"/>
    </xf>
    <xf numFmtId="0" fontId="4" fillId="2" borderId="0" xfId="0" applyFont="1" applyFill="1" applyAlignment="1">
      <alignment horizontal="center" vertical="center" wrapText="1"/>
    </xf>
    <xf numFmtId="0" fontId="7" fillId="3" borderId="1" xfId="0" applyFont="1" applyFill="1" applyBorder="1" applyAlignment="1">
      <alignment horizontal="left" vertical="center" wrapText="1"/>
    </xf>
    <xf numFmtId="0" fontId="7" fillId="4" borderId="1" xfId="0" applyFont="1" applyFill="1" applyBorder="1" applyAlignment="1">
      <alignment vertical="center" wrapText="1"/>
    </xf>
    <xf numFmtId="0" fontId="7" fillId="6" borderId="0" xfId="0" applyFont="1" applyFill="1" applyBorder="1" applyAlignment="1">
      <alignment vertical="center" wrapText="1"/>
    </xf>
    <xf numFmtId="0" fontId="13" fillId="2" borderId="0" xfId="0" applyFont="1" applyFill="1" applyAlignment="1">
      <alignment vertical="center"/>
    </xf>
    <xf numFmtId="0" fontId="4" fillId="0" borderId="0" xfId="0" applyFont="1" applyAlignment="1">
      <alignment vertical="center" wrapText="1"/>
    </xf>
    <xf numFmtId="0" fontId="3" fillId="7" borderId="0" xfId="0" applyFont="1" applyFill="1" applyAlignment="1">
      <alignment horizontal="left" vertical="center" wrapText="1"/>
    </xf>
    <xf numFmtId="0" fontId="4" fillId="7" borderId="0" xfId="0" applyFont="1" applyFill="1" applyAlignment="1">
      <alignment vertical="center" wrapText="1"/>
    </xf>
    <xf numFmtId="0" fontId="4" fillId="3" borderId="1" xfId="0" applyFont="1" applyFill="1" applyBorder="1" applyAlignment="1">
      <alignment vertical="center" wrapText="1"/>
    </xf>
    <xf numFmtId="0" fontId="4" fillId="6" borderId="0" xfId="0" applyFont="1" applyFill="1" applyBorder="1" applyAlignment="1">
      <alignment vertical="center" wrapText="1"/>
    </xf>
    <xf numFmtId="0" fontId="4" fillId="3" borderId="0" xfId="0" applyFont="1" applyFill="1" applyAlignment="1">
      <alignment vertical="center" wrapText="1"/>
    </xf>
    <xf numFmtId="0" fontId="3" fillId="5" borderId="1" xfId="0" applyFont="1" applyFill="1" applyBorder="1" applyAlignment="1">
      <alignment horizontal="left" vertical="center" wrapText="1"/>
    </xf>
    <xf numFmtId="0" fontId="4" fillId="0" borderId="1" xfId="0" applyFont="1" applyBorder="1" applyAlignment="1">
      <alignment vertical="center" wrapText="1"/>
    </xf>
    <xf numFmtId="0" fontId="4" fillId="9" borderId="1" xfId="0" applyFont="1" applyFill="1" applyBorder="1" applyAlignment="1">
      <alignment vertical="center" wrapText="1"/>
    </xf>
    <xf numFmtId="0" fontId="11" fillId="3" borderId="1" xfId="0" applyFont="1" applyFill="1" applyBorder="1" applyAlignment="1">
      <alignment vertical="center" wrapText="1"/>
    </xf>
    <xf numFmtId="0" fontId="11" fillId="6" borderId="0" xfId="0" applyFont="1" applyFill="1" applyBorder="1" applyAlignment="1">
      <alignment vertical="center" wrapText="1"/>
    </xf>
    <xf numFmtId="0" fontId="11" fillId="2" borderId="0" xfId="0" applyFont="1" applyFill="1" applyAlignment="1">
      <alignment horizontal="center" vertical="center" wrapText="1"/>
    </xf>
    <xf numFmtId="0" fontId="11" fillId="2" borderId="0" xfId="0" applyFont="1" applyFill="1" applyAlignment="1">
      <alignment vertical="center" wrapText="1"/>
    </xf>
    <xf numFmtId="0" fontId="11" fillId="3" borderId="0" xfId="0" applyFont="1" applyFill="1" applyAlignment="1">
      <alignment vertical="center" wrapText="1"/>
    </xf>
    <xf numFmtId="0" fontId="3" fillId="5" borderId="0" xfId="0" applyFont="1" applyFill="1" applyAlignment="1">
      <alignment horizontal="left" vertical="center" wrapText="1"/>
    </xf>
    <xf numFmtId="0" fontId="10" fillId="2" borderId="0" xfId="0" applyFont="1" applyFill="1" applyAlignment="1">
      <alignment horizontal="left" vertical="center"/>
    </xf>
    <xf numFmtId="0" fontId="3" fillId="0" borderId="0" xfId="0" applyFont="1" applyAlignment="1">
      <alignment horizontal="left" vertical="center" wrapText="1"/>
    </xf>
    <xf numFmtId="0" fontId="9" fillId="2" borderId="0" xfId="0" applyFont="1" applyFill="1" applyAlignment="1">
      <alignment vertical="center" wrapText="1"/>
    </xf>
    <xf numFmtId="0" fontId="10" fillId="6" borderId="0" xfId="0" applyFont="1" applyFill="1" applyAlignment="1">
      <alignment horizontal="left" vertical="center" wrapText="1"/>
    </xf>
    <xf numFmtId="0" fontId="2" fillId="3" borderId="1" xfId="0" applyFont="1" applyFill="1" applyBorder="1" applyAlignment="1">
      <alignment vertical="center" wrapText="1"/>
    </xf>
    <xf numFmtId="0" fontId="2" fillId="2" borderId="0" xfId="0" applyFont="1" applyFill="1" applyAlignment="1">
      <alignment horizontal="center" vertical="center" wrapText="1"/>
    </xf>
    <xf numFmtId="0" fontId="2" fillId="3" borderId="0" xfId="0" applyFont="1" applyFill="1" applyAlignment="1">
      <alignment vertical="center" wrapText="1"/>
    </xf>
    <xf numFmtId="0" fontId="8" fillId="2" borderId="0" xfId="0" applyFont="1" applyFill="1" applyAlignment="1">
      <alignment vertical="center"/>
    </xf>
    <xf numFmtId="0" fontId="10" fillId="2" borderId="0" xfId="0" applyFont="1" applyFill="1" applyAlignment="1">
      <alignment vertical="center" wrapText="1"/>
    </xf>
    <xf numFmtId="0" fontId="3" fillId="6" borderId="0" xfId="0" applyFont="1" applyFill="1" applyAlignment="1">
      <alignment vertical="center" wrapText="1"/>
    </xf>
    <xf numFmtId="0" fontId="7" fillId="3" borderId="1" xfId="0" applyFont="1" applyFill="1" applyBorder="1" applyAlignment="1">
      <alignment vertical="center" wrapText="1"/>
    </xf>
    <xf numFmtId="0" fontId="1" fillId="3" borderId="0" xfId="0" applyFont="1" applyFill="1" applyAlignment="1">
      <alignment vertical="center" wrapText="1"/>
    </xf>
    <xf numFmtId="0" fontId="3" fillId="5" borderId="1" xfId="0" applyFont="1" applyFill="1" applyBorder="1" applyAlignment="1">
      <alignment vertical="center" wrapText="1"/>
    </xf>
    <xf numFmtId="0" fontId="3" fillId="0" borderId="0" xfId="0" applyFont="1" applyAlignment="1">
      <alignment vertical="center" wrapText="1"/>
    </xf>
    <xf numFmtId="0" fontId="3" fillId="7" borderId="0" xfId="0" applyFont="1" applyFill="1" applyAlignment="1">
      <alignment vertical="center" wrapText="1"/>
    </xf>
    <xf numFmtId="0" fontId="10" fillId="2" borderId="0" xfId="0" applyFont="1" applyFill="1" applyAlignment="1">
      <alignment vertical="center"/>
    </xf>
    <xf numFmtId="0" fontId="10" fillId="2" borderId="0" xfId="0" applyFont="1" applyFill="1" applyAlignment="1">
      <alignment horizontal="center" vertical="center" wrapText="1"/>
    </xf>
    <xf numFmtId="0" fontId="9" fillId="2" borderId="0" xfId="0" applyFont="1" applyFill="1" applyAlignment="1">
      <alignment horizontal="center" vertical="center" wrapText="1"/>
    </xf>
    <xf numFmtId="0" fontId="3" fillId="2" borderId="0" xfId="0" applyFont="1" applyFill="1" applyAlignment="1">
      <alignment horizontal="center" vertical="center" wrapText="1"/>
    </xf>
    <xf numFmtId="0" fontId="1" fillId="2" borderId="0" xfId="0" applyFont="1" applyFill="1" applyAlignment="1">
      <alignment horizontal="center" vertical="center" wrapText="1"/>
    </xf>
    <xf numFmtId="0" fontId="2" fillId="3" borderId="0" xfId="0" applyFont="1" applyFill="1" applyAlignment="1">
      <alignment horizontal="center" vertical="center" wrapText="1"/>
    </xf>
    <xf numFmtId="0" fontId="4" fillId="0" borderId="0" xfId="0" applyFont="1" applyAlignment="1">
      <alignment horizontal="center" vertical="center" wrapText="1"/>
    </xf>
    <xf numFmtId="0" fontId="6" fillId="6" borderId="0" xfId="0" applyFont="1" applyFill="1" applyAlignment="1">
      <alignment vertical="center" wrapText="1"/>
    </xf>
    <xf numFmtId="0" fontId="4" fillId="0" borderId="1" xfId="0" applyFont="1" applyFill="1" applyBorder="1" applyAlignment="1">
      <alignment vertical="center" wrapText="1"/>
    </xf>
    <xf numFmtId="0" fontId="4" fillId="0" borderId="0" xfId="0" applyFont="1" applyFill="1" applyAlignment="1">
      <alignment vertical="center" wrapText="1"/>
    </xf>
    <xf numFmtId="0" fontId="5" fillId="5" borderId="1" xfId="0" applyFont="1" applyFill="1" applyBorder="1" applyAlignment="1">
      <alignment horizontal="left" vertical="center"/>
    </xf>
    <xf numFmtId="0" fontId="4" fillId="5" borderId="1" xfId="0" applyFont="1" applyFill="1" applyBorder="1" applyAlignment="1">
      <alignment vertical="center" wrapText="1"/>
    </xf>
    <xf numFmtId="0" fontId="12" fillId="0" borderId="1" xfId="0" applyFont="1" applyBorder="1" applyAlignment="1">
      <alignment vertical="center" wrapText="1"/>
    </xf>
    <xf numFmtId="0" fontId="12" fillId="9" borderId="1" xfId="0" applyFont="1" applyFill="1" applyBorder="1" applyAlignment="1">
      <alignment vertical="center" wrapText="1"/>
    </xf>
    <xf numFmtId="0" fontId="8" fillId="2" borderId="0" xfId="0" applyFont="1" applyFill="1" applyAlignment="1">
      <alignment horizontal="center" vertical="top"/>
    </xf>
    <xf numFmtId="0" fontId="13" fillId="2" borderId="0" xfId="0" applyFont="1" applyFill="1" applyAlignment="1">
      <alignment horizontal="center" vertical="top"/>
    </xf>
    <xf numFmtId="0" fontId="3" fillId="6" borderId="0" xfId="0" applyFont="1" applyFill="1" applyAlignment="1">
      <alignment horizontal="center" vertical="top" wrapText="1"/>
    </xf>
    <xf numFmtId="0" fontId="7" fillId="3" borderId="1" xfId="0" applyFont="1" applyFill="1" applyBorder="1" applyAlignment="1">
      <alignment horizontal="center" vertical="top" wrapText="1"/>
    </xf>
    <xf numFmtId="0" fontId="2" fillId="3" borderId="1" xfId="0" applyFont="1" applyFill="1" applyBorder="1" applyAlignment="1">
      <alignment horizontal="center" vertical="top" wrapText="1"/>
    </xf>
    <xf numFmtId="0" fontId="7" fillId="6" borderId="0" xfId="0" applyFont="1" applyFill="1" applyBorder="1" applyAlignment="1">
      <alignment horizontal="center" vertical="top" wrapText="1"/>
    </xf>
    <xf numFmtId="0" fontId="3" fillId="5" borderId="1" xfId="0" applyFont="1" applyFill="1" applyBorder="1" applyAlignment="1">
      <alignment horizontal="center" vertical="top" wrapText="1"/>
    </xf>
    <xf numFmtId="0" fontId="4" fillId="6" borderId="0" xfId="0" applyFont="1" applyFill="1" applyBorder="1" applyAlignment="1">
      <alignment horizontal="center" vertical="top" wrapText="1"/>
    </xf>
    <xf numFmtId="0" fontId="11" fillId="6" borderId="0" xfId="0" applyFont="1" applyFill="1" applyBorder="1" applyAlignment="1">
      <alignment horizontal="center" vertical="top" wrapText="1"/>
    </xf>
    <xf numFmtId="0" fontId="3" fillId="7" borderId="0" xfId="0" applyFont="1" applyFill="1" applyAlignment="1">
      <alignment horizontal="center" vertical="top" wrapText="1"/>
    </xf>
    <xf numFmtId="0" fontId="4" fillId="7" borderId="0" xfId="0" applyFont="1" applyFill="1" applyAlignment="1">
      <alignment horizontal="center" vertical="top" wrapText="1"/>
    </xf>
    <xf numFmtId="0" fontId="10" fillId="2" borderId="0" xfId="0" applyFont="1" applyFill="1" applyAlignment="1">
      <alignment horizontal="center" vertical="top"/>
    </xf>
    <xf numFmtId="0" fontId="3" fillId="0" borderId="0" xfId="0" applyFont="1" applyAlignment="1">
      <alignment horizontal="center" vertical="top" wrapText="1"/>
    </xf>
    <xf numFmtId="0" fontId="3" fillId="8" borderId="0" xfId="0" applyFont="1" applyFill="1" applyAlignment="1">
      <alignment horizontal="center" vertical="top"/>
    </xf>
    <xf numFmtId="0" fontId="3" fillId="8" borderId="0" xfId="0" applyFont="1" applyFill="1" applyAlignment="1">
      <alignment horizontal="center"/>
    </xf>
    <xf numFmtId="0" fontId="3" fillId="8" borderId="0" xfId="0" applyFont="1" applyFill="1"/>
    <xf numFmtId="0" fontId="3" fillId="8" borderId="0" xfId="0" applyFont="1" applyFill="1" applyAlignment="1"/>
    <xf numFmtId="0" fontId="3" fillId="8" borderId="0" xfId="0" applyFont="1" applyFill="1" applyAlignment="1">
      <alignment horizontal="left"/>
    </xf>
    <xf numFmtId="0" fontId="3" fillId="8" borderId="0" xfId="0" applyFont="1" applyFill="1" applyAlignment="1">
      <alignment horizontal="left" vertical="top"/>
    </xf>
    <xf numFmtId="0" fontId="8" fillId="2" borderId="0" xfId="0" applyFont="1" applyFill="1" applyAlignment="1">
      <alignment horizontal="left" vertical="top"/>
    </xf>
    <xf numFmtId="0" fontId="4" fillId="0" borderId="1" xfId="0" applyFont="1" applyBorder="1" applyAlignment="1">
      <alignment horizontal="left" vertical="top" wrapText="1"/>
    </xf>
    <xf numFmtId="0" fontId="4" fillId="9" borderId="1" xfId="0" applyFont="1" applyFill="1" applyBorder="1" applyAlignment="1">
      <alignment horizontal="left" vertical="top" wrapText="1"/>
    </xf>
    <xf numFmtId="0" fontId="3" fillId="4" borderId="1"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3" Type="http://schemas.openxmlformats.org/officeDocument/2006/relationships/worksheet" Target="worksheets/sheet3.xml" />
  <Relationship Id="rId21" Type="http://schemas.openxmlformats.org/officeDocument/2006/relationships/theme" Target="theme/theme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styles" Target="styles.xml" />
</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5124449</xdr:colOff>
      <xdr:row>1</xdr:row>
      <xdr:rowOff>76200</xdr:rowOff>
    </xdr:from>
    <xdr:to>
      <xdr:col>1</xdr:col>
      <xdr:colOff>45243</xdr:colOff>
      <xdr:row>20</xdr:row>
      <xdr:rowOff>28575</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124449" y="123825"/>
          <a:ext cx="3178969" cy="4238625"/>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drawing" Target="../drawings/drawing1.xml" />
  <Relationship Id="rId1" Type="http://schemas.openxmlformats.org/officeDocument/2006/relationships/hyperlink" Target="mailto:shadowed_sky@hotmail.com" TargetMode="External" />
</Relationships>
</file>

<file path=xl/worksheets/_rels/sheet10.xml.rels>&#65279;<?xml version="1.0" encoding="UTF-8" standalone="yes"?>
<Relationships xmlns="http://schemas.openxmlformats.org/package/2006/relationships">
</Relationships>
</file>

<file path=xl/worksheets/_rels/sheet12.xml.rels>&#65279;<?xml version="1.0" encoding="UTF-8" standalone="yes"?>
<Relationships xmlns="http://schemas.openxmlformats.org/package/2006/relationships">
</Relationships>
</file>

<file path=xl/worksheets/_rels/sheet15.xml.rels>&#65279;<?xml version="1.0" encoding="UTF-8" standalone="yes"?>
<Relationships xmlns="http://schemas.openxmlformats.org/package/2006/relationships">
</Relationships>
</file>

<file path=xl/worksheets/_rels/sheet16.xml.rels>&#65279;<?xml version="1.0" encoding="UTF-8" standalone="yes"?>
<Relationships xmlns="http://schemas.openxmlformats.org/package/2006/relationships">
</Relationships>
</file>

<file path=xl/worksheets/_rels/sheet17.xml.rels>&#65279;<?xml version="1.0" encoding="UTF-8" standalone="yes"?>
<Relationships xmlns="http://schemas.openxmlformats.org/package/2006/relationships">
</Relationships>
</file>

<file path=xl/worksheets/_rels/sheet18.xml.rels>&#65279;<?xml version="1.0" encoding="UTF-8" standalone="yes"?>
<Relationships xmlns="http://schemas.openxmlformats.org/package/2006/relationships">
</Relationships>
</file>

<file path=xl/worksheets/_rels/sheet2.xml.rels>&#65279;<?xml version="1.0" encoding="UTF-8" standalone="yes"?>
<Relationships xmlns="http://schemas.openxmlformats.org/package/2006/relationships">
</Relationships>
</file>

<file path=xl/worksheets/_rels/sheet20.xml.rels>&#65279;<?xml version="1.0" encoding="UTF-8" standalone="yes"?>
<Relationships xmlns="http://schemas.openxmlformats.org/package/2006/relationships">
</Relationships>
</file>

<file path=xl/worksheets/_rels/sheet3.xml.rels>&#65279;<?xml version="1.0" encoding="UTF-8" standalone="yes"?>
<Relationships xmlns="http://schemas.openxmlformats.org/package/2006/relationships">
</Relationships>
</file>

<file path=xl/worksheets/_rels/sheet8.xml.rels>&#65279;<?xml version="1.0" encoding="UTF-8" standalone="yes"?>
<Relationships xmlns="http://schemas.openxmlformats.org/package/2006/relationships">
</Relationships>
</file>

<file path=xl/worksheets/_rels/sheet9.xml.rels>&#65279;<?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7"/>
  <sheetViews>
    <sheetView tabSelected="1" workbookViewId="0">
      <selection activeCell="A2" sqref="A2"/>
    </sheetView>
  </sheetViews>
  <sheetFormatPr defaultColWidth="8.7109375" defaultRowHeight="15" x14ac:dyDescent="0.25"/>
  <cols>
    <col min="1" max="1" width="123.85546875" style="31" customWidth="1"/>
    <col min="2" max="16384" width="8.7109375" style="31"/>
  </cols>
  <sheetData>
    <row r="1" spans="1:5" s="20" customFormat="1" ht="3.95" customHeight="1" x14ac:dyDescent="0.25">
      <c r="A1" s="18"/>
      <c r="B1" s="19"/>
      <c r="E1" s="21"/>
    </row>
    <row r="2" spans="1:5" s="23" customFormat="1" ht="26.25" x14ac:dyDescent="0.25">
      <c r="A2" s="22" t="s">
        <v>11920</v>
      </c>
    </row>
    <row r="3" spans="1:5" s="20" customFormat="1" ht="3.95" customHeight="1" x14ac:dyDescent="0.25">
      <c r="A3" s="18"/>
      <c r="B3" s="19"/>
      <c r="E3" s="21"/>
    </row>
    <row r="4" spans="1:5" s="24" customFormat="1" ht="14.25" x14ac:dyDescent="0.25"/>
    <row r="5" spans="1:5" s="24" customFormat="1" ht="14.25" x14ac:dyDescent="0.25">
      <c r="A5" s="24" t="s">
        <v>11921</v>
      </c>
    </row>
    <row r="6" spans="1:5" s="24" customFormat="1" ht="14.25" x14ac:dyDescent="0.25"/>
    <row r="7" spans="1:5" s="20" customFormat="1" ht="3.95" customHeight="1" x14ac:dyDescent="0.25">
      <c r="A7" s="18"/>
      <c r="B7" s="19"/>
      <c r="E7" s="21"/>
    </row>
    <row r="8" spans="1:5" s="23" customFormat="1" ht="26.25" x14ac:dyDescent="0.25">
      <c r="A8" s="22" t="s">
        <v>11922</v>
      </c>
    </row>
    <row r="9" spans="1:5" s="20" customFormat="1" ht="3.95" customHeight="1" x14ac:dyDescent="0.25">
      <c r="A9" s="18"/>
      <c r="B9" s="19"/>
      <c r="E9" s="21"/>
    </row>
    <row r="10" spans="1:5" s="24" customFormat="1" ht="21" customHeight="1" x14ac:dyDescent="0.25"/>
    <row r="11" spans="1:5" s="24" customFormat="1" ht="21" customHeight="1" x14ac:dyDescent="0.25">
      <c r="A11" s="24" t="s">
        <v>16836</v>
      </c>
    </row>
    <row r="12" spans="1:5" s="24" customFormat="1" ht="21" customHeight="1" x14ac:dyDescent="0.25">
      <c r="A12" s="24" t="s">
        <v>17013</v>
      </c>
    </row>
    <row r="13" spans="1:5" s="24" customFormat="1" ht="21" customHeight="1" x14ac:dyDescent="0.25"/>
    <row r="14" spans="1:5" s="24" customFormat="1" ht="21" customHeight="1" x14ac:dyDescent="0.25">
      <c r="A14" s="24" t="s">
        <v>11923</v>
      </c>
    </row>
    <row r="15" spans="1:5" s="24" customFormat="1" ht="21" customHeight="1" x14ac:dyDescent="0.25">
      <c r="A15" s="25" t="s">
        <v>16981</v>
      </c>
    </row>
    <row r="16" spans="1:5" s="24" customFormat="1" ht="21" customHeight="1" x14ac:dyDescent="0.25"/>
    <row r="17" spans="1:5" s="24" customFormat="1" ht="21" customHeight="1" x14ac:dyDescent="0.25">
      <c r="A17" s="24" t="s">
        <v>16983</v>
      </c>
    </row>
    <row r="18" spans="1:5" s="24" customFormat="1" ht="21" customHeight="1" x14ac:dyDescent="0.25">
      <c r="A18" s="24" t="s">
        <v>11924</v>
      </c>
    </row>
    <row r="19" spans="1:5" s="24" customFormat="1" ht="21" customHeight="1" x14ac:dyDescent="0.25"/>
    <row r="20" spans="1:5" s="24" customFormat="1" ht="21" customHeight="1" x14ac:dyDescent="0.25">
      <c r="A20" s="24" t="s">
        <v>11925</v>
      </c>
    </row>
    <row r="21" spans="1:5" s="24" customFormat="1" ht="21" customHeight="1" x14ac:dyDescent="0.25"/>
    <row r="22" spans="1:5" s="24" customFormat="1" ht="21" customHeight="1" x14ac:dyDescent="0.25">
      <c r="A22" s="24" t="s">
        <v>17012</v>
      </c>
    </row>
    <row r="23" spans="1:5" s="24" customFormat="1" ht="21" customHeight="1" x14ac:dyDescent="0.25"/>
    <row r="24" spans="1:5" s="24" customFormat="1" ht="21" customHeight="1" x14ac:dyDescent="0.25"/>
    <row r="25" spans="1:5" s="24" customFormat="1" ht="21" customHeight="1" x14ac:dyDescent="0.25">
      <c r="A25" s="26" t="s">
        <v>16980</v>
      </c>
    </row>
    <row r="26" spans="1:5" s="24" customFormat="1" ht="21" customHeight="1" x14ac:dyDescent="0.25">
      <c r="A26" s="26" t="s">
        <v>17011</v>
      </c>
    </row>
    <row r="27" spans="1:5" s="24" customFormat="1" ht="21" customHeight="1" x14ac:dyDescent="0.25">
      <c r="A27" s="26"/>
    </row>
    <row r="28" spans="1:5" s="24" customFormat="1" ht="21" customHeight="1" x14ac:dyDescent="0.25">
      <c r="A28" s="26" t="s">
        <v>16984</v>
      </c>
    </row>
    <row r="29" spans="1:5" s="24" customFormat="1" ht="21" customHeight="1" x14ac:dyDescent="0.25">
      <c r="A29" s="26" t="s">
        <v>16985</v>
      </c>
    </row>
    <row r="30" spans="1:5" s="24" customFormat="1" ht="21" customHeight="1" x14ac:dyDescent="0.25">
      <c r="A30" s="26"/>
    </row>
    <row r="31" spans="1:5" s="20" customFormat="1" ht="3.95" customHeight="1" x14ac:dyDescent="0.25">
      <c r="A31" s="18"/>
      <c r="B31" s="19"/>
      <c r="E31" s="21"/>
    </row>
    <row r="32" spans="1:5" s="27" customFormat="1" ht="21" customHeight="1" x14ac:dyDescent="0.25"/>
    <row r="33" spans="1:1" s="27" customFormat="1" ht="21" customHeight="1" x14ac:dyDescent="0.25">
      <c r="A33" s="27" t="s">
        <v>16982</v>
      </c>
    </row>
    <row r="34" spans="1:1" s="27" customFormat="1" ht="21" customHeight="1" x14ac:dyDescent="0.25"/>
    <row r="35" spans="1:1" s="28" customFormat="1" ht="21" customHeight="1" x14ac:dyDescent="0.25">
      <c r="A35" s="28" t="s">
        <v>16987</v>
      </c>
    </row>
    <row r="36" spans="1:1" s="28" customFormat="1" ht="21" customHeight="1" x14ac:dyDescent="0.25">
      <c r="A36" s="29" t="s">
        <v>16988</v>
      </c>
    </row>
    <row r="37" spans="1:1" s="28" customFormat="1" ht="45.95" customHeight="1" x14ac:dyDescent="0.25">
      <c r="A37" s="29" t="s">
        <v>17086</v>
      </c>
    </row>
    <row r="38" spans="1:1" s="28" customFormat="1" ht="21" customHeight="1" x14ac:dyDescent="0.25"/>
    <row r="39" spans="1:1" s="28" customFormat="1" ht="21" customHeight="1" x14ac:dyDescent="0.25">
      <c r="A39" s="28" t="s">
        <v>16989</v>
      </c>
    </row>
    <row r="40" spans="1:1" s="28" customFormat="1" ht="21" customHeight="1" x14ac:dyDescent="0.25">
      <c r="A40" s="29" t="s">
        <v>16990</v>
      </c>
    </row>
    <row r="41" spans="1:1" s="28" customFormat="1" ht="17.25" customHeight="1" x14ac:dyDescent="0.25">
      <c r="A41" s="29" t="s">
        <v>16991</v>
      </c>
    </row>
    <row r="42" spans="1:1" s="28" customFormat="1" ht="207.75" customHeight="1" x14ac:dyDescent="0.25">
      <c r="A42" s="29" t="s">
        <v>16992</v>
      </c>
    </row>
    <row r="43" spans="1:1" s="28" customFormat="1" ht="44.25" customHeight="1" x14ac:dyDescent="0.25">
      <c r="A43" s="29" t="s">
        <v>16993</v>
      </c>
    </row>
    <row r="44" spans="1:1" s="28" customFormat="1" ht="16.5" customHeight="1" x14ac:dyDescent="0.25">
      <c r="A44" s="29" t="s">
        <v>16994</v>
      </c>
    </row>
    <row r="45" spans="1:1" s="28" customFormat="1" ht="29.25" customHeight="1" x14ac:dyDescent="0.25">
      <c r="A45" s="29" t="s">
        <v>16995</v>
      </c>
    </row>
    <row r="46" spans="1:1" s="28" customFormat="1" ht="32.25" customHeight="1" x14ac:dyDescent="0.25">
      <c r="A46" s="29" t="s">
        <v>16996</v>
      </c>
    </row>
    <row r="47" spans="1:1" s="28" customFormat="1" ht="42.75" customHeight="1" x14ac:dyDescent="0.25">
      <c r="A47" s="29" t="s">
        <v>16997</v>
      </c>
    </row>
    <row r="48" spans="1:1" s="28" customFormat="1" ht="82.5" customHeight="1" x14ac:dyDescent="0.25">
      <c r="A48" s="29" t="s">
        <v>16998</v>
      </c>
    </row>
    <row r="49" spans="1:1" s="28" customFormat="1" ht="21" customHeight="1" x14ac:dyDescent="0.25">
      <c r="A49" s="29" t="s">
        <v>16999</v>
      </c>
    </row>
    <row r="50" spans="1:1" s="28" customFormat="1" ht="31.5" customHeight="1" x14ac:dyDescent="0.25">
      <c r="A50" s="29" t="s">
        <v>17000</v>
      </c>
    </row>
    <row r="51" spans="1:1" s="28" customFormat="1" ht="17.25" customHeight="1" x14ac:dyDescent="0.25">
      <c r="A51" s="29" t="s">
        <v>17001</v>
      </c>
    </row>
    <row r="52" spans="1:1" s="28" customFormat="1" ht="30" customHeight="1" x14ac:dyDescent="0.25">
      <c r="A52" s="29" t="s">
        <v>17002</v>
      </c>
    </row>
    <row r="53" spans="1:1" s="28" customFormat="1" ht="28.5" customHeight="1" x14ac:dyDescent="0.25">
      <c r="A53" s="29" t="s">
        <v>17003</v>
      </c>
    </row>
    <row r="54" spans="1:1" s="28" customFormat="1" ht="29.25" customHeight="1" x14ac:dyDescent="0.25">
      <c r="A54" s="29" t="s">
        <v>17004</v>
      </c>
    </row>
    <row r="55" spans="1:1" s="28" customFormat="1" ht="21" customHeight="1" x14ac:dyDescent="0.25">
      <c r="A55" s="29" t="s">
        <v>17005</v>
      </c>
    </row>
    <row r="56" spans="1:1" s="28" customFormat="1" ht="21" customHeight="1" x14ac:dyDescent="0.25">
      <c r="A56" s="29" t="s">
        <v>17006</v>
      </c>
    </row>
    <row r="57" spans="1:1" s="28" customFormat="1" ht="21" customHeight="1" x14ac:dyDescent="0.25">
      <c r="A57" s="29" t="s">
        <v>17007</v>
      </c>
    </row>
    <row r="58" spans="1:1" s="28" customFormat="1" ht="32.25" customHeight="1" x14ac:dyDescent="0.25">
      <c r="A58" s="29" t="s">
        <v>17008</v>
      </c>
    </row>
    <row r="59" spans="1:1" s="28" customFormat="1" ht="21" customHeight="1" x14ac:dyDescent="0.25">
      <c r="A59" s="29" t="s">
        <v>17010</v>
      </c>
    </row>
    <row r="60" spans="1:1" s="28" customFormat="1" ht="21" customHeight="1" x14ac:dyDescent="0.25">
      <c r="A60" s="29" t="s">
        <v>17009</v>
      </c>
    </row>
    <row r="61" spans="1:1" s="27" customFormat="1" ht="21" customHeight="1" x14ac:dyDescent="0.25"/>
    <row r="62" spans="1:1" s="27" customFormat="1" ht="21" customHeight="1" x14ac:dyDescent="0.25"/>
    <row r="63" spans="1:1" s="27" customFormat="1" ht="21" customHeight="1" x14ac:dyDescent="0.25"/>
    <row r="64" spans="1:1" s="27" customFormat="1" ht="21" customHeight="1" x14ac:dyDescent="0.25"/>
    <row r="65" s="27" customFormat="1" ht="21" customHeight="1" x14ac:dyDescent="0.25"/>
    <row r="66" s="27" customFormat="1" ht="21" customHeight="1" x14ac:dyDescent="0.25"/>
    <row r="67" s="27" customFormat="1" ht="21" customHeight="1" x14ac:dyDescent="0.25"/>
    <row r="68" s="27" customFormat="1" ht="21" customHeight="1" x14ac:dyDescent="0.25"/>
    <row r="69" s="27" customFormat="1" ht="21" customHeight="1" x14ac:dyDescent="0.25"/>
    <row r="70" s="27" customFormat="1" ht="21" customHeight="1" x14ac:dyDescent="0.25"/>
    <row r="71" s="27" customFormat="1" ht="21" customHeight="1" x14ac:dyDescent="0.25"/>
    <row r="72" s="27" customFormat="1" ht="21" customHeight="1" x14ac:dyDescent="0.25"/>
    <row r="73" s="27" customFormat="1" ht="21" customHeight="1" x14ac:dyDescent="0.25"/>
    <row r="74" s="27" customFormat="1" ht="21" customHeight="1" x14ac:dyDescent="0.25"/>
    <row r="75" s="27" customFormat="1" ht="21" customHeight="1" x14ac:dyDescent="0.25"/>
    <row r="76" s="27" customFormat="1" ht="21" customHeight="1" x14ac:dyDescent="0.25"/>
    <row r="77" s="27" customFormat="1" ht="21" customHeight="1" x14ac:dyDescent="0.25"/>
    <row r="78" s="27" customFormat="1" ht="21" customHeight="1" x14ac:dyDescent="0.25"/>
    <row r="79" s="27" customFormat="1" ht="21" customHeight="1" x14ac:dyDescent="0.25"/>
    <row r="80" s="27" customFormat="1" ht="21" customHeight="1" x14ac:dyDescent="0.25"/>
    <row r="81" s="27" customFormat="1" ht="21" customHeight="1" x14ac:dyDescent="0.25"/>
    <row r="82" s="27" customFormat="1" ht="21" customHeight="1" x14ac:dyDescent="0.25"/>
    <row r="83" s="27" customFormat="1" ht="21" customHeight="1" x14ac:dyDescent="0.25"/>
    <row r="84" s="27" customFormat="1" ht="21" customHeight="1" x14ac:dyDescent="0.25"/>
    <row r="85" s="27" customFormat="1" ht="21" customHeight="1" x14ac:dyDescent="0.25"/>
    <row r="86" s="27" customFormat="1" ht="21" customHeight="1" x14ac:dyDescent="0.25"/>
    <row r="87" s="27" customFormat="1" ht="21" customHeight="1" x14ac:dyDescent="0.25"/>
    <row r="88" s="27" customFormat="1" ht="21" customHeight="1" x14ac:dyDescent="0.25"/>
    <row r="89" s="27" customFormat="1" ht="21" customHeight="1" x14ac:dyDescent="0.25"/>
    <row r="90" s="27" customFormat="1" ht="21" customHeight="1" x14ac:dyDescent="0.25"/>
    <row r="91" s="27" customFormat="1" ht="21" customHeight="1" x14ac:dyDescent="0.25"/>
    <row r="92" s="27" customFormat="1" ht="21" customHeight="1" x14ac:dyDescent="0.25"/>
    <row r="93" s="27" customFormat="1" ht="21" customHeight="1" x14ac:dyDescent="0.25"/>
    <row r="94" s="27" customFormat="1" ht="21" customHeight="1" x14ac:dyDescent="0.25"/>
    <row r="95" s="27" customFormat="1" ht="21" customHeight="1" x14ac:dyDescent="0.25"/>
    <row r="96" s="27" customFormat="1" ht="21" customHeight="1" x14ac:dyDescent="0.25"/>
    <row r="97" s="27" customFormat="1" ht="21" customHeight="1" x14ac:dyDescent="0.25"/>
    <row r="98" s="27" customFormat="1" ht="21" customHeight="1" x14ac:dyDescent="0.25"/>
    <row r="99" s="27" customFormat="1" ht="21" customHeight="1" x14ac:dyDescent="0.25"/>
    <row r="100" s="27" customFormat="1" ht="21" customHeight="1" x14ac:dyDescent="0.25"/>
    <row r="101" s="27" customFormat="1" ht="21" customHeight="1" x14ac:dyDescent="0.25"/>
    <row r="102" s="27" customFormat="1" ht="21" customHeight="1" x14ac:dyDescent="0.25"/>
    <row r="103" s="27" customFormat="1" ht="21" customHeight="1" x14ac:dyDescent="0.25"/>
    <row r="104" s="27" customFormat="1" ht="21" customHeight="1" x14ac:dyDescent="0.25"/>
    <row r="105" s="27" customFormat="1" ht="21" customHeight="1" x14ac:dyDescent="0.25"/>
    <row r="106" s="27" customFormat="1" ht="21" customHeight="1" x14ac:dyDescent="0.25"/>
    <row r="107" s="27" customFormat="1" ht="21" customHeight="1" x14ac:dyDescent="0.25"/>
    <row r="108" s="27" customFormat="1" ht="21" customHeight="1" x14ac:dyDescent="0.25"/>
    <row r="109" s="27" customFormat="1" ht="21" customHeight="1" x14ac:dyDescent="0.25"/>
    <row r="110" s="27" customFormat="1" ht="21" customHeight="1" x14ac:dyDescent="0.25"/>
    <row r="111" s="27" customFormat="1" ht="21" customHeight="1" x14ac:dyDescent="0.25"/>
    <row r="112" s="27" customFormat="1" ht="21" customHeight="1" x14ac:dyDescent="0.25"/>
    <row r="113" s="27" customFormat="1" ht="21" customHeight="1" x14ac:dyDescent="0.25"/>
    <row r="114" s="27" customFormat="1" ht="21" customHeight="1" x14ac:dyDescent="0.25"/>
    <row r="115" s="27" customFormat="1" ht="21" customHeight="1" x14ac:dyDescent="0.25"/>
    <row r="116" s="27" customFormat="1" ht="21" customHeight="1" x14ac:dyDescent="0.25"/>
    <row r="117" s="27" customFormat="1" ht="21" customHeight="1" x14ac:dyDescent="0.25"/>
    <row r="118" s="27" customFormat="1" ht="21" customHeight="1" x14ac:dyDescent="0.25"/>
    <row r="119" s="27" customFormat="1" ht="21" customHeight="1" x14ac:dyDescent="0.25"/>
    <row r="120" s="27" customFormat="1" ht="21" customHeight="1" x14ac:dyDescent="0.25"/>
    <row r="121" s="27" customFormat="1" ht="21" customHeight="1" x14ac:dyDescent="0.25"/>
    <row r="122" s="27" customFormat="1" ht="21" customHeight="1" x14ac:dyDescent="0.25"/>
    <row r="123" s="27" customFormat="1" ht="21" customHeight="1" x14ac:dyDescent="0.25"/>
    <row r="124" s="27" customFormat="1" ht="21" customHeight="1" x14ac:dyDescent="0.25"/>
    <row r="125" s="27" customFormat="1" ht="21" customHeight="1" x14ac:dyDescent="0.25"/>
    <row r="126" s="27" customFormat="1" ht="21" customHeight="1" x14ac:dyDescent="0.25"/>
    <row r="127" s="27" customFormat="1" ht="21" customHeight="1" x14ac:dyDescent="0.25"/>
    <row r="128" s="27" customFormat="1" ht="21" customHeight="1" x14ac:dyDescent="0.25"/>
    <row r="129" s="27" customFormat="1" ht="21" customHeight="1" x14ac:dyDescent="0.25"/>
    <row r="130" s="27" customFormat="1" ht="21" customHeight="1" x14ac:dyDescent="0.25"/>
    <row r="131" s="27" customFormat="1" ht="21" customHeight="1" x14ac:dyDescent="0.25"/>
    <row r="132" s="27" customFormat="1" ht="21" customHeight="1" x14ac:dyDescent="0.25"/>
    <row r="133" s="27" customFormat="1" ht="21" customHeight="1" x14ac:dyDescent="0.25"/>
    <row r="134" s="27" customFormat="1" ht="21" customHeight="1" x14ac:dyDescent="0.25"/>
    <row r="135" s="27" customFormat="1" ht="21" customHeight="1" x14ac:dyDescent="0.25"/>
    <row r="136" s="27" customFormat="1" ht="21" customHeight="1" x14ac:dyDescent="0.25"/>
    <row r="137" s="30" customFormat="1" ht="21" customHeight="1" x14ac:dyDescent="0.25"/>
    <row r="138" s="30" customFormat="1" ht="21" customHeight="1" x14ac:dyDescent="0.25"/>
    <row r="139" s="30" customFormat="1" ht="21" customHeight="1" x14ac:dyDescent="0.25"/>
    <row r="140" s="30" customFormat="1" ht="21" customHeight="1" x14ac:dyDescent="0.25"/>
    <row r="141" s="30" customFormat="1" ht="21" customHeight="1" x14ac:dyDescent="0.25"/>
    <row r="142" s="30" customFormat="1" ht="21" customHeight="1" x14ac:dyDescent="0.25"/>
    <row r="143" s="30" customFormat="1" ht="21" customHeight="1" x14ac:dyDescent="0.25"/>
    <row r="144" s="30" customFormat="1" ht="21" customHeight="1" x14ac:dyDescent="0.25"/>
    <row r="145" s="30" customFormat="1" ht="21" customHeight="1" x14ac:dyDescent="0.25"/>
    <row r="146" s="30" customFormat="1" ht="21" customHeight="1" x14ac:dyDescent="0.25"/>
    <row r="147" s="30" customFormat="1" ht="21" customHeight="1" x14ac:dyDescent="0.25"/>
    <row r="148" s="30" customFormat="1" ht="21" customHeight="1" x14ac:dyDescent="0.25"/>
    <row r="149" s="30" customFormat="1" ht="21" customHeight="1" x14ac:dyDescent="0.25"/>
    <row r="150" s="30" customFormat="1" ht="21" customHeight="1" x14ac:dyDescent="0.25"/>
    <row r="151" s="30" customFormat="1" ht="21" customHeight="1" x14ac:dyDescent="0.25"/>
    <row r="152" s="30" customFormat="1" ht="21" customHeight="1" x14ac:dyDescent="0.25"/>
    <row r="153" s="30" customFormat="1" ht="21" customHeight="1" x14ac:dyDescent="0.25"/>
    <row r="154" s="30" customFormat="1" ht="21" customHeight="1" x14ac:dyDescent="0.25"/>
    <row r="155" s="30" customFormat="1" ht="21" customHeight="1" x14ac:dyDescent="0.25"/>
    <row r="156" s="30" customFormat="1" ht="21" customHeight="1" x14ac:dyDescent="0.25"/>
    <row r="157" s="30" customFormat="1" ht="21" customHeight="1" x14ac:dyDescent="0.25"/>
    <row r="158" s="30" customFormat="1" ht="21" customHeight="1" x14ac:dyDescent="0.25"/>
    <row r="159" s="30" customFormat="1" ht="21" customHeight="1" x14ac:dyDescent="0.25"/>
    <row r="160" s="30" customFormat="1" ht="21" customHeight="1" x14ac:dyDescent="0.25"/>
    <row r="161" s="30" customFormat="1" ht="21" customHeight="1" x14ac:dyDescent="0.25"/>
    <row r="162" s="30" customFormat="1" ht="21" customHeight="1" x14ac:dyDescent="0.25"/>
    <row r="163" s="30" customFormat="1" ht="21" customHeight="1" x14ac:dyDescent="0.25"/>
    <row r="164" s="30" customFormat="1" ht="21" customHeight="1" x14ac:dyDescent="0.25"/>
    <row r="165" s="30" customFormat="1" ht="21" customHeight="1" x14ac:dyDescent="0.25"/>
    <row r="166" s="30" customFormat="1" ht="21" customHeight="1" x14ac:dyDescent="0.25"/>
    <row r="167" s="30" customFormat="1" ht="21" customHeight="1" x14ac:dyDescent="0.25"/>
    <row r="168" s="30" customFormat="1" ht="21" customHeight="1" x14ac:dyDescent="0.25"/>
    <row r="169" s="30" customFormat="1" ht="21" customHeight="1" x14ac:dyDescent="0.25"/>
    <row r="170" s="30" customFormat="1" ht="21" customHeight="1" x14ac:dyDescent="0.25"/>
    <row r="171" s="30" customFormat="1" ht="21" customHeight="1" x14ac:dyDescent="0.25"/>
    <row r="172" s="30" customFormat="1" ht="21" customHeight="1" x14ac:dyDescent="0.25"/>
    <row r="173" s="30" customFormat="1" ht="21" customHeight="1" x14ac:dyDescent="0.25"/>
    <row r="174" s="30" customFormat="1" ht="21" customHeight="1" x14ac:dyDescent="0.25"/>
    <row r="175" s="30" customFormat="1" ht="21" customHeight="1" x14ac:dyDescent="0.25"/>
    <row r="176" s="30" customFormat="1" ht="21" customHeight="1" x14ac:dyDescent="0.25"/>
    <row r="177" s="30" customFormat="1" ht="21" customHeight="1" x14ac:dyDescent="0.25"/>
    <row r="178" s="30" customFormat="1" ht="21" customHeight="1" x14ac:dyDescent="0.25"/>
    <row r="179" s="30" customFormat="1" ht="21" customHeight="1" x14ac:dyDescent="0.25"/>
    <row r="180" s="30" customFormat="1" ht="21" customHeight="1" x14ac:dyDescent="0.25"/>
    <row r="181" s="30" customFormat="1" ht="21" customHeight="1" x14ac:dyDescent="0.25"/>
    <row r="182" s="30" customFormat="1" ht="21" customHeight="1" x14ac:dyDescent="0.25"/>
    <row r="183" s="30" customFormat="1" ht="21" customHeight="1" x14ac:dyDescent="0.25"/>
    <row r="184" s="30" customFormat="1" ht="21" customHeight="1" x14ac:dyDescent="0.25"/>
    <row r="185" s="30" customFormat="1" ht="21" customHeight="1" x14ac:dyDescent="0.25"/>
    <row r="186" s="30" customFormat="1" ht="21" customHeight="1" x14ac:dyDescent="0.25"/>
    <row r="187" s="30" customFormat="1" ht="21" customHeight="1" x14ac:dyDescent="0.25"/>
    <row r="188" s="30" customFormat="1" ht="21" customHeight="1" x14ac:dyDescent="0.25"/>
    <row r="189" s="30" customFormat="1" ht="21" customHeight="1" x14ac:dyDescent="0.25"/>
    <row r="190" s="30" customFormat="1" ht="21" customHeight="1" x14ac:dyDescent="0.25"/>
    <row r="191" s="30" customFormat="1" ht="21" customHeight="1" x14ac:dyDescent="0.25"/>
    <row r="192" s="30" customFormat="1" ht="21" customHeight="1" x14ac:dyDescent="0.25"/>
    <row r="193" s="30" customFormat="1" ht="21" customHeight="1" x14ac:dyDescent="0.25"/>
    <row r="194" s="30" customFormat="1" ht="21" customHeight="1" x14ac:dyDescent="0.25"/>
    <row r="195" s="30" customFormat="1" ht="21" customHeight="1" x14ac:dyDescent="0.25"/>
    <row r="196" s="30" customFormat="1" ht="21" customHeight="1" x14ac:dyDescent="0.25"/>
    <row r="197" s="30" customFormat="1" ht="21" customHeight="1" x14ac:dyDescent="0.25"/>
    <row r="198" s="30" customFormat="1" ht="21" customHeight="1" x14ac:dyDescent="0.25"/>
    <row r="199" s="30" customFormat="1" ht="21" customHeight="1" x14ac:dyDescent="0.25"/>
    <row r="200" s="30" customFormat="1" ht="21" customHeight="1" x14ac:dyDescent="0.25"/>
    <row r="201" s="30" customFormat="1" ht="21" customHeight="1" x14ac:dyDescent="0.25"/>
    <row r="202" s="30" customFormat="1" ht="21" customHeight="1" x14ac:dyDescent="0.25"/>
    <row r="203" s="30" customFormat="1" ht="21" customHeight="1" x14ac:dyDescent="0.25"/>
    <row r="204" s="30" customFormat="1" ht="21" customHeight="1" x14ac:dyDescent="0.25"/>
    <row r="205" s="30" customFormat="1" ht="21" customHeight="1" x14ac:dyDescent="0.25"/>
    <row r="206" s="30" customFormat="1" ht="21" customHeight="1" x14ac:dyDescent="0.25"/>
    <row r="207" s="30" customFormat="1" ht="21" customHeight="1" x14ac:dyDescent="0.25"/>
    <row r="208" s="30" customFormat="1" ht="21" customHeight="1" x14ac:dyDescent="0.25"/>
    <row r="209" s="30" customFormat="1" ht="21" customHeight="1" x14ac:dyDescent="0.25"/>
    <row r="210" s="30" customFormat="1" ht="21" customHeight="1" x14ac:dyDescent="0.25"/>
    <row r="211" s="30" customFormat="1" ht="21" customHeight="1" x14ac:dyDescent="0.25"/>
    <row r="212" s="30" customFormat="1" ht="21" customHeight="1" x14ac:dyDescent="0.25"/>
    <row r="213" s="30" customFormat="1" ht="21" customHeight="1" x14ac:dyDescent="0.25"/>
    <row r="214" s="30" customFormat="1" ht="21" customHeight="1" x14ac:dyDescent="0.25"/>
    <row r="215" s="30" customFormat="1" ht="21" customHeight="1" x14ac:dyDescent="0.25"/>
    <row r="216" s="30" customFormat="1" ht="21" customHeight="1" x14ac:dyDescent="0.25"/>
    <row r="217" s="30" customFormat="1" ht="21" customHeight="1" x14ac:dyDescent="0.25"/>
    <row r="218" s="30" customFormat="1" ht="21" customHeight="1" x14ac:dyDescent="0.25"/>
    <row r="219" s="30" customFormat="1" ht="21" customHeight="1" x14ac:dyDescent="0.25"/>
    <row r="220" s="30" customFormat="1" ht="21" customHeight="1" x14ac:dyDescent="0.25"/>
    <row r="221" s="30" customFormat="1" ht="21" customHeight="1" x14ac:dyDescent="0.25"/>
    <row r="222" s="30" customFormat="1" ht="21" customHeight="1" x14ac:dyDescent="0.25"/>
    <row r="223" s="30" customFormat="1" ht="21" customHeight="1" x14ac:dyDescent="0.25"/>
    <row r="224" s="30" customFormat="1" ht="21" customHeight="1" x14ac:dyDescent="0.25"/>
    <row r="225" s="30" customFormat="1" ht="21" customHeight="1" x14ac:dyDescent="0.25"/>
    <row r="226" s="30" customFormat="1" ht="21" customHeight="1" x14ac:dyDescent="0.25"/>
    <row r="227" s="30" customFormat="1" ht="21" customHeight="1" x14ac:dyDescent="0.25"/>
    <row r="228" s="30" customFormat="1" ht="21" customHeight="1" x14ac:dyDescent="0.25"/>
    <row r="229" s="30" customFormat="1" ht="21" customHeight="1" x14ac:dyDescent="0.25"/>
    <row r="230" s="30" customFormat="1" ht="21" customHeight="1" x14ac:dyDescent="0.25"/>
    <row r="231" s="30" customFormat="1" ht="21" customHeight="1" x14ac:dyDescent="0.25"/>
    <row r="232" s="30" customFormat="1" ht="21" customHeight="1" x14ac:dyDescent="0.25"/>
    <row r="233" s="30" customFormat="1" ht="21" customHeight="1" x14ac:dyDescent="0.25"/>
    <row r="234" s="30" customFormat="1" ht="21" customHeight="1" x14ac:dyDescent="0.25"/>
    <row r="235" s="30" customFormat="1" ht="21" customHeight="1" x14ac:dyDescent="0.25"/>
    <row r="236" s="30" customFormat="1" ht="21" customHeight="1" x14ac:dyDescent="0.25"/>
    <row r="237" s="30" customFormat="1" ht="21" customHeight="1" x14ac:dyDescent="0.25"/>
    <row r="238" s="30" customFormat="1" ht="21" customHeight="1" x14ac:dyDescent="0.25"/>
    <row r="239" s="30" customFormat="1" ht="21" customHeight="1" x14ac:dyDescent="0.25"/>
    <row r="240" s="30" customFormat="1" ht="21" customHeight="1" x14ac:dyDescent="0.25"/>
    <row r="241" s="30" customFormat="1" ht="21" customHeight="1" x14ac:dyDescent="0.25"/>
    <row r="242" s="30" customFormat="1" ht="21" customHeight="1" x14ac:dyDescent="0.25"/>
    <row r="243" s="30" customFormat="1" ht="21" customHeight="1" x14ac:dyDescent="0.25"/>
    <row r="244" s="30" customFormat="1" ht="21" customHeight="1" x14ac:dyDescent="0.25"/>
    <row r="245" s="30" customFormat="1" ht="21" customHeight="1" x14ac:dyDescent="0.25"/>
    <row r="246" s="30" customFormat="1" ht="21" customHeight="1" x14ac:dyDescent="0.25"/>
    <row r="247" s="30" customFormat="1" ht="21" customHeight="1" x14ac:dyDescent="0.25"/>
    <row r="248" s="30" customFormat="1" ht="21" customHeight="1" x14ac:dyDescent="0.25"/>
    <row r="249" s="30" customFormat="1" x14ac:dyDescent="0.25"/>
    <row r="250" s="30" customFormat="1" x14ac:dyDescent="0.25"/>
    <row r="251" s="30" customFormat="1" x14ac:dyDescent="0.25"/>
    <row r="252" s="30" customFormat="1" x14ac:dyDescent="0.25"/>
    <row r="253" s="30" customFormat="1" x14ac:dyDescent="0.25"/>
    <row r="254" s="30" customFormat="1" x14ac:dyDescent="0.25"/>
    <row r="255" s="30" customFormat="1" x14ac:dyDescent="0.25"/>
    <row r="256" s="30" customFormat="1" x14ac:dyDescent="0.25"/>
    <row r="257" s="30" customFormat="1" x14ac:dyDescent="0.25"/>
    <row r="258" s="30" customFormat="1" x14ac:dyDescent="0.25"/>
    <row r="259" s="30" customFormat="1" x14ac:dyDescent="0.25"/>
    <row r="260" s="30" customFormat="1" x14ac:dyDescent="0.25"/>
    <row r="261" s="30" customFormat="1" x14ac:dyDescent="0.25"/>
    <row r="262" s="30" customFormat="1" x14ac:dyDescent="0.25"/>
    <row r="263" s="30" customFormat="1" x14ac:dyDescent="0.25"/>
    <row r="264" s="30" customFormat="1" x14ac:dyDescent="0.25"/>
    <row r="265" s="30" customFormat="1" x14ac:dyDescent="0.25"/>
    <row r="266" s="30" customFormat="1" x14ac:dyDescent="0.25"/>
    <row r="267" s="30" customFormat="1" x14ac:dyDescent="0.25"/>
  </sheetData>
  <hyperlinks>
    <hyperlink ref="A15" r:id="rId1"/>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0"/>
  <sheetViews>
    <sheetView workbookViewId="0">
      <pane ySplit="1" topLeftCell="A2" activePane="bottomLeft" state="frozen"/>
      <selection pane="bottomLeft"/>
    </sheetView>
  </sheetViews>
  <sheetFormatPr defaultColWidth="9.140625" defaultRowHeight="16.5" x14ac:dyDescent="0.25"/>
  <cols>
    <col min="1" max="1" width="41.85546875" style="68" customWidth="1"/>
    <col min="2" max="2" width="0.7109375" style="19" customWidth="1"/>
    <col min="3" max="3" width="113.5703125" style="40" customWidth="1"/>
    <col min="4" max="4" width="0.7109375" style="20" customWidth="1"/>
    <col min="5" max="5" width="10.42578125" style="35" customWidth="1"/>
    <col min="6" max="9" width="10.42578125" style="33" customWidth="1"/>
    <col min="10" max="10" width="0.7109375" style="20" customWidth="1"/>
    <col min="11" max="15" width="10.42578125" style="33" customWidth="1"/>
    <col min="16" max="16" width="0.7109375" style="20" customWidth="1"/>
    <col min="17" max="23" width="9.140625" style="33"/>
    <col min="24" max="16384" width="9.140625" style="40"/>
  </cols>
  <sheetData>
    <row r="1" spans="1:23" s="57" customFormat="1" ht="23.25" x14ac:dyDescent="0.25">
      <c r="A1" s="62" t="s">
        <v>16845</v>
      </c>
      <c r="B1" s="32"/>
      <c r="D1" s="20"/>
      <c r="E1" s="34" t="s">
        <v>16861</v>
      </c>
      <c r="F1" s="33"/>
      <c r="G1" s="33"/>
      <c r="H1" s="33"/>
      <c r="I1" s="33"/>
      <c r="J1" s="20"/>
      <c r="K1" s="33"/>
      <c r="L1" s="33"/>
      <c r="M1" s="33"/>
      <c r="N1" s="33"/>
      <c r="O1" s="33"/>
      <c r="P1" s="20"/>
      <c r="Q1" s="33"/>
      <c r="R1" s="33"/>
      <c r="S1" s="33"/>
      <c r="T1" s="33"/>
      <c r="U1" s="33"/>
      <c r="V1" s="33"/>
      <c r="W1" s="33"/>
    </row>
    <row r="2" spans="1:23" s="20" customFormat="1" ht="3.95" customHeight="1" x14ac:dyDescent="0.25">
      <c r="A2" s="64"/>
      <c r="B2" s="19"/>
      <c r="E2" s="35"/>
      <c r="F2" s="33"/>
      <c r="G2" s="33"/>
      <c r="H2" s="33"/>
      <c r="I2" s="33"/>
      <c r="K2" s="33"/>
      <c r="L2" s="33"/>
      <c r="M2" s="33"/>
      <c r="N2" s="33"/>
      <c r="O2" s="33"/>
      <c r="Q2" s="33"/>
      <c r="R2" s="33"/>
      <c r="S2" s="33"/>
      <c r="T2" s="33"/>
      <c r="U2" s="33"/>
      <c r="V2" s="33"/>
      <c r="W2" s="33"/>
    </row>
    <row r="3" spans="1:23" s="61" customFormat="1" ht="18" customHeight="1" x14ac:dyDescent="0.25">
      <c r="A3" s="65" t="s">
        <v>11221</v>
      </c>
      <c r="B3" s="19"/>
      <c r="C3" s="59"/>
      <c r="D3" s="38"/>
      <c r="E3" s="60"/>
      <c r="F3" s="33"/>
      <c r="G3" s="33"/>
      <c r="H3" s="33"/>
      <c r="I3" s="33"/>
      <c r="J3" s="38"/>
      <c r="K3" s="33"/>
      <c r="L3" s="33"/>
      <c r="M3" s="33"/>
      <c r="N3" s="33"/>
      <c r="O3" s="33"/>
      <c r="P3" s="38"/>
      <c r="Q3" s="33"/>
      <c r="R3" s="39" t="s">
        <v>16979</v>
      </c>
      <c r="S3" s="33"/>
      <c r="T3" s="33"/>
      <c r="U3" s="33"/>
      <c r="V3" s="33"/>
      <c r="W3" s="33"/>
    </row>
    <row r="4" spans="1:23" ht="42" customHeight="1" x14ac:dyDescent="0.25">
      <c r="A4" s="67" t="s">
        <v>16933</v>
      </c>
      <c r="C4" s="47" t="str">
        <f ca="1">VLOOKUP(E4,'Lair Data'!A4:F177,6)</f>
        <v>Porter: People who carry sacks, bags, chests, trunks, etc. without the benefit of beasts of burden.</v>
      </c>
      <c r="E4" s="35">
        <f ca="1">RANDBETWEEN(1,174)</f>
        <v>108</v>
      </c>
    </row>
    <row r="5" spans="1:23" ht="21" customHeight="1" x14ac:dyDescent="0.25">
      <c r="A5" s="67" t="s">
        <v>16934</v>
      </c>
      <c r="B5" s="18"/>
      <c r="C5" s="48" t="str">
        <f ca="1">VLOOKUP(E5,'Lair Data'!A4:L247,12)</f>
        <v>Underworlder</v>
      </c>
      <c r="D5" s="44"/>
      <c r="E5" s="35">
        <f ca="1">RANDBETWEEN(1,244)</f>
        <v>229</v>
      </c>
      <c r="J5" s="44"/>
      <c r="P5" s="44"/>
    </row>
    <row r="6" spans="1:23" ht="42" customHeight="1" x14ac:dyDescent="0.25">
      <c r="A6" s="67" t="s">
        <v>16935</v>
      </c>
      <c r="C6" s="78" t="str">
        <f ca="1">"Race: "&amp;VLOOKUP(E6,'Lair Data'!$A$4:$L$103,7)&amp;"; Archetype: "&amp;VLOOKUP(F6,'Lair Data'!$A$4:$L$103,8)&amp;"; Motivation: "&amp;VLOOKUP(G6,'Lair Data'!$A$4:$L$103,9)&amp;"; Twist: "&amp;VLOOKUP(H6,'Lair Data'!$A$4:$L$103,11)&amp;"; Value: "&amp;VLOOKUP(I6,'Lair Data'!$A$4:$L$103,10)&amp;"."</f>
        <v>Race: Goblin, Svart; Archetype: Mountebank; Motivation: Desire for Another Prisoner; Twist: Filthy; Value: Offers Service, Guide / Scout.</v>
      </c>
      <c r="D6" s="44"/>
      <c r="E6" s="35">
        <f t="shared" ref="E6:I8" ca="1" si="0">RANDBETWEEN(1,100)</f>
        <v>27</v>
      </c>
      <c r="F6" s="35">
        <f t="shared" ca="1" si="0"/>
        <v>64</v>
      </c>
      <c r="G6" s="35">
        <f t="shared" ca="1" si="0"/>
        <v>16</v>
      </c>
      <c r="H6" s="35">
        <f t="shared" ca="1" si="0"/>
        <v>37</v>
      </c>
      <c r="I6" s="35">
        <f t="shared" ca="1" si="0"/>
        <v>72</v>
      </c>
      <c r="J6" s="44"/>
      <c r="P6" s="44"/>
    </row>
    <row r="7" spans="1:23" ht="42" customHeight="1" x14ac:dyDescent="0.25">
      <c r="A7" s="67" t="s">
        <v>16936</v>
      </c>
      <c r="C7" s="78" t="str">
        <f ca="1">"Race: "&amp;VLOOKUP(E7,'Lair Data'!$A$4:$L$103,7)&amp;"; Archetype: "&amp;VLOOKUP(F7,'Lair Data'!$A$4:$L$103,8)&amp;"; Motivation: "&amp;VLOOKUP(G7,'Lair Data'!$A$4:$L$103,9)&amp;"; Twist: "&amp;VLOOKUP(H7,'Lair Data'!$A$4:$L$103,11)&amp;"; Value: "&amp;VLOOKUP(I7,'Lair Data'!$A$4:$L$103,10)&amp;"."</f>
        <v>Race: Elf; Archetype: Illusionist; Motivation: Glory; Twist: Winged / Clipped Wings; Value: Offers Service, Adventurer.</v>
      </c>
      <c r="D7" s="44"/>
      <c r="E7" s="35">
        <f t="shared" ca="1" si="0"/>
        <v>12</v>
      </c>
      <c r="F7" s="35">
        <f t="shared" ca="1" si="0"/>
        <v>43</v>
      </c>
      <c r="G7" s="35">
        <f t="shared" ca="1" si="0"/>
        <v>33</v>
      </c>
      <c r="H7" s="35">
        <f t="shared" ca="1" si="0"/>
        <v>99</v>
      </c>
      <c r="I7" s="35">
        <f t="shared" ca="1" si="0"/>
        <v>67</v>
      </c>
      <c r="J7" s="44"/>
      <c r="P7" s="44"/>
    </row>
    <row r="8" spans="1:23" ht="42" customHeight="1" x14ac:dyDescent="0.25">
      <c r="A8" s="67" t="s">
        <v>16937</v>
      </c>
      <c r="C8" s="78" t="str">
        <f ca="1">"Race: "&amp;VLOOKUP(E8,'Lair Data'!$A$4:$L$103,7)&amp;"; Archetype: "&amp;VLOOKUP(F8,'Lair Data'!$A$4:$L$103,8)&amp;"; Motivation: "&amp;VLOOKUP(G8,'Lair Data'!$A$4:$L$103,9)&amp;"; Twist: "&amp;VLOOKUP(H8,'Lair Data'!$A$4:$L$103,11)&amp;"; Value: "&amp;VLOOKUP(I8,'Lair Data'!$A$4:$L$103,10)&amp;"."</f>
        <v>Race: Kobold; Archetype: Mystic; Motivation: Explorer; Twist: Elderly; Value: Offers Service, Guide / Scout.</v>
      </c>
      <c r="D8" s="44"/>
      <c r="E8" s="35">
        <f t="shared" ca="1" si="0"/>
        <v>81</v>
      </c>
      <c r="F8" s="35">
        <f t="shared" ca="1" si="0"/>
        <v>66</v>
      </c>
      <c r="G8" s="35">
        <f t="shared" ca="1" si="0"/>
        <v>25</v>
      </c>
      <c r="H8" s="35">
        <f t="shared" ca="1" si="0"/>
        <v>36</v>
      </c>
      <c r="I8" s="35">
        <f t="shared" ca="1" si="0"/>
        <v>71</v>
      </c>
      <c r="J8" s="44"/>
      <c r="P8" s="44"/>
    </row>
    <row r="9" spans="1:23" ht="42" customHeight="1" x14ac:dyDescent="0.25">
      <c r="A9" s="67" t="s">
        <v>16938</v>
      </c>
      <c r="C9" s="48" t="str">
        <f ca="1">"Appearance: "&amp;VLOOKUP(E9,'Lair Data'!$A$4:$L$103,2)&amp;"; Feature: "&amp;VLOOKUP(H9,'Lair Data'!$A$4:$L$103,3)&amp;"; Power: "&amp;VLOOKUP(F9,'Lair Data'!$A$4:$L$103,4)&amp;"; Vulnerability: "&amp;VLOOKUP(G9,'Lair Data'!$A$4:$L$103,5)&amp;"."</f>
        <v>Appearance: Puffball; Feature: Lairs in a Cesspool; Power: Spider Climbing / Web Crawling; Vulnerability: Empathic / Former Human, Neutral Good.</v>
      </c>
      <c r="D9" s="44"/>
      <c r="E9" s="35">
        <f ca="1">RANDBETWEEN(1,100)</f>
        <v>63</v>
      </c>
      <c r="F9" s="35">
        <f ca="1">RANDBETWEEN(1,100)</f>
        <v>83</v>
      </c>
      <c r="G9" s="35">
        <f ca="1">RANDBETWEEN(1,100)</f>
        <v>28</v>
      </c>
      <c r="H9" s="35">
        <f ca="1">RANDBETWEEN(1,100)</f>
        <v>49</v>
      </c>
      <c r="J9" s="44"/>
      <c r="P9" s="44"/>
    </row>
    <row r="10" spans="1:23" s="42" customFormat="1" ht="3.95" customHeight="1" x14ac:dyDescent="0.25">
      <c r="A10" s="69"/>
      <c r="B10" s="19"/>
      <c r="D10" s="20"/>
      <c r="E10" s="35"/>
      <c r="F10" s="33"/>
      <c r="G10" s="33"/>
      <c r="H10" s="33"/>
      <c r="I10" s="33"/>
      <c r="J10" s="20"/>
      <c r="K10" s="33"/>
      <c r="L10" s="33"/>
      <c r="M10" s="33"/>
      <c r="N10" s="33"/>
      <c r="O10" s="33"/>
      <c r="P10" s="20"/>
      <c r="Q10" s="33"/>
      <c r="R10" s="33"/>
      <c r="S10" s="33"/>
      <c r="T10" s="33"/>
      <c r="U10" s="33"/>
      <c r="V10" s="33"/>
      <c r="W10" s="33"/>
    </row>
    <row r="11" spans="1:23" s="61" customFormat="1" ht="18" customHeight="1" x14ac:dyDescent="0.25">
      <c r="A11" s="65" t="s">
        <v>11222</v>
      </c>
      <c r="B11" s="19"/>
      <c r="C11" s="59"/>
      <c r="D11" s="50"/>
      <c r="E11" s="60"/>
      <c r="F11" s="52"/>
      <c r="G11" s="52"/>
      <c r="H11" s="52"/>
      <c r="I11" s="52"/>
      <c r="J11" s="50"/>
      <c r="K11" s="52"/>
      <c r="L11" s="52"/>
      <c r="M11" s="52"/>
      <c r="N11" s="52"/>
      <c r="O11" s="52"/>
      <c r="P11" s="50"/>
      <c r="Q11" s="52"/>
      <c r="R11" s="52"/>
      <c r="S11" s="52"/>
      <c r="T11" s="52"/>
      <c r="U11" s="52"/>
      <c r="V11" s="52"/>
      <c r="W11" s="52"/>
    </row>
    <row r="12" spans="1:23" x14ac:dyDescent="0.25">
      <c r="A12" s="67"/>
      <c r="C12" s="80" t="s">
        <v>16977</v>
      </c>
      <c r="D12" s="44"/>
      <c r="J12" s="44"/>
      <c r="P12" s="44"/>
    </row>
    <row r="13" spans="1:23" ht="63" customHeight="1" x14ac:dyDescent="0.25">
      <c r="A13" s="67" t="s">
        <v>16939</v>
      </c>
      <c r="C13" s="48" t="str">
        <f ca="1">VLOOKUP(E13,'Lair Data'!$A$4:$AK$203,13)</f>
        <v>2-5 Kobold Scouts (Padded or wicker armor, buckler, 2 javelins) and 3-10 Rats</v>
      </c>
      <c r="D13" s="44"/>
      <c r="E13" s="35">
        <f ca="1">RANDBETWEEN(1,200)</f>
        <v>159</v>
      </c>
      <c r="G13" s="106" t="s">
        <v>17039</v>
      </c>
      <c r="H13" s="106" t="s">
        <v>17071</v>
      </c>
      <c r="I13" s="106" t="s">
        <v>17072</v>
      </c>
      <c r="J13" s="44"/>
      <c r="K13" s="106" t="s">
        <v>17073</v>
      </c>
      <c r="L13" s="106" t="s">
        <v>17074</v>
      </c>
      <c r="M13" s="106" t="s">
        <v>17075</v>
      </c>
      <c r="N13" s="106" t="s">
        <v>17076</v>
      </c>
      <c r="O13" s="106" t="s">
        <v>17077</v>
      </c>
      <c r="P13" s="44"/>
    </row>
    <row r="14" spans="1:23" ht="63" customHeight="1" x14ac:dyDescent="0.25">
      <c r="A14" s="67" t="s">
        <v>16940</v>
      </c>
      <c r="C14" s="47" t="str">
        <f ca="1">VLOOKUP(E14,'Lair Data'!$A$4:$AK$203,14)</f>
        <v>2-8 Good Gnome Slingers (Ring mail and padded gambeson, sling with 20 sling bullets, club)</v>
      </c>
      <c r="D14" s="44"/>
      <c r="E14" s="35">
        <f ca="1">RANDBETWEEN(1,200)</f>
        <v>109</v>
      </c>
      <c r="G14" s="35">
        <f ca="1">RANDBETWEEN(1,2)</f>
        <v>2</v>
      </c>
      <c r="H14" s="35">
        <f ca="1">RANDBETWEEN(1,2)</f>
        <v>1</v>
      </c>
      <c r="I14" s="35">
        <f ca="1">RANDBETWEEN(1,2)</f>
        <v>2</v>
      </c>
      <c r="J14" s="44"/>
      <c r="K14" s="35">
        <f ca="1">RANDBETWEEN(1,2)+RANDBETWEEN(1,2)</f>
        <v>2</v>
      </c>
      <c r="L14" s="35">
        <f ca="1">RANDBETWEEN(1,2)+RANDBETWEEN(1,2)+RANDBETWEEN(1,2)</f>
        <v>3</v>
      </c>
      <c r="M14" s="35">
        <f ca="1">RANDBETWEEN(1,2)+RANDBETWEEN(1,2)+RANDBETWEEN(1,2)+RANDBETWEEN(1,2)</f>
        <v>7</v>
      </c>
      <c r="N14" s="35">
        <f ca="1">RANDBETWEEN(1,2)+RANDBETWEEN(1,2)+RANDBETWEEN(1,2)+RANDBETWEEN(1,2)+RANDBETWEEN(1,2)</f>
        <v>5</v>
      </c>
      <c r="O14" s="35">
        <f ca="1">RANDBETWEEN(1,2)+RANDBETWEEN(1,2)+RANDBETWEEN(1,2)+RANDBETWEEN(1,2)+RANDBETWEEN(1,2)+RANDBETWEEN(1,2)</f>
        <v>10</v>
      </c>
      <c r="P14" s="44"/>
    </row>
    <row r="15" spans="1:23" ht="63" customHeight="1" x14ac:dyDescent="0.25">
      <c r="A15" s="67" t="s">
        <v>16941</v>
      </c>
      <c r="C15" s="48" t="str">
        <f ca="1">VLOOKUP(E15,'Lair Data'!$A$4:$AK$203,15)</f>
        <v>1-6 Gremlin Ambushers (12 needle darts) and 5-30 Rats</v>
      </c>
      <c r="D15" s="44"/>
      <c r="E15" s="35">
        <f ca="1">RANDBETWEEN(1,200)</f>
        <v>141</v>
      </c>
      <c r="J15" s="44"/>
      <c r="P15" s="44"/>
    </row>
    <row r="16" spans="1:23" ht="63" customHeight="1" x14ac:dyDescent="0.25">
      <c r="A16" s="81" t="s">
        <v>16942</v>
      </c>
      <c r="C16" s="47" t="str">
        <f ca="1">VLOOKUP(E16,'Lair Data'!$A$4:$AK$303,16)</f>
        <v>2-5 Evil Fighters (Level 1)</v>
      </c>
      <c r="D16" s="44"/>
      <c r="E16" s="35">
        <f ca="1">RANDBETWEEN(1,300)</f>
        <v>40</v>
      </c>
      <c r="G16" s="106" t="s">
        <v>17078</v>
      </c>
      <c r="H16" s="106" t="s">
        <v>17079</v>
      </c>
      <c r="I16" s="106" t="s">
        <v>17080</v>
      </c>
      <c r="J16" s="44"/>
      <c r="K16" s="106" t="s">
        <v>17081</v>
      </c>
      <c r="L16" s="106" t="s">
        <v>17082</v>
      </c>
      <c r="M16" s="106" t="s">
        <v>17083</v>
      </c>
      <c r="N16" s="106" t="s">
        <v>17084</v>
      </c>
      <c r="O16" s="106" t="s">
        <v>17085</v>
      </c>
      <c r="P16" s="44"/>
    </row>
    <row r="17" spans="1:15" ht="63" customHeight="1" x14ac:dyDescent="0.25">
      <c r="A17" s="67" t="s">
        <v>16943</v>
      </c>
      <c r="C17" s="48" t="str">
        <f ca="1">VLOOKUP(E17,'Lair Data'!$A$4:$AK$203,17)</f>
        <v>1-4 Ghuls</v>
      </c>
      <c r="E17" s="35">
        <f t="shared" ref="E17:E18" ca="1" si="1">RANDBETWEEN(1,200)</f>
        <v>73</v>
      </c>
      <c r="G17" s="35">
        <f ca="1">RANDBETWEEN(1,3)</f>
        <v>3</v>
      </c>
      <c r="H17" s="35">
        <f ca="1">RANDBETWEEN(1,3)</f>
        <v>1</v>
      </c>
      <c r="I17" s="35">
        <f ca="1">RANDBETWEEN(1,3)</f>
        <v>1</v>
      </c>
      <c r="K17" s="35">
        <f ca="1">RANDBETWEEN(1,3)+RANDBETWEEN(1,3)</f>
        <v>2</v>
      </c>
      <c r="L17" s="35">
        <f ca="1">RANDBETWEEN(1,3)+RANDBETWEEN(1,3)+RANDBETWEEN(1,3)</f>
        <v>3</v>
      </c>
      <c r="M17" s="35">
        <f ca="1">RANDBETWEEN(1,3)+RANDBETWEEN(1,3)+RANDBETWEEN(1,3)+RANDBETWEEN(1,3)</f>
        <v>8</v>
      </c>
      <c r="N17" s="35">
        <f ca="1">RANDBETWEEN(1,3)+RANDBETWEEN(1,3)+RANDBETWEEN(1,3)+RANDBETWEEN(1,3)+RANDBETWEEN(1,3)</f>
        <v>9</v>
      </c>
      <c r="O17" s="35">
        <f ca="1">RANDBETWEEN(1,3)+RANDBETWEEN(1,3)+RANDBETWEEN(1,3)+RANDBETWEEN(1,3)+RANDBETWEEN(1,3)+RANDBETWEEN(1,3)</f>
        <v>10</v>
      </c>
    </row>
    <row r="18" spans="1:15" ht="63" customHeight="1" x14ac:dyDescent="0.25">
      <c r="A18" s="67" t="s">
        <v>16944</v>
      </c>
      <c r="C18" s="47" t="str">
        <f ca="1">VLOOKUP(E18,'Lair Data'!$A$4:$AK$203,18)</f>
        <v>2-5 Neutral Thieves (Level 2)</v>
      </c>
      <c r="E18" s="35">
        <f t="shared" ca="1" si="1"/>
        <v>171</v>
      </c>
    </row>
    <row r="19" spans="1:15" ht="63" customHeight="1" x14ac:dyDescent="0.25">
      <c r="A19" s="67" t="s">
        <v>16945</v>
      </c>
      <c r="C19" s="48" t="str">
        <f ca="1">VLOOKUP(E19,'Lair Data'!$A$4:$AK$303,19)</f>
        <v>1-4 Neutral Clerics (Level 4)</v>
      </c>
      <c r="E19" s="35">
        <f t="shared" ref="E19:E27" ca="1" si="2">RANDBETWEEN(1,300)</f>
        <v>210</v>
      </c>
      <c r="G19" s="106" t="s">
        <v>17024</v>
      </c>
      <c r="H19" s="106" t="s">
        <v>17025</v>
      </c>
      <c r="I19" s="106" t="s">
        <v>17026</v>
      </c>
      <c r="J19" s="44"/>
      <c r="K19" s="106" t="s">
        <v>17014</v>
      </c>
      <c r="L19" s="106" t="s">
        <v>17015</v>
      </c>
      <c r="M19" s="106" t="s">
        <v>17016</v>
      </c>
      <c r="N19" s="106" t="s">
        <v>17017</v>
      </c>
      <c r="O19" s="106" t="s">
        <v>17018</v>
      </c>
    </row>
    <row r="20" spans="1:15" ht="63" customHeight="1" x14ac:dyDescent="0.25">
      <c r="A20" s="67" t="s">
        <v>16946</v>
      </c>
      <c r="C20" s="47" t="str">
        <f ca="1">VLOOKUP(E20,'Lair Data'!$A$4:$AK$303,20)</f>
        <v>1-4 Evil Fighters (Level 4)</v>
      </c>
      <c r="E20" s="35">
        <f t="shared" ca="1" si="2"/>
        <v>45</v>
      </c>
      <c r="G20" s="35">
        <f ca="1">RANDBETWEEN(1,4)</f>
        <v>2</v>
      </c>
      <c r="H20" s="35">
        <f ca="1">RANDBETWEEN(1,4)</f>
        <v>1</v>
      </c>
      <c r="I20" s="35">
        <f ca="1">RANDBETWEEN(1,4)</f>
        <v>3</v>
      </c>
      <c r="J20" s="44"/>
      <c r="K20" s="35">
        <f ca="1">RANDBETWEEN(1,4)+RANDBETWEEN(1,4)</f>
        <v>4</v>
      </c>
      <c r="L20" s="35">
        <f ca="1">RANDBETWEEN(1,4)+RANDBETWEEN(1,4)+RANDBETWEEN(1,4)</f>
        <v>6</v>
      </c>
      <c r="M20" s="35">
        <f ca="1">RANDBETWEEN(1,4)+RANDBETWEEN(1,4)+RANDBETWEEN(1,4)+RANDBETWEEN(1,4)</f>
        <v>15</v>
      </c>
      <c r="N20" s="35">
        <f ca="1">RANDBETWEEN(1,4)+RANDBETWEEN(1,4)+RANDBETWEEN(1,4)+RANDBETWEEN(1,4)+RANDBETWEEN(1,4)</f>
        <v>14</v>
      </c>
      <c r="O20" s="35">
        <f ca="1">RANDBETWEEN(1,4)+RANDBETWEEN(1,4)+RANDBETWEEN(1,4)+RANDBETWEEN(1,4)+RANDBETWEEN(1,4)+RANDBETWEEN(1,4)</f>
        <v>14</v>
      </c>
    </row>
    <row r="21" spans="1:15" ht="63" customHeight="1" x14ac:dyDescent="0.25">
      <c r="A21" s="67" t="s">
        <v>16947</v>
      </c>
      <c r="C21" s="48" t="str">
        <f ca="1">VLOOKUP(E21,'Lair Data'!$A$4:$AK$303,21)</f>
        <v>1-4 Giant Water Spiders</v>
      </c>
      <c r="E21" s="35">
        <f t="shared" ca="1" si="2"/>
        <v>101</v>
      </c>
      <c r="J21" s="44"/>
    </row>
    <row r="22" spans="1:15" ht="63" customHeight="1" x14ac:dyDescent="0.25">
      <c r="A22" s="67" t="s">
        <v>16948</v>
      </c>
      <c r="C22" s="47" t="str">
        <f ca="1">VLOOKUP(E22,'Lair Data'!$A$4:$AK$303,22)</f>
        <v>1 Mixed Good Adventuring Party (Average Level 5; 4 or 5 NPCs)</v>
      </c>
      <c r="E22" s="35">
        <f t="shared" ca="1" si="2"/>
        <v>153</v>
      </c>
      <c r="G22" s="106" t="s">
        <v>17027</v>
      </c>
      <c r="H22" s="106" t="s">
        <v>17028</v>
      </c>
      <c r="I22" s="106" t="s">
        <v>17029</v>
      </c>
      <c r="J22" s="44"/>
      <c r="K22" s="106" t="s">
        <v>17019</v>
      </c>
      <c r="L22" s="106" t="s">
        <v>17020</v>
      </c>
      <c r="M22" s="106" t="s">
        <v>17021</v>
      </c>
      <c r="N22" s="106" t="s">
        <v>17022</v>
      </c>
      <c r="O22" s="106" t="s">
        <v>17023</v>
      </c>
    </row>
    <row r="23" spans="1:15" ht="63" customHeight="1" x14ac:dyDescent="0.25">
      <c r="A23" s="67" t="s">
        <v>16949</v>
      </c>
      <c r="C23" s="48" t="str">
        <f ca="1">VLOOKUP(E23,'Lair Data'!$A$4:$AK$303,23)</f>
        <v>1 Young Adult Blue Dragon (Small, magic-using, hit points 32)</v>
      </c>
      <c r="E23" s="35">
        <f t="shared" ca="1" si="2"/>
        <v>276</v>
      </c>
      <c r="G23" s="35">
        <f ca="1">RANDBETWEEN(1,6)</f>
        <v>6</v>
      </c>
      <c r="H23" s="35">
        <f ca="1">RANDBETWEEN(1,6)</f>
        <v>5</v>
      </c>
      <c r="I23" s="35">
        <f ca="1">RANDBETWEEN(1,6)</f>
        <v>6</v>
      </c>
      <c r="K23" s="35">
        <f ca="1">RANDBETWEEN(1,6)+RANDBETWEEN(1,6)</f>
        <v>4</v>
      </c>
      <c r="L23" s="35">
        <f ca="1">RANDBETWEEN(1,6)+RANDBETWEEN(1,6)+RANDBETWEEN(1,6)</f>
        <v>13</v>
      </c>
      <c r="M23" s="35">
        <f ca="1">RANDBETWEEN(1,6)+RANDBETWEEN(1,6)+RANDBETWEEN(1,6)+RANDBETWEEN(1,6)</f>
        <v>16</v>
      </c>
      <c r="N23" s="35">
        <f ca="1">RANDBETWEEN(1,6)+RANDBETWEEN(1,6)+RANDBETWEEN(1,6)+RANDBETWEEN(1,6)+RANDBETWEEN(1,6)</f>
        <v>13</v>
      </c>
      <c r="O23" s="35">
        <f ca="1">RANDBETWEEN(1,6)+RANDBETWEEN(1,6)+RANDBETWEEN(1,6)+RANDBETWEEN(1,6)+RANDBETWEEN(1,6)+RANDBETWEEN(1,6)</f>
        <v>18</v>
      </c>
    </row>
    <row r="24" spans="1:15" ht="63" customHeight="1" x14ac:dyDescent="0.25">
      <c r="A24" s="67" t="s">
        <v>16950</v>
      </c>
      <c r="C24" s="47" t="str">
        <f ca="1">VLOOKUP(E24,'Lair Data'!$A$4:$AK$303,24)</f>
        <v>10-40 Evil Elf Mourn Blades (HD 1) (Chain mail, buckler, short sword, long dagger, can attack with both blades, with no penalty for the sword and -2 to hit for the dagger) and 1-2 Trolls</v>
      </c>
      <c r="E24" s="35">
        <f t="shared" ca="1" si="2"/>
        <v>51</v>
      </c>
    </row>
    <row r="25" spans="1:15" ht="63" customHeight="1" x14ac:dyDescent="0.25">
      <c r="A25" s="67" t="s">
        <v>16951</v>
      </c>
      <c r="C25" s="48" t="str">
        <f ca="1">VLOOKUP(E25,'Lair Data'!$A$4:$AK$303,25)</f>
        <v>1 Adult Green Dragon (Average, magic-using, hit points 40)</v>
      </c>
      <c r="E25" s="35">
        <f t="shared" ca="1" si="2"/>
        <v>14</v>
      </c>
      <c r="G25" s="106" t="s">
        <v>17030</v>
      </c>
      <c r="H25" s="106" t="s">
        <v>17031</v>
      </c>
      <c r="I25" s="106" t="s">
        <v>17032</v>
      </c>
      <c r="K25" s="106" t="s">
        <v>17046</v>
      </c>
      <c r="L25" s="106" t="s">
        <v>17047</v>
      </c>
      <c r="M25" s="106" t="s">
        <v>17048</v>
      </c>
      <c r="N25" s="106" t="s">
        <v>17049</v>
      </c>
      <c r="O25" s="106" t="s">
        <v>17050</v>
      </c>
    </row>
    <row r="26" spans="1:15" ht="63" customHeight="1" x14ac:dyDescent="0.25">
      <c r="A26" s="67" t="s">
        <v>16952</v>
      </c>
      <c r="C26" s="47" t="str">
        <f ca="1">VLOOKUP(E26,'Lair Data'!$A$4:$AK$303,26)</f>
        <v>2-5 Ophiotauri</v>
      </c>
      <c r="E26" s="35">
        <f t="shared" ca="1" si="2"/>
        <v>241</v>
      </c>
      <c r="G26" s="35">
        <f ca="1">RANDBETWEEN(1,8)</f>
        <v>8</v>
      </c>
      <c r="H26" s="35">
        <f ca="1">RANDBETWEEN(1,8)</f>
        <v>4</v>
      </c>
      <c r="I26" s="35">
        <f ca="1">RANDBETWEEN(1,8)</f>
        <v>8</v>
      </c>
      <c r="K26" s="35">
        <f ca="1">RANDBETWEEN(1,8)+RANDBETWEEN(1,8)</f>
        <v>5</v>
      </c>
      <c r="L26" s="35">
        <f ca="1">RANDBETWEEN(1,8)+RANDBETWEEN(1,8)+RANDBETWEEN(1,8)</f>
        <v>16</v>
      </c>
      <c r="M26" s="35">
        <f ca="1">RANDBETWEEN(1,8)+RANDBETWEEN(1,8)+RANDBETWEEN(1,8)+RANDBETWEEN(1,8)</f>
        <v>20</v>
      </c>
      <c r="N26" s="35">
        <f ca="1">RANDBETWEEN(1,8)+RANDBETWEEN(1,8)+RANDBETWEEN(1,8)+RANDBETWEEN(1,8)+RANDBETWEEN(1,8)</f>
        <v>18</v>
      </c>
      <c r="O26" s="35">
        <f ca="1">RANDBETWEEN(1,8)+RANDBETWEEN(1,8)+RANDBETWEEN(1,8)+RANDBETWEEN(1,8)+RANDBETWEEN(1,8)+RANDBETWEEN(1,8)</f>
        <v>32</v>
      </c>
    </row>
    <row r="27" spans="1:15" ht="63" customHeight="1" x14ac:dyDescent="0.25">
      <c r="A27" s="67" t="s">
        <v>16953</v>
      </c>
      <c r="C27" s="48" t="str">
        <f ca="1">VLOOKUP(E27,'Lair Data'!$A$4:$AK$303,27)</f>
        <v>1 Old Green Dragon (Huge, hit points 54)</v>
      </c>
      <c r="E27" s="35">
        <f t="shared" ca="1" si="2"/>
        <v>201</v>
      </c>
    </row>
    <row r="28" spans="1:15" ht="84" customHeight="1" x14ac:dyDescent="0.25">
      <c r="A28" s="67" t="s">
        <v>16954</v>
      </c>
      <c r="C28" s="82" t="s">
        <v>16835</v>
      </c>
      <c r="E28" s="35">
        <f t="shared" ref="E28:E37" ca="1" si="3">RANDBETWEEN(1,200)</f>
        <v>64</v>
      </c>
      <c r="G28" s="106" t="s">
        <v>17033</v>
      </c>
      <c r="H28" s="106" t="s">
        <v>17034</v>
      </c>
      <c r="I28" s="106" t="s">
        <v>17035</v>
      </c>
      <c r="K28" s="106" t="s">
        <v>17051</v>
      </c>
      <c r="L28" s="106" t="s">
        <v>17052</v>
      </c>
      <c r="M28" s="106" t="s">
        <v>17053</v>
      </c>
      <c r="N28" s="106" t="s">
        <v>17054</v>
      </c>
      <c r="O28" s="106" t="s">
        <v>17055</v>
      </c>
    </row>
    <row r="29" spans="1:15" ht="84" customHeight="1" x14ac:dyDescent="0.25">
      <c r="A29" s="67" t="s">
        <v>16955</v>
      </c>
      <c r="C29" s="83" t="s">
        <v>16835</v>
      </c>
      <c r="E29" s="35">
        <f t="shared" ca="1" si="3"/>
        <v>124</v>
      </c>
      <c r="G29" s="35">
        <f ca="1">RANDBETWEEN(1,10)</f>
        <v>2</v>
      </c>
      <c r="H29" s="35">
        <f ca="1">RANDBETWEEN(1,10)</f>
        <v>3</v>
      </c>
      <c r="I29" s="35">
        <f ca="1">RANDBETWEEN(1,10)</f>
        <v>4</v>
      </c>
      <c r="K29" s="35">
        <f ca="1">RANDBETWEEN(1,10)+RANDBETWEEN(1,10)</f>
        <v>11</v>
      </c>
      <c r="L29" s="35">
        <f ca="1">RANDBETWEEN(1,10)+RANDBETWEEN(1,10)+RANDBETWEEN(1,10)</f>
        <v>20</v>
      </c>
      <c r="M29" s="35">
        <f ca="1">RANDBETWEEN(1,10)+RANDBETWEEN(1,10)+RANDBETWEEN(1,10)+RANDBETWEEN(1,10)</f>
        <v>24</v>
      </c>
      <c r="N29" s="35">
        <f ca="1">RANDBETWEEN(1,10)+RANDBETWEEN(1,10)+RANDBETWEEN(1,10)+RANDBETWEEN(1,10)+RANDBETWEEN(1,10)</f>
        <v>25</v>
      </c>
      <c r="O29" s="35">
        <f ca="1">RANDBETWEEN(1,10)+RANDBETWEEN(1,10)+RANDBETWEEN(1,10)+RANDBETWEEN(1,10)+RANDBETWEEN(1,10)+RANDBETWEEN(1,10)</f>
        <v>22</v>
      </c>
    </row>
    <row r="30" spans="1:15" ht="84" customHeight="1" x14ac:dyDescent="0.25">
      <c r="A30" s="67" t="s">
        <v>16956</v>
      </c>
      <c r="C30" s="82" t="s">
        <v>16835</v>
      </c>
      <c r="E30" s="35">
        <f t="shared" ca="1" si="3"/>
        <v>106</v>
      </c>
    </row>
    <row r="31" spans="1:15" ht="84" customHeight="1" x14ac:dyDescent="0.25">
      <c r="A31" s="67" t="s">
        <v>16957</v>
      </c>
      <c r="C31" s="83" t="s">
        <v>16835</v>
      </c>
      <c r="E31" s="35">
        <f t="shared" ca="1" si="3"/>
        <v>168</v>
      </c>
      <c r="G31" s="106" t="s">
        <v>17036</v>
      </c>
      <c r="H31" s="106" t="s">
        <v>17037</v>
      </c>
      <c r="I31" s="106" t="s">
        <v>17038</v>
      </c>
      <c r="K31" s="106" t="s">
        <v>17056</v>
      </c>
      <c r="L31" s="106" t="s">
        <v>17057</v>
      </c>
      <c r="M31" s="106" t="s">
        <v>17058</v>
      </c>
      <c r="N31" s="106" t="s">
        <v>17059</v>
      </c>
      <c r="O31" s="106" t="s">
        <v>17060</v>
      </c>
    </row>
    <row r="32" spans="1:15" ht="84" customHeight="1" x14ac:dyDescent="0.25">
      <c r="A32" s="67" t="s">
        <v>16958</v>
      </c>
      <c r="C32" s="82" t="s">
        <v>16835</v>
      </c>
      <c r="E32" s="35">
        <f t="shared" ca="1" si="3"/>
        <v>36</v>
      </c>
      <c r="G32" s="35">
        <f ca="1">RANDBETWEEN(1,12)</f>
        <v>9</v>
      </c>
      <c r="H32" s="35">
        <f ca="1">RANDBETWEEN(1,12)</f>
        <v>1</v>
      </c>
      <c r="I32" s="35">
        <f ca="1">RANDBETWEEN(1,12)</f>
        <v>2</v>
      </c>
      <c r="K32" s="35">
        <f ca="1">RANDBETWEEN(1,12)+RANDBETWEEN(1,12)</f>
        <v>16</v>
      </c>
      <c r="L32" s="35">
        <f ca="1">RANDBETWEEN(1,12)+RANDBETWEEN(1,12)+RANDBETWEEN(1,12)</f>
        <v>18</v>
      </c>
      <c r="M32" s="35">
        <f ca="1">RANDBETWEEN(1,12)+RANDBETWEEN(1,12)+RANDBETWEEN(1,12)+RANDBETWEEN(1,12)</f>
        <v>29</v>
      </c>
      <c r="N32" s="35">
        <f ca="1">RANDBETWEEN(1,12)+RANDBETWEEN(1,12)+RANDBETWEEN(1,12)+RANDBETWEEN(1,12)+RANDBETWEEN(1,12)</f>
        <v>27</v>
      </c>
      <c r="O32" s="35">
        <f ca="1">RANDBETWEEN(1,12)+RANDBETWEEN(1,12)+RANDBETWEEN(1,12)+RANDBETWEEN(1,12)+RANDBETWEEN(1,12)+RANDBETWEEN(1,12)</f>
        <v>39</v>
      </c>
    </row>
    <row r="33" spans="1:23" ht="84" customHeight="1" x14ac:dyDescent="0.25">
      <c r="A33" s="67" t="s">
        <v>16959</v>
      </c>
      <c r="C33" s="83" t="s">
        <v>16835</v>
      </c>
      <c r="E33" s="35">
        <f t="shared" ca="1" si="3"/>
        <v>94</v>
      </c>
    </row>
    <row r="34" spans="1:23" ht="84" customHeight="1" x14ac:dyDescent="0.25">
      <c r="A34" s="67" t="s">
        <v>16960</v>
      </c>
      <c r="C34" s="82" t="s">
        <v>16835</v>
      </c>
      <c r="E34" s="35">
        <f t="shared" ca="1" si="3"/>
        <v>117</v>
      </c>
      <c r="G34" s="106" t="s">
        <v>17040</v>
      </c>
      <c r="H34" s="106" t="s">
        <v>17041</v>
      </c>
      <c r="I34" s="106" t="s">
        <v>17042</v>
      </c>
      <c r="K34" s="106" t="s">
        <v>17061</v>
      </c>
      <c r="L34" s="106" t="s">
        <v>17062</v>
      </c>
      <c r="M34" s="106" t="s">
        <v>17063</v>
      </c>
      <c r="N34" s="106" t="s">
        <v>17064</v>
      </c>
      <c r="O34" s="106" t="s">
        <v>17065</v>
      </c>
    </row>
    <row r="35" spans="1:23" ht="84" customHeight="1" x14ac:dyDescent="0.25">
      <c r="A35" s="67" t="s">
        <v>16961</v>
      </c>
      <c r="C35" s="83" t="s">
        <v>16835</v>
      </c>
      <c r="E35" s="35">
        <f t="shared" ca="1" si="3"/>
        <v>171</v>
      </c>
      <c r="G35" s="35">
        <f ca="1">RANDBETWEEN(1,20)</f>
        <v>7</v>
      </c>
      <c r="H35" s="35">
        <f ca="1">RANDBETWEEN(1,20)</f>
        <v>8</v>
      </c>
      <c r="I35" s="35">
        <f ca="1">RANDBETWEEN(1,20)</f>
        <v>8</v>
      </c>
      <c r="K35" s="35">
        <f ca="1">RANDBETWEEN(1,20)+RANDBETWEEN(1,20)</f>
        <v>9</v>
      </c>
      <c r="L35" s="35">
        <f ca="1">RANDBETWEEN(1,20)+RANDBETWEEN(1,20)+RANDBETWEEN(1,20)</f>
        <v>38</v>
      </c>
      <c r="M35" s="35">
        <f ca="1">RANDBETWEEN(1,20)+RANDBETWEEN(1,20)+RANDBETWEEN(1,20)+RANDBETWEEN(1,20)</f>
        <v>62</v>
      </c>
      <c r="N35" s="35">
        <f ca="1">RANDBETWEEN(1,20)+RANDBETWEEN(1,20)+RANDBETWEEN(1,20)+RANDBETWEEN(1,20)+RANDBETWEEN(1,20)</f>
        <v>52</v>
      </c>
      <c r="O35" s="35">
        <f ca="1">RANDBETWEEN(1,20)+RANDBETWEEN(1,20)+RANDBETWEEN(1,20)+RANDBETWEEN(1,20)+RANDBETWEEN(1,20)+RANDBETWEEN(1,20)</f>
        <v>92</v>
      </c>
    </row>
    <row r="36" spans="1:23" ht="84" customHeight="1" x14ac:dyDescent="0.25">
      <c r="A36" s="67" t="s">
        <v>16962</v>
      </c>
      <c r="C36" s="82" t="s">
        <v>16835</v>
      </c>
      <c r="E36" s="35">
        <f t="shared" ca="1" si="3"/>
        <v>113</v>
      </c>
    </row>
    <row r="37" spans="1:23" ht="84" customHeight="1" x14ac:dyDescent="0.25">
      <c r="A37" s="67" t="s">
        <v>16963</v>
      </c>
      <c r="C37" s="83" t="s">
        <v>16835</v>
      </c>
      <c r="E37" s="35">
        <f t="shared" ca="1" si="3"/>
        <v>47</v>
      </c>
      <c r="G37" s="106" t="s">
        <v>17043</v>
      </c>
      <c r="H37" s="106" t="s">
        <v>17044</v>
      </c>
      <c r="I37" s="106" t="s">
        <v>17045</v>
      </c>
      <c r="K37" s="106" t="s">
        <v>17066</v>
      </c>
      <c r="L37" s="106" t="s">
        <v>17067</v>
      </c>
      <c r="M37" s="106" t="s">
        <v>17068</v>
      </c>
      <c r="N37" s="106" t="s">
        <v>17069</v>
      </c>
      <c r="O37" s="106" t="s">
        <v>17070</v>
      </c>
    </row>
    <row r="38" spans="1:23" s="33" customFormat="1" ht="63" customHeight="1" x14ac:dyDescent="0.25">
      <c r="A38" s="70"/>
      <c r="B38" s="20"/>
      <c r="D38" s="20"/>
      <c r="E38" s="35"/>
      <c r="G38" s="35">
        <f ca="1">RANDBETWEEN(1,100)</f>
        <v>19</v>
      </c>
      <c r="H38" s="35">
        <f ca="1">RANDBETWEEN(1,100)</f>
        <v>83</v>
      </c>
      <c r="I38" s="35">
        <f ca="1">RANDBETWEEN(1,100)</f>
        <v>32</v>
      </c>
      <c r="J38" s="20"/>
      <c r="K38" s="35">
        <f ca="1">RANDBETWEEN(1,100)+RANDBETWEEN(1,100)</f>
        <v>108</v>
      </c>
      <c r="L38" s="35">
        <f ca="1">RANDBETWEEN(1,100)+RANDBETWEEN(1,100)+RANDBETWEEN(1,100)</f>
        <v>143</v>
      </c>
      <c r="M38" s="35">
        <f ca="1">RANDBETWEEN(1,100)+RANDBETWEEN(1,100)+RANDBETWEEN(1,100)+RANDBETWEEN(1,100)</f>
        <v>111</v>
      </c>
      <c r="N38" s="35">
        <f ca="1">RANDBETWEEN(1,100)+RANDBETWEEN(1,100)+RANDBETWEEN(1,100)+RANDBETWEEN(1,100)+RANDBETWEEN(1,100)</f>
        <v>274</v>
      </c>
      <c r="O38" s="35">
        <f ca="1">RANDBETWEEN(1,100)+RANDBETWEEN(1,100)+RANDBETWEEN(1,100)+RANDBETWEEN(1,100)+RANDBETWEEN(1,100)+RANDBETWEEN(1,100)</f>
        <v>239</v>
      </c>
      <c r="P38" s="20"/>
    </row>
    <row r="39" spans="1:23" s="42" customFormat="1" ht="3.95" customHeight="1" x14ac:dyDescent="0.25">
      <c r="A39" s="69"/>
      <c r="B39" s="19"/>
      <c r="D39" s="20"/>
      <c r="E39" s="35"/>
      <c r="F39" s="33"/>
      <c r="G39" s="35"/>
      <c r="H39" s="35"/>
      <c r="I39" s="35"/>
      <c r="J39" s="20"/>
      <c r="K39" s="35"/>
      <c r="L39" s="35"/>
      <c r="M39" s="35"/>
      <c r="N39" s="35"/>
      <c r="O39" s="35"/>
      <c r="P39" s="20"/>
      <c r="Q39" s="33"/>
      <c r="R39" s="33"/>
      <c r="S39" s="33"/>
      <c r="T39" s="33"/>
      <c r="U39" s="33"/>
      <c r="V39" s="33"/>
      <c r="W39" s="33"/>
    </row>
    <row r="40" spans="1:23" s="20" customFormat="1" ht="3.95" customHeight="1" x14ac:dyDescent="0.25">
      <c r="A40" s="64"/>
      <c r="B40" s="19"/>
      <c r="Q40" s="33"/>
      <c r="R40" s="33"/>
      <c r="S40" s="33"/>
      <c r="T40" s="33"/>
      <c r="U40" s="33"/>
      <c r="V40" s="33"/>
      <c r="W40" s="33"/>
    </row>
    <row r="41" spans="1:23" s="33" customFormat="1" x14ac:dyDescent="0.25">
      <c r="A41" s="70"/>
      <c r="B41" s="55"/>
      <c r="D41" s="20"/>
      <c r="E41" s="35"/>
      <c r="J41" s="20"/>
      <c r="P41" s="20"/>
    </row>
    <row r="42" spans="1:23" s="33" customFormat="1" x14ac:dyDescent="0.25">
      <c r="A42" s="34" t="s">
        <v>16975</v>
      </c>
      <c r="B42" s="55"/>
      <c r="D42" s="20"/>
      <c r="E42" s="35"/>
      <c r="J42" s="20"/>
      <c r="P42" s="20"/>
    </row>
    <row r="43" spans="1:23" s="33" customFormat="1" x14ac:dyDescent="0.25">
      <c r="A43" s="70"/>
      <c r="B43" s="55"/>
      <c r="D43" s="20"/>
      <c r="E43" s="35"/>
      <c r="J43" s="20"/>
      <c r="P43" s="20"/>
    </row>
    <row r="44" spans="1:23" s="33" customFormat="1" x14ac:dyDescent="0.25">
      <c r="A44" s="34" t="s">
        <v>16978</v>
      </c>
      <c r="B44" s="55"/>
      <c r="D44" s="20"/>
      <c r="E44" s="35"/>
      <c r="J44" s="20"/>
      <c r="P44" s="20"/>
    </row>
    <row r="45" spans="1:23" s="33" customFormat="1" x14ac:dyDescent="0.25">
      <c r="A45" s="70"/>
      <c r="B45" s="55"/>
      <c r="D45" s="20"/>
      <c r="E45" s="35"/>
      <c r="J45" s="20"/>
      <c r="P45" s="20"/>
    </row>
    <row r="46" spans="1:23" s="33" customFormat="1" x14ac:dyDescent="0.25">
      <c r="A46" s="70"/>
      <c r="B46" s="55"/>
      <c r="D46" s="20"/>
      <c r="E46" s="35"/>
      <c r="J46" s="20"/>
      <c r="P46" s="20"/>
    </row>
    <row r="47" spans="1:23" s="33" customFormat="1" x14ac:dyDescent="0.25">
      <c r="A47" s="70"/>
      <c r="B47" s="55"/>
      <c r="D47" s="20"/>
      <c r="E47" s="35"/>
      <c r="J47" s="20"/>
      <c r="P47" s="20"/>
    </row>
    <row r="48" spans="1:23" s="33" customFormat="1" x14ac:dyDescent="0.25">
      <c r="A48" s="70"/>
      <c r="B48" s="55"/>
      <c r="D48" s="20"/>
      <c r="E48" s="35"/>
      <c r="J48" s="20"/>
      <c r="P48" s="20"/>
    </row>
    <row r="49" spans="1:16" s="33" customFormat="1" x14ac:dyDescent="0.25">
      <c r="A49" s="70"/>
      <c r="B49" s="55"/>
      <c r="D49" s="20"/>
      <c r="E49" s="35"/>
      <c r="J49" s="20"/>
      <c r="P49" s="20"/>
    </row>
    <row r="50" spans="1:16" s="33" customFormat="1" x14ac:dyDescent="0.25">
      <c r="A50" s="70"/>
      <c r="B50" s="55"/>
      <c r="D50" s="20"/>
      <c r="E50" s="35"/>
      <c r="J50" s="20"/>
      <c r="P50" s="20"/>
    </row>
    <row r="51" spans="1:16" s="33" customFormat="1" x14ac:dyDescent="0.25">
      <c r="A51" s="70"/>
      <c r="B51" s="55"/>
      <c r="D51" s="20"/>
      <c r="E51" s="35"/>
      <c r="J51" s="20"/>
      <c r="P51" s="20"/>
    </row>
    <row r="52" spans="1:16" s="33" customFormat="1" x14ac:dyDescent="0.25">
      <c r="A52" s="70"/>
      <c r="B52" s="55"/>
      <c r="D52" s="20"/>
      <c r="E52" s="35"/>
      <c r="J52" s="20"/>
      <c r="P52" s="20"/>
    </row>
    <row r="53" spans="1:16" s="33" customFormat="1" x14ac:dyDescent="0.25">
      <c r="A53" s="70"/>
      <c r="B53" s="55"/>
      <c r="D53" s="20"/>
      <c r="E53" s="35"/>
      <c r="J53" s="20"/>
      <c r="P53" s="20"/>
    </row>
    <row r="54" spans="1:16" s="33" customFormat="1" x14ac:dyDescent="0.25">
      <c r="A54" s="70"/>
      <c r="B54" s="55"/>
      <c r="D54" s="20"/>
      <c r="E54" s="35"/>
      <c r="J54" s="20"/>
      <c r="P54" s="20"/>
    </row>
    <row r="55" spans="1:16" s="33" customFormat="1" x14ac:dyDescent="0.25">
      <c r="A55" s="70"/>
      <c r="B55" s="55"/>
      <c r="D55" s="20"/>
      <c r="E55" s="35"/>
      <c r="J55" s="20"/>
      <c r="P55" s="20"/>
    </row>
    <row r="56" spans="1:16" s="33" customFormat="1" x14ac:dyDescent="0.25">
      <c r="A56" s="70"/>
      <c r="B56" s="55"/>
      <c r="D56" s="20"/>
      <c r="E56" s="35"/>
      <c r="J56" s="20"/>
      <c r="P56" s="20"/>
    </row>
    <row r="57" spans="1:16" s="33" customFormat="1" x14ac:dyDescent="0.25">
      <c r="A57" s="70"/>
      <c r="B57" s="55"/>
      <c r="D57" s="20"/>
      <c r="E57" s="35"/>
      <c r="J57" s="20"/>
      <c r="P57" s="20"/>
    </row>
    <row r="58" spans="1:16" s="33" customFormat="1" x14ac:dyDescent="0.25">
      <c r="A58" s="70"/>
      <c r="B58" s="55"/>
      <c r="D58" s="20"/>
      <c r="E58" s="35"/>
      <c r="J58" s="20"/>
      <c r="P58" s="20"/>
    </row>
    <row r="59" spans="1:16" s="33" customFormat="1" x14ac:dyDescent="0.25">
      <c r="A59" s="70"/>
      <c r="B59" s="55"/>
      <c r="D59" s="20"/>
      <c r="E59" s="35"/>
      <c r="J59" s="20"/>
      <c r="P59" s="20"/>
    </row>
    <row r="60" spans="1:16" s="33" customFormat="1" x14ac:dyDescent="0.25">
      <c r="A60" s="70"/>
      <c r="B60" s="55"/>
      <c r="D60" s="20"/>
      <c r="E60" s="35"/>
      <c r="J60" s="20"/>
      <c r="P60" s="20"/>
    </row>
    <row r="61" spans="1:16" s="33" customFormat="1" x14ac:dyDescent="0.25">
      <c r="A61" s="70"/>
      <c r="B61" s="55"/>
      <c r="D61" s="20"/>
      <c r="E61" s="35"/>
      <c r="J61" s="20"/>
      <c r="P61" s="20"/>
    </row>
    <row r="62" spans="1:16" s="33" customFormat="1" x14ac:dyDescent="0.25">
      <c r="A62" s="70"/>
      <c r="B62" s="55"/>
      <c r="D62" s="20"/>
      <c r="E62" s="35"/>
      <c r="J62" s="20"/>
      <c r="P62" s="20"/>
    </row>
    <row r="63" spans="1:16" s="33" customFormat="1" x14ac:dyDescent="0.25">
      <c r="A63" s="70"/>
      <c r="B63" s="55"/>
      <c r="D63" s="20"/>
      <c r="E63" s="35"/>
      <c r="J63" s="20"/>
      <c r="P63" s="20"/>
    </row>
    <row r="64" spans="1:16" s="33" customFormat="1" x14ac:dyDescent="0.25">
      <c r="A64" s="70"/>
      <c r="B64" s="55"/>
      <c r="D64" s="20"/>
      <c r="E64" s="35"/>
      <c r="J64" s="20"/>
      <c r="P64" s="20"/>
    </row>
    <row r="65" spans="1:16" s="33" customFormat="1" x14ac:dyDescent="0.25">
      <c r="A65" s="70"/>
      <c r="B65" s="55"/>
      <c r="D65" s="20"/>
      <c r="E65" s="35"/>
      <c r="J65" s="20"/>
      <c r="P65" s="20"/>
    </row>
    <row r="66" spans="1:16" s="33" customFormat="1" x14ac:dyDescent="0.25">
      <c r="A66" s="70"/>
      <c r="B66" s="55"/>
      <c r="D66" s="20"/>
      <c r="E66" s="35"/>
      <c r="J66" s="20"/>
      <c r="P66" s="20"/>
    </row>
    <row r="67" spans="1:16" s="33" customFormat="1" x14ac:dyDescent="0.25">
      <c r="A67" s="70"/>
      <c r="B67" s="55"/>
      <c r="D67" s="20"/>
      <c r="E67" s="35"/>
      <c r="J67" s="20"/>
      <c r="P67" s="20"/>
    </row>
    <row r="68" spans="1:16" s="33" customFormat="1" x14ac:dyDescent="0.25">
      <c r="A68" s="70"/>
      <c r="B68" s="55"/>
      <c r="D68" s="20"/>
      <c r="E68" s="35"/>
      <c r="J68" s="20"/>
      <c r="P68" s="20"/>
    </row>
    <row r="69" spans="1:16" s="33" customFormat="1" x14ac:dyDescent="0.25">
      <c r="A69" s="70"/>
      <c r="B69" s="55"/>
      <c r="D69" s="20"/>
      <c r="E69" s="35"/>
      <c r="J69" s="20"/>
      <c r="P69" s="20"/>
    </row>
    <row r="70" spans="1:16" s="33" customFormat="1" x14ac:dyDescent="0.25">
      <c r="A70" s="70"/>
      <c r="B70" s="55"/>
      <c r="D70" s="20"/>
      <c r="E70" s="35"/>
      <c r="J70" s="20"/>
      <c r="P70" s="20"/>
    </row>
    <row r="71" spans="1:16" s="33" customFormat="1" x14ac:dyDescent="0.25">
      <c r="A71" s="70"/>
      <c r="B71" s="55"/>
      <c r="D71" s="20"/>
      <c r="E71" s="35"/>
      <c r="J71" s="20"/>
      <c r="P71" s="20"/>
    </row>
    <row r="72" spans="1:16" s="33" customFormat="1" x14ac:dyDescent="0.25">
      <c r="A72" s="70"/>
      <c r="B72" s="55"/>
      <c r="D72" s="20"/>
      <c r="E72" s="35"/>
      <c r="J72" s="20"/>
      <c r="P72" s="20"/>
    </row>
    <row r="73" spans="1:16" s="33" customFormat="1" x14ac:dyDescent="0.25">
      <c r="A73" s="70"/>
      <c r="B73" s="55"/>
      <c r="D73" s="20"/>
      <c r="E73" s="35"/>
      <c r="J73" s="20"/>
      <c r="P73" s="20"/>
    </row>
    <row r="74" spans="1:16" s="33" customFormat="1" x14ac:dyDescent="0.25">
      <c r="A74" s="70"/>
      <c r="B74" s="55"/>
      <c r="D74" s="20"/>
      <c r="E74" s="35"/>
      <c r="J74" s="20"/>
      <c r="P74" s="20"/>
    </row>
    <row r="75" spans="1:16" s="33" customFormat="1" x14ac:dyDescent="0.25">
      <c r="A75" s="70"/>
      <c r="B75" s="55"/>
      <c r="D75" s="20"/>
      <c r="E75" s="35"/>
      <c r="J75" s="20"/>
      <c r="P75" s="20"/>
    </row>
    <row r="76" spans="1:16" s="33" customFormat="1" x14ac:dyDescent="0.25">
      <c r="A76" s="70"/>
      <c r="B76" s="55"/>
      <c r="D76" s="20"/>
      <c r="E76" s="35"/>
      <c r="J76" s="20"/>
      <c r="P76" s="20"/>
    </row>
    <row r="77" spans="1:16" s="33" customFormat="1" x14ac:dyDescent="0.25">
      <c r="A77" s="70"/>
      <c r="B77" s="55"/>
      <c r="D77" s="20"/>
      <c r="E77" s="35"/>
      <c r="J77" s="20"/>
      <c r="P77" s="20"/>
    </row>
    <row r="78" spans="1:16" s="33" customFormat="1" x14ac:dyDescent="0.25">
      <c r="A78" s="70"/>
      <c r="B78" s="55"/>
      <c r="D78" s="20"/>
      <c r="E78" s="35"/>
      <c r="J78" s="20"/>
      <c r="P78" s="20"/>
    </row>
    <row r="79" spans="1:16" s="33" customFormat="1" x14ac:dyDescent="0.25">
      <c r="A79" s="70"/>
      <c r="B79" s="55"/>
      <c r="D79" s="20"/>
      <c r="E79" s="35"/>
      <c r="J79" s="20"/>
      <c r="P79" s="20"/>
    </row>
    <row r="80" spans="1:16" s="33" customFormat="1" x14ac:dyDescent="0.25">
      <c r="A80" s="70"/>
      <c r="B80" s="55"/>
      <c r="D80" s="20"/>
      <c r="E80" s="35"/>
      <c r="J80" s="20"/>
      <c r="P80" s="20"/>
    </row>
    <row r="81" spans="1:16" s="33" customFormat="1" x14ac:dyDescent="0.25">
      <c r="A81" s="70"/>
      <c r="B81" s="55"/>
      <c r="D81" s="20"/>
      <c r="E81" s="35"/>
      <c r="J81" s="20"/>
      <c r="P81" s="20"/>
    </row>
    <row r="82" spans="1:16" s="33" customFormat="1" x14ac:dyDescent="0.25">
      <c r="A82" s="70"/>
      <c r="B82" s="55"/>
      <c r="D82" s="20"/>
      <c r="E82" s="35"/>
      <c r="J82" s="20"/>
      <c r="P82" s="20"/>
    </row>
    <row r="83" spans="1:16" s="33" customFormat="1" x14ac:dyDescent="0.25">
      <c r="A83" s="70"/>
      <c r="B83" s="55"/>
      <c r="D83" s="20"/>
      <c r="E83" s="35"/>
      <c r="J83" s="20"/>
      <c r="P83" s="20"/>
    </row>
    <row r="84" spans="1:16" s="33" customFormat="1" x14ac:dyDescent="0.25">
      <c r="A84" s="70"/>
      <c r="B84" s="55"/>
      <c r="D84" s="20"/>
      <c r="E84" s="35"/>
      <c r="J84" s="20"/>
      <c r="P84" s="20"/>
    </row>
    <row r="85" spans="1:16" s="33" customFormat="1" x14ac:dyDescent="0.25">
      <c r="A85" s="70"/>
      <c r="B85" s="55"/>
      <c r="D85" s="20"/>
      <c r="E85" s="35"/>
      <c r="J85" s="20"/>
      <c r="P85" s="20"/>
    </row>
    <row r="86" spans="1:16" s="33" customFormat="1" x14ac:dyDescent="0.25">
      <c r="A86" s="70"/>
      <c r="B86" s="55"/>
      <c r="D86" s="20"/>
      <c r="E86" s="35"/>
      <c r="J86" s="20"/>
      <c r="P86" s="20"/>
    </row>
    <row r="87" spans="1:16" s="33" customFormat="1" x14ac:dyDescent="0.25">
      <c r="A87" s="70"/>
      <c r="B87" s="55"/>
      <c r="D87" s="20"/>
      <c r="E87" s="35"/>
      <c r="J87" s="20"/>
      <c r="P87" s="20"/>
    </row>
    <row r="88" spans="1:16" s="33" customFormat="1" x14ac:dyDescent="0.25">
      <c r="A88" s="70"/>
      <c r="B88" s="55"/>
      <c r="D88" s="20"/>
      <c r="E88" s="35"/>
      <c r="J88" s="20"/>
      <c r="P88" s="20"/>
    </row>
    <row r="89" spans="1:16" s="33" customFormat="1" x14ac:dyDescent="0.25">
      <c r="A89" s="70"/>
      <c r="B89" s="55"/>
      <c r="D89" s="20"/>
      <c r="E89" s="35"/>
      <c r="J89" s="20"/>
      <c r="P89" s="20"/>
    </row>
    <row r="90" spans="1:16" s="33" customFormat="1" x14ac:dyDescent="0.25">
      <c r="A90" s="70"/>
      <c r="B90" s="55"/>
      <c r="D90" s="20"/>
      <c r="E90" s="35"/>
      <c r="J90" s="20"/>
      <c r="P90" s="20"/>
    </row>
  </sheetData>
  <conditionalFormatting sqref="E4">
    <cfRule type="dataBar" priority="320">
      <dataBar>
        <cfvo type="min"/>
        <cfvo type="max"/>
        <color rgb="FF008AEF"/>
      </dataBar>
      <extLst>
        <ext xmlns:x14="http://schemas.microsoft.com/office/spreadsheetml/2009/9/main" uri="{B025F937-C7B1-47D3-B67F-A62EFF666E3E}">
          <x14:id>{68ACF141-8801-411B-9E85-6B92F05E21C7}</x14:id>
        </ext>
      </extLst>
    </cfRule>
  </conditionalFormatting>
  <conditionalFormatting sqref="E5">
    <cfRule type="dataBar" priority="319">
      <dataBar>
        <cfvo type="min"/>
        <cfvo type="max"/>
        <color rgb="FF008AEF"/>
      </dataBar>
      <extLst>
        <ext xmlns:x14="http://schemas.microsoft.com/office/spreadsheetml/2009/9/main" uri="{B025F937-C7B1-47D3-B67F-A62EFF666E3E}">
          <x14:id>{05B9F086-D833-4B92-8476-3A0585FC19C2}</x14:id>
        </ext>
      </extLst>
    </cfRule>
  </conditionalFormatting>
  <conditionalFormatting sqref="E6">
    <cfRule type="dataBar" priority="318">
      <dataBar>
        <cfvo type="min"/>
        <cfvo type="max"/>
        <color rgb="FF008AEF"/>
      </dataBar>
      <extLst>
        <ext xmlns:x14="http://schemas.microsoft.com/office/spreadsheetml/2009/9/main" uri="{B025F937-C7B1-47D3-B67F-A62EFF666E3E}">
          <x14:id>{8D808E67-4754-41B7-9A39-B9298AE0EA78}</x14:id>
        </ext>
      </extLst>
    </cfRule>
  </conditionalFormatting>
  <conditionalFormatting sqref="E7">
    <cfRule type="dataBar" priority="309">
      <dataBar>
        <cfvo type="min"/>
        <cfvo type="max"/>
        <color rgb="FF008AEF"/>
      </dataBar>
      <extLst>
        <ext xmlns:x14="http://schemas.microsoft.com/office/spreadsheetml/2009/9/main" uri="{B025F937-C7B1-47D3-B67F-A62EFF666E3E}">
          <x14:id>{805A073A-8CA2-498D-B892-7399FFE7A9F3}</x14:id>
        </ext>
      </extLst>
    </cfRule>
  </conditionalFormatting>
  <conditionalFormatting sqref="E8">
    <cfRule type="dataBar" priority="308">
      <dataBar>
        <cfvo type="min"/>
        <cfvo type="max"/>
        <color rgb="FF008AEF"/>
      </dataBar>
      <extLst>
        <ext xmlns:x14="http://schemas.microsoft.com/office/spreadsheetml/2009/9/main" uri="{B025F937-C7B1-47D3-B67F-A62EFF666E3E}">
          <x14:id>{014B171A-BCA2-430A-B3D5-A586FEA5F719}</x14:id>
        </ext>
      </extLst>
    </cfRule>
  </conditionalFormatting>
  <conditionalFormatting sqref="E9">
    <cfRule type="dataBar" priority="300">
      <dataBar>
        <cfvo type="min"/>
        <cfvo type="max"/>
        <color rgb="FF008AEF"/>
      </dataBar>
      <extLst>
        <ext xmlns:x14="http://schemas.microsoft.com/office/spreadsheetml/2009/9/main" uri="{B025F937-C7B1-47D3-B67F-A62EFF666E3E}">
          <x14:id>{C38E2A13-871F-48C5-B5A3-8C6E0D56439D}</x14:id>
        </ext>
      </extLst>
    </cfRule>
  </conditionalFormatting>
  <conditionalFormatting sqref="E13">
    <cfRule type="dataBar" priority="299">
      <dataBar>
        <cfvo type="min"/>
        <cfvo type="max"/>
        <color rgb="FF008AEF"/>
      </dataBar>
      <extLst>
        <ext xmlns:x14="http://schemas.microsoft.com/office/spreadsheetml/2009/9/main" uri="{B025F937-C7B1-47D3-B67F-A62EFF666E3E}">
          <x14:id>{8CAB6B1C-7480-429E-9C3A-FFF57E445840}</x14:id>
        </ext>
      </extLst>
    </cfRule>
  </conditionalFormatting>
  <conditionalFormatting sqref="E14">
    <cfRule type="dataBar" priority="298">
      <dataBar>
        <cfvo type="min"/>
        <cfvo type="max"/>
        <color rgb="FF008AEF"/>
      </dataBar>
      <extLst>
        <ext xmlns:x14="http://schemas.microsoft.com/office/spreadsheetml/2009/9/main" uri="{B025F937-C7B1-47D3-B67F-A62EFF666E3E}">
          <x14:id>{42EA1A7C-7B1A-439B-89C3-75A54293C11B}</x14:id>
        </ext>
      </extLst>
    </cfRule>
  </conditionalFormatting>
  <conditionalFormatting sqref="E15">
    <cfRule type="dataBar" priority="297">
      <dataBar>
        <cfvo type="min"/>
        <cfvo type="max"/>
        <color rgb="FF008AEF"/>
      </dataBar>
      <extLst>
        <ext xmlns:x14="http://schemas.microsoft.com/office/spreadsheetml/2009/9/main" uri="{B025F937-C7B1-47D3-B67F-A62EFF666E3E}">
          <x14:id>{3761BBA2-604E-427D-BE62-F3CA7219D4A7}</x14:id>
        </ext>
      </extLst>
    </cfRule>
  </conditionalFormatting>
  <conditionalFormatting sqref="E16">
    <cfRule type="dataBar" priority="296">
      <dataBar>
        <cfvo type="min"/>
        <cfvo type="max"/>
        <color rgb="FF008AEF"/>
      </dataBar>
      <extLst>
        <ext xmlns:x14="http://schemas.microsoft.com/office/spreadsheetml/2009/9/main" uri="{B025F937-C7B1-47D3-B67F-A62EFF666E3E}">
          <x14:id>{4356D29F-5323-48EA-A4A7-15388A873683}</x14:id>
        </ext>
      </extLst>
    </cfRule>
  </conditionalFormatting>
  <conditionalFormatting sqref="E17">
    <cfRule type="dataBar" priority="295">
      <dataBar>
        <cfvo type="min"/>
        <cfvo type="max"/>
        <color rgb="FF008AEF"/>
      </dataBar>
      <extLst>
        <ext xmlns:x14="http://schemas.microsoft.com/office/spreadsheetml/2009/9/main" uri="{B025F937-C7B1-47D3-B67F-A62EFF666E3E}">
          <x14:id>{2A77D7B5-D376-4A11-BAB1-44FA6D35065E}</x14:id>
        </ext>
      </extLst>
    </cfRule>
  </conditionalFormatting>
  <conditionalFormatting sqref="E18">
    <cfRule type="dataBar" priority="294">
      <dataBar>
        <cfvo type="min"/>
        <cfvo type="max"/>
        <color rgb="FF008AEF"/>
      </dataBar>
      <extLst>
        <ext xmlns:x14="http://schemas.microsoft.com/office/spreadsheetml/2009/9/main" uri="{B025F937-C7B1-47D3-B67F-A62EFF666E3E}">
          <x14:id>{C2BA96BF-1381-48BD-821C-E20F40FBA4B1}</x14:id>
        </ext>
      </extLst>
    </cfRule>
  </conditionalFormatting>
  <conditionalFormatting sqref="E19">
    <cfRule type="dataBar" priority="293">
      <dataBar>
        <cfvo type="min"/>
        <cfvo type="max"/>
        <color rgb="FF008AEF"/>
      </dataBar>
      <extLst>
        <ext xmlns:x14="http://schemas.microsoft.com/office/spreadsheetml/2009/9/main" uri="{B025F937-C7B1-47D3-B67F-A62EFF666E3E}">
          <x14:id>{859D8324-CBC1-41C9-9C02-8A4EDEA656EE}</x14:id>
        </ext>
      </extLst>
    </cfRule>
  </conditionalFormatting>
  <conditionalFormatting sqref="E20">
    <cfRule type="dataBar" priority="292">
      <dataBar>
        <cfvo type="min"/>
        <cfvo type="max"/>
        <color rgb="FF008AEF"/>
      </dataBar>
      <extLst>
        <ext xmlns:x14="http://schemas.microsoft.com/office/spreadsheetml/2009/9/main" uri="{B025F937-C7B1-47D3-B67F-A62EFF666E3E}">
          <x14:id>{DD5047D1-A9B1-4E4A-9C21-9179AB4E836A}</x14:id>
        </ext>
      </extLst>
    </cfRule>
  </conditionalFormatting>
  <conditionalFormatting sqref="E21">
    <cfRule type="dataBar" priority="291">
      <dataBar>
        <cfvo type="min"/>
        <cfvo type="max"/>
        <color rgb="FF008AEF"/>
      </dataBar>
      <extLst>
        <ext xmlns:x14="http://schemas.microsoft.com/office/spreadsheetml/2009/9/main" uri="{B025F937-C7B1-47D3-B67F-A62EFF666E3E}">
          <x14:id>{0E07959F-9D76-43EB-95FA-DAF50D3249C6}</x14:id>
        </ext>
      </extLst>
    </cfRule>
  </conditionalFormatting>
  <conditionalFormatting sqref="E22">
    <cfRule type="dataBar" priority="290">
      <dataBar>
        <cfvo type="min"/>
        <cfvo type="max"/>
        <color rgb="FF008AEF"/>
      </dataBar>
      <extLst>
        <ext xmlns:x14="http://schemas.microsoft.com/office/spreadsheetml/2009/9/main" uri="{B025F937-C7B1-47D3-B67F-A62EFF666E3E}">
          <x14:id>{F118ADD1-DA4F-453B-9F00-EFF959F9627E}</x14:id>
        </ext>
      </extLst>
    </cfRule>
  </conditionalFormatting>
  <conditionalFormatting sqref="E23">
    <cfRule type="dataBar" priority="289">
      <dataBar>
        <cfvo type="min"/>
        <cfvo type="max"/>
        <color rgb="FF008AEF"/>
      </dataBar>
      <extLst>
        <ext xmlns:x14="http://schemas.microsoft.com/office/spreadsheetml/2009/9/main" uri="{B025F937-C7B1-47D3-B67F-A62EFF666E3E}">
          <x14:id>{31C377DC-428C-4854-8C36-5902EDB87512}</x14:id>
        </ext>
      </extLst>
    </cfRule>
  </conditionalFormatting>
  <conditionalFormatting sqref="E24">
    <cfRule type="dataBar" priority="288">
      <dataBar>
        <cfvo type="min"/>
        <cfvo type="max"/>
        <color rgb="FF008AEF"/>
      </dataBar>
      <extLst>
        <ext xmlns:x14="http://schemas.microsoft.com/office/spreadsheetml/2009/9/main" uri="{B025F937-C7B1-47D3-B67F-A62EFF666E3E}">
          <x14:id>{D1B416F8-D7B7-4BF9-9C6E-8D902BDA0504}</x14:id>
        </ext>
      </extLst>
    </cfRule>
  </conditionalFormatting>
  <conditionalFormatting sqref="E25">
    <cfRule type="dataBar" priority="287">
      <dataBar>
        <cfvo type="min"/>
        <cfvo type="max"/>
        <color rgb="FF008AEF"/>
      </dataBar>
      <extLst>
        <ext xmlns:x14="http://schemas.microsoft.com/office/spreadsheetml/2009/9/main" uri="{B025F937-C7B1-47D3-B67F-A62EFF666E3E}">
          <x14:id>{1A4ECBC3-17A4-4984-9F27-5D8374CFC0C5}</x14:id>
        </ext>
      </extLst>
    </cfRule>
  </conditionalFormatting>
  <conditionalFormatting sqref="E26">
    <cfRule type="dataBar" priority="286">
      <dataBar>
        <cfvo type="min"/>
        <cfvo type="max"/>
        <color rgb="FF008AEF"/>
      </dataBar>
      <extLst>
        <ext xmlns:x14="http://schemas.microsoft.com/office/spreadsheetml/2009/9/main" uri="{B025F937-C7B1-47D3-B67F-A62EFF666E3E}">
          <x14:id>{B1E30EAB-658A-43B3-9B27-56B618038DD4}</x14:id>
        </ext>
      </extLst>
    </cfRule>
  </conditionalFormatting>
  <conditionalFormatting sqref="E27">
    <cfRule type="dataBar" priority="285">
      <dataBar>
        <cfvo type="min"/>
        <cfvo type="max"/>
        <color rgb="FF008AEF"/>
      </dataBar>
      <extLst>
        <ext xmlns:x14="http://schemas.microsoft.com/office/spreadsheetml/2009/9/main" uri="{B025F937-C7B1-47D3-B67F-A62EFF666E3E}">
          <x14:id>{74B677E5-7865-4EE4-A819-D6B932DC0B74}</x14:id>
        </ext>
      </extLst>
    </cfRule>
  </conditionalFormatting>
  <conditionalFormatting sqref="E28">
    <cfRule type="dataBar" priority="284">
      <dataBar>
        <cfvo type="min"/>
        <cfvo type="max"/>
        <color rgb="FF008AEF"/>
      </dataBar>
      <extLst>
        <ext xmlns:x14="http://schemas.microsoft.com/office/spreadsheetml/2009/9/main" uri="{B025F937-C7B1-47D3-B67F-A62EFF666E3E}">
          <x14:id>{F8277679-115A-4551-ADAD-65717734E253}</x14:id>
        </ext>
      </extLst>
    </cfRule>
  </conditionalFormatting>
  <conditionalFormatting sqref="E29">
    <cfRule type="dataBar" priority="283">
      <dataBar>
        <cfvo type="min"/>
        <cfvo type="max"/>
        <color rgb="FF008AEF"/>
      </dataBar>
      <extLst>
        <ext xmlns:x14="http://schemas.microsoft.com/office/spreadsheetml/2009/9/main" uri="{B025F937-C7B1-47D3-B67F-A62EFF666E3E}">
          <x14:id>{21E6181A-8051-4D6F-8412-4553818364DF}</x14:id>
        </ext>
      </extLst>
    </cfRule>
  </conditionalFormatting>
  <conditionalFormatting sqref="E30">
    <cfRule type="dataBar" priority="282">
      <dataBar>
        <cfvo type="min"/>
        <cfvo type="max"/>
        <color rgb="FF008AEF"/>
      </dataBar>
      <extLst>
        <ext xmlns:x14="http://schemas.microsoft.com/office/spreadsheetml/2009/9/main" uri="{B025F937-C7B1-47D3-B67F-A62EFF666E3E}">
          <x14:id>{896C1168-9EF4-44E4-AE85-102EB157BA17}</x14:id>
        </ext>
      </extLst>
    </cfRule>
  </conditionalFormatting>
  <conditionalFormatting sqref="E31">
    <cfRule type="dataBar" priority="281">
      <dataBar>
        <cfvo type="min"/>
        <cfvo type="max"/>
        <color rgb="FF008AEF"/>
      </dataBar>
      <extLst>
        <ext xmlns:x14="http://schemas.microsoft.com/office/spreadsheetml/2009/9/main" uri="{B025F937-C7B1-47D3-B67F-A62EFF666E3E}">
          <x14:id>{638DB89D-57F4-4D1F-8115-D1EF89B51565}</x14:id>
        </ext>
      </extLst>
    </cfRule>
  </conditionalFormatting>
  <conditionalFormatting sqref="E32">
    <cfRule type="dataBar" priority="280">
      <dataBar>
        <cfvo type="min"/>
        <cfvo type="max"/>
        <color rgb="FF008AEF"/>
      </dataBar>
      <extLst>
        <ext xmlns:x14="http://schemas.microsoft.com/office/spreadsheetml/2009/9/main" uri="{B025F937-C7B1-47D3-B67F-A62EFF666E3E}">
          <x14:id>{88C32360-7879-4673-8012-1289254742E8}</x14:id>
        </ext>
      </extLst>
    </cfRule>
  </conditionalFormatting>
  <conditionalFormatting sqref="E33">
    <cfRule type="dataBar" priority="279">
      <dataBar>
        <cfvo type="min"/>
        <cfvo type="max"/>
        <color rgb="FF008AEF"/>
      </dataBar>
      <extLst>
        <ext xmlns:x14="http://schemas.microsoft.com/office/spreadsheetml/2009/9/main" uri="{B025F937-C7B1-47D3-B67F-A62EFF666E3E}">
          <x14:id>{42609007-77E9-4990-8941-680533969FAC}</x14:id>
        </ext>
      </extLst>
    </cfRule>
  </conditionalFormatting>
  <conditionalFormatting sqref="E34">
    <cfRule type="dataBar" priority="278">
      <dataBar>
        <cfvo type="min"/>
        <cfvo type="max"/>
        <color rgb="FF008AEF"/>
      </dataBar>
      <extLst>
        <ext xmlns:x14="http://schemas.microsoft.com/office/spreadsheetml/2009/9/main" uri="{B025F937-C7B1-47D3-B67F-A62EFF666E3E}">
          <x14:id>{AD6AC44E-7EAD-40EC-8791-548B5654D5E3}</x14:id>
        </ext>
      </extLst>
    </cfRule>
  </conditionalFormatting>
  <conditionalFormatting sqref="E35">
    <cfRule type="dataBar" priority="277">
      <dataBar>
        <cfvo type="min"/>
        <cfvo type="max"/>
        <color rgb="FF008AEF"/>
      </dataBar>
      <extLst>
        <ext xmlns:x14="http://schemas.microsoft.com/office/spreadsheetml/2009/9/main" uri="{B025F937-C7B1-47D3-B67F-A62EFF666E3E}">
          <x14:id>{12C8B9AA-5A67-4CDF-BB6B-A81E323C1D6A}</x14:id>
        </ext>
      </extLst>
    </cfRule>
  </conditionalFormatting>
  <conditionalFormatting sqref="E36">
    <cfRule type="dataBar" priority="276">
      <dataBar>
        <cfvo type="min"/>
        <cfvo type="max"/>
        <color rgb="FF008AEF"/>
      </dataBar>
      <extLst>
        <ext xmlns:x14="http://schemas.microsoft.com/office/spreadsheetml/2009/9/main" uri="{B025F937-C7B1-47D3-B67F-A62EFF666E3E}">
          <x14:id>{977E0737-C0F9-4C0D-AC02-21AE3C37BE93}</x14:id>
        </ext>
      </extLst>
    </cfRule>
  </conditionalFormatting>
  <conditionalFormatting sqref="E37">
    <cfRule type="dataBar" priority="275">
      <dataBar>
        <cfvo type="min"/>
        <cfvo type="max"/>
        <color rgb="FF008AEF"/>
      </dataBar>
      <extLst>
        <ext xmlns:x14="http://schemas.microsoft.com/office/spreadsheetml/2009/9/main" uri="{B025F937-C7B1-47D3-B67F-A62EFF666E3E}">
          <x14:id>{EA6D2EEF-AB35-4D18-BBEA-AA32B8FC97D3}</x14:id>
        </ext>
      </extLst>
    </cfRule>
  </conditionalFormatting>
  <conditionalFormatting sqref="F6">
    <cfRule type="dataBar" priority="273">
      <dataBar>
        <cfvo type="min"/>
        <cfvo type="max"/>
        <color rgb="FF008AEF"/>
      </dataBar>
      <extLst>
        <ext xmlns:x14="http://schemas.microsoft.com/office/spreadsheetml/2009/9/main" uri="{B025F937-C7B1-47D3-B67F-A62EFF666E3E}">
          <x14:id>{16F65E6C-71BD-42E9-ABA4-568D1C7FAA99}</x14:id>
        </ext>
      </extLst>
    </cfRule>
  </conditionalFormatting>
  <conditionalFormatting sqref="G6">
    <cfRule type="dataBar" priority="272">
      <dataBar>
        <cfvo type="min"/>
        <cfvo type="max"/>
        <color rgb="FF008AEF"/>
      </dataBar>
      <extLst>
        <ext xmlns:x14="http://schemas.microsoft.com/office/spreadsheetml/2009/9/main" uri="{B025F937-C7B1-47D3-B67F-A62EFF666E3E}">
          <x14:id>{E2EECDC5-0382-48B6-AD3C-CEF39DC5AE43}</x14:id>
        </ext>
      </extLst>
    </cfRule>
  </conditionalFormatting>
  <conditionalFormatting sqref="F7">
    <cfRule type="dataBar" priority="270">
      <dataBar>
        <cfvo type="min"/>
        <cfvo type="max"/>
        <color rgb="FF008AEF"/>
      </dataBar>
      <extLst>
        <ext xmlns:x14="http://schemas.microsoft.com/office/spreadsheetml/2009/9/main" uri="{B025F937-C7B1-47D3-B67F-A62EFF666E3E}">
          <x14:id>{2612D119-8FDC-4797-A84B-367DCA31F430}</x14:id>
        </ext>
      </extLst>
    </cfRule>
  </conditionalFormatting>
  <conditionalFormatting sqref="G7">
    <cfRule type="dataBar" priority="269">
      <dataBar>
        <cfvo type="min"/>
        <cfvo type="max"/>
        <color rgb="FF008AEF"/>
      </dataBar>
      <extLst>
        <ext xmlns:x14="http://schemas.microsoft.com/office/spreadsheetml/2009/9/main" uri="{B025F937-C7B1-47D3-B67F-A62EFF666E3E}">
          <x14:id>{BBF30117-F11D-4BB3-A535-5FDEC664868E}</x14:id>
        </ext>
      </extLst>
    </cfRule>
  </conditionalFormatting>
  <conditionalFormatting sqref="F8">
    <cfRule type="dataBar" priority="267">
      <dataBar>
        <cfvo type="min"/>
        <cfvo type="max"/>
        <color rgb="FF008AEF"/>
      </dataBar>
      <extLst>
        <ext xmlns:x14="http://schemas.microsoft.com/office/spreadsheetml/2009/9/main" uri="{B025F937-C7B1-47D3-B67F-A62EFF666E3E}">
          <x14:id>{81C4F138-D6AB-425E-AA71-569EA1B13CF7}</x14:id>
        </ext>
      </extLst>
    </cfRule>
  </conditionalFormatting>
  <conditionalFormatting sqref="G8">
    <cfRule type="dataBar" priority="266">
      <dataBar>
        <cfvo type="min"/>
        <cfvo type="max"/>
        <color rgb="FF008AEF"/>
      </dataBar>
      <extLst>
        <ext xmlns:x14="http://schemas.microsoft.com/office/spreadsheetml/2009/9/main" uri="{B025F937-C7B1-47D3-B67F-A62EFF666E3E}">
          <x14:id>{B2DAC73F-D669-45A2-B6AF-677100566DC7}</x14:id>
        </ext>
      </extLst>
    </cfRule>
  </conditionalFormatting>
  <conditionalFormatting sqref="F9">
    <cfRule type="dataBar" priority="264">
      <dataBar>
        <cfvo type="min"/>
        <cfvo type="max"/>
        <color rgb="FF008AEF"/>
      </dataBar>
      <extLst>
        <ext xmlns:x14="http://schemas.microsoft.com/office/spreadsheetml/2009/9/main" uri="{B025F937-C7B1-47D3-B67F-A62EFF666E3E}">
          <x14:id>{97D9347E-20BB-48D8-ABA4-7804274B7A7C}</x14:id>
        </ext>
      </extLst>
    </cfRule>
  </conditionalFormatting>
  <conditionalFormatting sqref="G9">
    <cfRule type="dataBar" priority="263">
      <dataBar>
        <cfvo type="min"/>
        <cfvo type="max"/>
        <color rgb="FF008AEF"/>
      </dataBar>
      <extLst>
        <ext xmlns:x14="http://schemas.microsoft.com/office/spreadsheetml/2009/9/main" uri="{B025F937-C7B1-47D3-B67F-A62EFF666E3E}">
          <x14:id>{09D7D81D-203E-4C7C-AA8C-2CD2348A3F5F}</x14:id>
        </ext>
      </extLst>
    </cfRule>
  </conditionalFormatting>
  <conditionalFormatting sqref="H6">
    <cfRule type="dataBar" priority="262">
      <dataBar>
        <cfvo type="min"/>
        <cfvo type="max"/>
        <color rgb="FF008AEF"/>
      </dataBar>
      <extLst>
        <ext xmlns:x14="http://schemas.microsoft.com/office/spreadsheetml/2009/9/main" uri="{B025F937-C7B1-47D3-B67F-A62EFF666E3E}">
          <x14:id>{61C53B56-064B-4436-B58D-43901F16F3EF}</x14:id>
        </ext>
      </extLst>
    </cfRule>
  </conditionalFormatting>
  <conditionalFormatting sqref="I6">
    <cfRule type="dataBar" priority="261">
      <dataBar>
        <cfvo type="min"/>
        <cfvo type="max"/>
        <color rgb="FF008AEF"/>
      </dataBar>
      <extLst>
        <ext xmlns:x14="http://schemas.microsoft.com/office/spreadsheetml/2009/9/main" uri="{B025F937-C7B1-47D3-B67F-A62EFF666E3E}">
          <x14:id>{809FCE0F-D0EC-4F62-9440-A73418286E8C}</x14:id>
        </ext>
      </extLst>
    </cfRule>
  </conditionalFormatting>
  <conditionalFormatting sqref="H7">
    <cfRule type="dataBar" priority="260">
      <dataBar>
        <cfvo type="min"/>
        <cfvo type="max"/>
        <color rgb="FF008AEF"/>
      </dataBar>
      <extLst>
        <ext xmlns:x14="http://schemas.microsoft.com/office/spreadsheetml/2009/9/main" uri="{B025F937-C7B1-47D3-B67F-A62EFF666E3E}">
          <x14:id>{8337F29B-59C2-4269-AF12-10B9B58E7EB2}</x14:id>
        </ext>
      </extLst>
    </cfRule>
  </conditionalFormatting>
  <conditionalFormatting sqref="I7">
    <cfRule type="dataBar" priority="259">
      <dataBar>
        <cfvo type="min"/>
        <cfvo type="max"/>
        <color rgb="FF008AEF"/>
      </dataBar>
      <extLst>
        <ext xmlns:x14="http://schemas.microsoft.com/office/spreadsheetml/2009/9/main" uri="{B025F937-C7B1-47D3-B67F-A62EFF666E3E}">
          <x14:id>{FE453846-722E-45FB-9561-96AB14003356}</x14:id>
        </ext>
      </extLst>
    </cfRule>
  </conditionalFormatting>
  <conditionalFormatting sqref="I8">
    <cfRule type="dataBar" priority="258">
      <dataBar>
        <cfvo type="min"/>
        <cfvo type="max"/>
        <color rgb="FF008AEF"/>
      </dataBar>
      <extLst>
        <ext xmlns:x14="http://schemas.microsoft.com/office/spreadsheetml/2009/9/main" uri="{B025F937-C7B1-47D3-B67F-A62EFF666E3E}">
          <x14:id>{BDB7EA30-0C5B-421D-AE85-1FD2E2C11164}</x14:id>
        </ext>
      </extLst>
    </cfRule>
  </conditionalFormatting>
  <conditionalFormatting sqref="H8">
    <cfRule type="dataBar" priority="257">
      <dataBar>
        <cfvo type="min"/>
        <cfvo type="max"/>
        <color rgb="FF008AEF"/>
      </dataBar>
      <extLst>
        <ext xmlns:x14="http://schemas.microsoft.com/office/spreadsheetml/2009/9/main" uri="{B025F937-C7B1-47D3-B67F-A62EFF666E3E}">
          <x14:id>{B4DBF8D0-2802-4C73-A2C7-27FFD191C023}</x14:id>
        </ext>
      </extLst>
    </cfRule>
  </conditionalFormatting>
  <conditionalFormatting sqref="H9">
    <cfRule type="dataBar" priority="256">
      <dataBar>
        <cfvo type="min"/>
        <cfvo type="max"/>
        <color rgb="FF008AEF"/>
      </dataBar>
      <extLst>
        <ext xmlns:x14="http://schemas.microsoft.com/office/spreadsheetml/2009/9/main" uri="{B025F937-C7B1-47D3-B67F-A62EFF666E3E}">
          <x14:id>{B5DE38B9-140C-46CE-B72C-778A79B8512D}</x14:id>
        </ext>
      </extLst>
    </cfRule>
  </conditionalFormatting>
  <conditionalFormatting sqref="G13">
    <cfRule type="dataBar" priority="255">
      <dataBar>
        <cfvo type="min"/>
        <cfvo type="max"/>
        <color rgb="FF008AEF"/>
      </dataBar>
      <extLst>
        <ext xmlns:x14="http://schemas.microsoft.com/office/spreadsheetml/2009/9/main" uri="{B025F937-C7B1-47D3-B67F-A62EFF666E3E}">
          <x14:id>{5021885D-F996-43CF-B3E7-175761E39CCC}</x14:id>
        </ext>
      </extLst>
    </cfRule>
  </conditionalFormatting>
  <conditionalFormatting sqref="G16">
    <cfRule type="dataBar" priority="254">
      <dataBar>
        <cfvo type="min"/>
        <cfvo type="max"/>
        <color rgb="FF008AEF"/>
      </dataBar>
      <extLst>
        <ext xmlns:x14="http://schemas.microsoft.com/office/spreadsheetml/2009/9/main" uri="{B025F937-C7B1-47D3-B67F-A62EFF666E3E}">
          <x14:id>{20E1B3ED-5B0B-4191-B1D1-C4DB55E5882E}</x14:id>
        </ext>
      </extLst>
    </cfRule>
  </conditionalFormatting>
  <conditionalFormatting sqref="G19">
    <cfRule type="dataBar" priority="253">
      <dataBar>
        <cfvo type="min"/>
        <cfvo type="max"/>
        <color rgb="FF008AEF"/>
      </dataBar>
      <extLst>
        <ext xmlns:x14="http://schemas.microsoft.com/office/spreadsheetml/2009/9/main" uri="{B025F937-C7B1-47D3-B67F-A62EFF666E3E}">
          <x14:id>{17D93161-E21A-414E-B56E-ADE58429D321}</x14:id>
        </ext>
      </extLst>
    </cfRule>
  </conditionalFormatting>
  <conditionalFormatting sqref="G22">
    <cfRule type="dataBar" priority="252">
      <dataBar>
        <cfvo type="min"/>
        <cfvo type="max"/>
        <color rgb="FF008AEF"/>
      </dataBar>
      <extLst>
        <ext xmlns:x14="http://schemas.microsoft.com/office/spreadsheetml/2009/9/main" uri="{B025F937-C7B1-47D3-B67F-A62EFF666E3E}">
          <x14:id>{5881F187-4629-434F-AD16-EC276B21D2A7}</x14:id>
        </ext>
      </extLst>
    </cfRule>
  </conditionalFormatting>
  <conditionalFormatting sqref="G25">
    <cfRule type="dataBar" priority="251">
      <dataBar>
        <cfvo type="min"/>
        <cfvo type="max"/>
        <color rgb="FF008AEF"/>
      </dataBar>
      <extLst>
        <ext xmlns:x14="http://schemas.microsoft.com/office/spreadsheetml/2009/9/main" uri="{B025F937-C7B1-47D3-B67F-A62EFF666E3E}">
          <x14:id>{EC117342-FF9B-4108-87D4-E6A36ABBDC24}</x14:id>
        </ext>
      </extLst>
    </cfRule>
  </conditionalFormatting>
  <conditionalFormatting sqref="G28">
    <cfRule type="dataBar" priority="250">
      <dataBar>
        <cfvo type="min"/>
        <cfvo type="max"/>
        <color rgb="FF008AEF"/>
      </dataBar>
      <extLst>
        <ext xmlns:x14="http://schemas.microsoft.com/office/spreadsheetml/2009/9/main" uri="{B025F937-C7B1-47D3-B67F-A62EFF666E3E}">
          <x14:id>{546535E1-867B-44C8-B2C1-6CFEE9102F42}</x14:id>
        </ext>
      </extLst>
    </cfRule>
  </conditionalFormatting>
  <conditionalFormatting sqref="G31">
    <cfRule type="dataBar" priority="249">
      <dataBar>
        <cfvo type="min"/>
        <cfvo type="max"/>
        <color rgb="FF008AEF"/>
      </dataBar>
      <extLst>
        <ext xmlns:x14="http://schemas.microsoft.com/office/spreadsheetml/2009/9/main" uri="{B025F937-C7B1-47D3-B67F-A62EFF666E3E}">
          <x14:id>{C778766D-EAFD-4F40-B643-9E7A9E5B4546}</x14:id>
        </ext>
      </extLst>
    </cfRule>
  </conditionalFormatting>
  <conditionalFormatting sqref="H13">
    <cfRule type="dataBar" priority="248">
      <dataBar>
        <cfvo type="min"/>
        <cfvo type="max"/>
        <color rgb="FF008AEF"/>
      </dataBar>
      <extLst>
        <ext xmlns:x14="http://schemas.microsoft.com/office/spreadsheetml/2009/9/main" uri="{B025F937-C7B1-47D3-B67F-A62EFF666E3E}">
          <x14:id>{8F6B3D5C-C92C-4943-9AAD-64348D7E4C7C}</x14:id>
        </ext>
      </extLst>
    </cfRule>
  </conditionalFormatting>
  <conditionalFormatting sqref="I13">
    <cfRule type="dataBar" priority="247">
      <dataBar>
        <cfvo type="min"/>
        <cfvo type="max"/>
        <color rgb="FF008AEF"/>
      </dataBar>
      <extLst>
        <ext xmlns:x14="http://schemas.microsoft.com/office/spreadsheetml/2009/9/main" uri="{B025F937-C7B1-47D3-B67F-A62EFF666E3E}">
          <x14:id>{F7D2E5AB-2025-43F2-AF1F-24576F3D28EF}</x14:id>
        </ext>
      </extLst>
    </cfRule>
  </conditionalFormatting>
  <conditionalFormatting sqref="H16">
    <cfRule type="dataBar" priority="246">
      <dataBar>
        <cfvo type="min"/>
        <cfvo type="max"/>
        <color rgb="FF008AEF"/>
      </dataBar>
      <extLst>
        <ext xmlns:x14="http://schemas.microsoft.com/office/spreadsheetml/2009/9/main" uri="{B025F937-C7B1-47D3-B67F-A62EFF666E3E}">
          <x14:id>{F04350EC-C808-4BC9-812C-E045C2F2F01B}</x14:id>
        </ext>
      </extLst>
    </cfRule>
  </conditionalFormatting>
  <conditionalFormatting sqref="I16">
    <cfRule type="dataBar" priority="245">
      <dataBar>
        <cfvo type="min"/>
        <cfvo type="max"/>
        <color rgb="FF008AEF"/>
      </dataBar>
      <extLst>
        <ext xmlns:x14="http://schemas.microsoft.com/office/spreadsheetml/2009/9/main" uri="{B025F937-C7B1-47D3-B67F-A62EFF666E3E}">
          <x14:id>{534B9E00-A9E9-4196-A849-F9F66FD302EB}</x14:id>
        </ext>
      </extLst>
    </cfRule>
  </conditionalFormatting>
  <conditionalFormatting sqref="G14">
    <cfRule type="dataBar" priority="244">
      <dataBar>
        <cfvo type="min"/>
        <cfvo type="max"/>
        <color rgb="FF008AEF"/>
      </dataBar>
      <extLst>
        <ext xmlns:x14="http://schemas.microsoft.com/office/spreadsheetml/2009/9/main" uri="{B025F937-C7B1-47D3-B67F-A62EFF666E3E}">
          <x14:id>{B8A2ED39-D6BA-4781-B346-C72E320FAF7F}</x14:id>
        </ext>
      </extLst>
    </cfRule>
  </conditionalFormatting>
  <conditionalFormatting sqref="G17">
    <cfRule type="dataBar" priority="243">
      <dataBar>
        <cfvo type="min"/>
        <cfvo type="max"/>
        <color rgb="FF008AEF"/>
      </dataBar>
      <extLst>
        <ext xmlns:x14="http://schemas.microsoft.com/office/spreadsheetml/2009/9/main" uri="{B025F937-C7B1-47D3-B67F-A62EFF666E3E}">
          <x14:id>{9606F96E-D112-4153-9E76-A6E36AF22E38}</x14:id>
        </ext>
      </extLst>
    </cfRule>
  </conditionalFormatting>
  <conditionalFormatting sqref="G20">
    <cfRule type="dataBar" priority="242">
      <dataBar>
        <cfvo type="min"/>
        <cfvo type="max"/>
        <color rgb="FF008AEF"/>
      </dataBar>
      <extLst>
        <ext xmlns:x14="http://schemas.microsoft.com/office/spreadsheetml/2009/9/main" uri="{B025F937-C7B1-47D3-B67F-A62EFF666E3E}">
          <x14:id>{4E2BA8B4-A4CE-4835-B466-0F68C7917747}</x14:id>
        </ext>
      </extLst>
    </cfRule>
  </conditionalFormatting>
  <conditionalFormatting sqref="G23">
    <cfRule type="dataBar" priority="241">
      <dataBar>
        <cfvo type="min"/>
        <cfvo type="max"/>
        <color rgb="FF008AEF"/>
      </dataBar>
      <extLst>
        <ext xmlns:x14="http://schemas.microsoft.com/office/spreadsheetml/2009/9/main" uri="{B025F937-C7B1-47D3-B67F-A62EFF666E3E}">
          <x14:id>{2BBB281F-A686-4833-9199-CE11262B3DE5}</x14:id>
        </ext>
      </extLst>
    </cfRule>
  </conditionalFormatting>
  <conditionalFormatting sqref="G26">
    <cfRule type="dataBar" priority="240">
      <dataBar>
        <cfvo type="min"/>
        <cfvo type="max"/>
        <color rgb="FF008AEF"/>
      </dataBar>
      <extLst>
        <ext xmlns:x14="http://schemas.microsoft.com/office/spreadsheetml/2009/9/main" uri="{B025F937-C7B1-47D3-B67F-A62EFF666E3E}">
          <x14:id>{BC3A31D4-464C-4B88-ADD1-BC85DA0C8EDF}</x14:id>
        </ext>
      </extLst>
    </cfRule>
  </conditionalFormatting>
  <conditionalFormatting sqref="G29">
    <cfRule type="dataBar" priority="239">
      <dataBar>
        <cfvo type="min"/>
        <cfvo type="max"/>
        <color rgb="FF008AEF"/>
      </dataBar>
      <extLst>
        <ext xmlns:x14="http://schemas.microsoft.com/office/spreadsheetml/2009/9/main" uri="{B025F937-C7B1-47D3-B67F-A62EFF666E3E}">
          <x14:id>{227C7B77-3747-4DFD-A9B2-C080056A13BE}</x14:id>
        </ext>
      </extLst>
    </cfRule>
  </conditionalFormatting>
  <conditionalFormatting sqref="G32">
    <cfRule type="dataBar" priority="238">
      <dataBar>
        <cfvo type="min"/>
        <cfvo type="max"/>
        <color rgb="FF008AEF"/>
      </dataBar>
      <extLst>
        <ext xmlns:x14="http://schemas.microsoft.com/office/spreadsheetml/2009/9/main" uri="{B025F937-C7B1-47D3-B67F-A62EFF666E3E}">
          <x14:id>{9DCFC549-25B5-4CB7-B1E9-79421126BD88}</x14:id>
        </ext>
      </extLst>
    </cfRule>
  </conditionalFormatting>
  <conditionalFormatting sqref="H19">
    <cfRule type="dataBar" priority="233">
      <dataBar>
        <cfvo type="min"/>
        <cfvo type="max"/>
        <color rgb="FF008AEF"/>
      </dataBar>
      <extLst>
        <ext xmlns:x14="http://schemas.microsoft.com/office/spreadsheetml/2009/9/main" uri="{B025F937-C7B1-47D3-B67F-A62EFF666E3E}">
          <x14:id>{57A3929B-4DBB-4DCC-A597-71284FBDE4F0}</x14:id>
        </ext>
      </extLst>
    </cfRule>
  </conditionalFormatting>
  <conditionalFormatting sqref="H20">
    <cfRule type="dataBar" priority="232">
      <dataBar>
        <cfvo type="min"/>
        <cfvo type="max"/>
        <color rgb="FF008AEF"/>
      </dataBar>
      <extLst>
        <ext xmlns:x14="http://schemas.microsoft.com/office/spreadsheetml/2009/9/main" uri="{B025F937-C7B1-47D3-B67F-A62EFF666E3E}">
          <x14:id>{3DABCAC1-E742-4D5E-97FD-CDF14BA8CE45}</x14:id>
        </ext>
      </extLst>
    </cfRule>
  </conditionalFormatting>
  <conditionalFormatting sqref="I19">
    <cfRule type="dataBar" priority="231">
      <dataBar>
        <cfvo type="min"/>
        <cfvo type="max"/>
        <color rgb="FF008AEF"/>
      </dataBar>
      <extLst>
        <ext xmlns:x14="http://schemas.microsoft.com/office/spreadsheetml/2009/9/main" uri="{B025F937-C7B1-47D3-B67F-A62EFF666E3E}">
          <x14:id>{E9717682-EFC6-4EB5-8952-54EFA9033AB3}</x14:id>
        </ext>
      </extLst>
    </cfRule>
  </conditionalFormatting>
  <conditionalFormatting sqref="I20">
    <cfRule type="dataBar" priority="230">
      <dataBar>
        <cfvo type="min"/>
        <cfvo type="max"/>
        <color rgb="FF008AEF"/>
      </dataBar>
      <extLst>
        <ext xmlns:x14="http://schemas.microsoft.com/office/spreadsheetml/2009/9/main" uri="{B025F937-C7B1-47D3-B67F-A62EFF666E3E}">
          <x14:id>{44548604-AAE1-4837-86C4-547EABC3EDDD}</x14:id>
        </ext>
      </extLst>
    </cfRule>
  </conditionalFormatting>
  <conditionalFormatting sqref="H22">
    <cfRule type="dataBar" priority="229">
      <dataBar>
        <cfvo type="min"/>
        <cfvo type="max"/>
        <color rgb="FF008AEF"/>
      </dataBar>
      <extLst>
        <ext xmlns:x14="http://schemas.microsoft.com/office/spreadsheetml/2009/9/main" uri="{B025F937-C7B1-47D3-B67F-A62EFF666E3E}">
          <x14:id>{0BB1143E-6BDD-427F-B420-985C4910E69D}</x14:id>
        </ext>
      </extLst>
    </cfRule>
  </conditionalFormatting>
  <conditionalFormatting sqref="H23">
    <cfRule type="dataBar" priority="228">
      <dataBar>
        <cfvo type="min"/>
        <cfvo type="max"/>
        <color rgb="FF008AEF"/>
      </dataBar>
      <extLst>
        <ext xmlns:x14="http://schemas.microsoft.com/office/spreadsheetml/2009/9/main" uri="{B025F937-C7B1-47D3-B67F-A62EFF666E3E}">
          <x14:id>{6AC14B99-F507-4898-98AF-D2FD194180E7}</x14:id>
        </ext>
      </extLst>
    </cfRule>
  </conditionalFormatting>
  <conditionalFormatting sqref="I22">
    <cfRule type="dataBar" priority="227">
      <dataBar>
        <cfvo type="min"/>
        <cfvo type="max"/>
        <color rgb="FF008AEF"/>
      </dataBar>
      <extLst>
        <ext xmlns:x14="http://schemas.microsoft.com/office/spreadsheetml/2009/9/main" uri="{B025F937-C7B1-47D3-B67F-A62EFF666E3E}">
          <x14:id>{287661FB-A400-4C35-A14B-D267C15B37C7}</x14:id>
        </ext>
      </extLst>
    </cfRule>
  </conditionalFormatting>
  <conditionalFormatting sqref="I23">
    <cfRule type="dataBar" priority="226">
      <dataBar>
        <cfvo type="min"/>
        <cfvo type="max"/>
        <color rgb="FF008AEF"/>
      </dataBar>
      <extLst>
        <ext xmlns:x14="http://schemas.microsoft.com/office/spreadsheetml/2009/9/main" uri="{B025F937-C7B1-47D3-B67F-A62EFF666E3E}">
          <x14:id>{CD8512BC-4A75-4F95-8D3C-D2BC4FE2D11F}</x14:id>
        </ext>
      </extLst>
    </cfRule>
  </conditionalFormatting>
  <conditionalFormatting sqref="H25">
    <cfRule type="dataBar" priority="225">
      <dataBar>
        <cfvo type="min"/>
        <cfvo type="max"/>
        <color rgb="FF008AEF"/>
      </dataBar>
      <extLst>
        <ext xmlns:x14="http://schemas.microsoft.com/office/spreadsheetml/2009/9/main" uri="{B025F937-C7B1-47D3-B67F-A62EFF666E3E}">
          <x14:id>{AD1E6FBD-AFF9-495F-AD47-F9B2A28AA9ED}</x14:id>
        </ext>
      </extLst>
    </cfRule>
  </conditionalFormatting>
  <conditionalFormatting sqref="H26">
    <cfRule type="dataBar" priority="224">
      <dataBar>
        <cfvo type="min"/>
        <cfvo type="max"/>
        <color rgb="FF008AEF"/>
      </dataBar>
      <extLst>
        <ext xmlns:x14="http://schemas.microsoft.com/office/spreadsheetml/2009/9/main" uri="{B025F937-C7B1-47D3-B67F-A62EFF666E3E}">
          <x14:id>{0BDAC621-F97F-4DBE-9C8E-77E5D3DE29FF}</x14:id>
        </ext>
      </extLst>
    </cfRule>
  </conditionalFormatting>
  <conditionalFormatting sqref="I25">
    <cfRule type="dataBar" priority="223">
      <dataBar>
        <cfvo type="min"/>
        <cfvo type="max"/>
        <color rgb="FF008AEF"/>
      </dataBar>
      <extLst>
        <ext xmlns:x14="http://schemas.microsoft.com/office/spreadsheetml/2009/9/main" uri="{B025F937-C7B1-47D3-B67F-A62EFF666E3E}">
          <x14:id>{0C6E2A35-71C1-4550-B21D-E6C333337508}</x14:id>
        </ext>
      </extLst>
    </cfRule>
  </conditionalFormatting>
  <conditionalFormatting sqref="I26">
    <cfRule type="dataBar" priority="222">
      <dataBar>
        <cfvo type="min"/>
        <cfvo type="max"/>
        <color rgb="FF008AEF"/>
      </dataBar>
      <extLst>
        <ext xmlns:x14="http://schemas.microsoft.com/office/spreadsheetml/2009/9/main" uri="{B025F937-C7B1-47D3-B67F-A62EFF666E3E}">
          <x14:id>{03B5C5D5-9E16-4CC3-8853-523FC50483ED}</x14:id>
        </ext>
      </extLst>
    </cfRule>
  </conditionalFormatting>
  <conditionalFormatting sqref="H28">
    <cfRule type="dataBar" priority="221">
      <dataBar>
        <cfvo type="min"/>
        <cfvo type="max"/>
        <color rgb="FF008AEF"/>
      </dataBar>
      <extLst>
        <ext xmlns:x14="http://schemas.microsoft.com/office/spreadsheetml/2009/9/main" uri="{B025F937-C7B1-47D3-B67F-A62EFF666E3E}">
          <x14:id>{3DB423EC-B0E2-4E07-A796-04E8AD561B3A}</x14:id>
        </ext>
      </extLst>
    </cfRule>
  </conditionalFormatting>
  <conditionalFormatting sqref="H29">
    <cfRule type="dataBar" priority="220">
      <dataBar>
        <cfvo type="min"/>
        <cfvo type="max"/>
        <color rgb="FF008AEF"/>
      </dataBar>
      <extLst>
        <ext xmlns:x14="http://schemas.microsoft.com/office/spreadsheetml/2009/9/main" uri="{B025F937-C7B1-47D3-B67F-A62EFF666E3E}">
          <x14:id>{AD489A13-D201-4E52-B206-7FF5595F1778}</x14:id>
        </ext>
      </extLst>
    </cfRule>
  </conditionalFormatting>
  <conditionalFormatting sqref="I28">
    <cfRule type="dataBar" priority="219">
      <dataBar>
        <cfvo type="min"/>
        <cfvo type="max"/>
        <color rgb="FF008AEF"/>
      </dataBar>
      <extLst>
        <ext xmlns:x14="http://schemas.microsoft.com/office/spreadsheetml/2009/9/main" uri="{B025F937-C7B1-47D3-B67F-A62EFF666E3E}">
          <x14:id>{AFCAB7C0-EDDD-4696-9B9F-221C82FF0DF1}</x14:id>
        </ext>
      </extLst>
    </cfRule>
  </conditionalFormatting>
  <conditionalFormatting sqref="I29">
    <cfRule type="dataBar" priority="218">
      <dataBar>
        <cfvo type="min"/>
        <cfvo type="max"/>
        <color rgb="FF008AEF"/>
      </dataBar>
      <extLst>
        <ext xmlns:x14="http://schemas.microsoft.com/office/spreadsheetml/2009/9/main" uri="{B025F937-C7B1-47D3-B67F-A62EFF666E3E}">
          <x14:id>{72C3BF7B-40F6-4485-A654-D71284DF29AF}</x14:id>
        </ext>
      </extLst>
    </cfRule>
  </conditionalFormatting>
  <conditionalFormatting sqref="H31">
    <cfRule type="dataBar" priority="217">
      <dataBar>
        <cfvo type="min"/>
        <cfvo type="max"/>
        <color rgb="FF008AEF"/>
      </dataBar>
      <extLst>
        <ext xmlns:x14="http://schemas.microsoft.com/office/spreadsheetml/2009/9/main" uri="{B025F937-C7B1-47D3-B67F-A62EFF666E3E}">
          <x14:id>{C78024EF-63D7-44DB-A465-EF27CEC45523}</x14:id>
        </ext>
      </extLst>
    </cfRule>
  </conditionalFormatting>
  <conditionalFormatting sqref="H32">
    <cfRule type="dataBar" priority="216">
      <dataBar>
        <cfvo type="min"/>
        <cfvo type="max"/>
        <color rgb="FF008AEF"/>
      </dataBar>
      <extLst>
        <ext xmlns:x14="http://schemas.microsoft.com/office/spreadsheetml/2009/9/main" uri="{B025F937-C7B1-47D3-B67F-A62EFF666E3E}">
          <x14:id>{2885A703-A3A1-4804-8DB2-2DD79100699B}</x14:id>
        </ext>
      </extLst>
    </cfRule>
  </conditionalFormatting>
  <conditionalFormatting sqref="I31">
    <cfRule type="dataBar" priority="215">
      <dataBar>
        <cfvo type="min"/>
        <cfvo type="max"/>
        <color rgb="FF008AEF"/>
      </dataBar>
      <extLst>
        <ext xmlns:x14="http://schemas.microsoft.com/office/spreadsheetml/2009/9/main" uri="{B025F937-C7B1-47D3-B67F-A62EFF666E3E}">
          <x14:id>{9B81D37B-14F6-4141-A9D0-84185F98D666}</x14:id>
        </ext>
      </extLst>
    </cfRule>
  </conditionalFormatting>
  <conditionalFormatting sqref="I32">
    <cfRule type="dataBar" priority="214">
      <dataBar>
        <cfvo type="min"/>
        <cfvo type="max"/>
        <color rgb="FF008AEF"/>
      </dataBar>
      <extLst>
        <ext xmlns:x14="http://schemas.microsoft.com/office/spreadsheetml/2009/9/main" uri="{B025F937-C7B1-47D3-B67F-A62EFF666E3E}">
          <x14:id>{AB612323-FDD9-4D7A-8DAE-709FD2EECC49}</x14:id>
        </ext>
      </extLst>
    </cfRule>
  </conditionalFormatting>
  <conditionalFormatting sqref="K13">
    <cfRule type="dataBar" priority="213">
      <dataBar>
        <cfvo type="min"/>
        <cfvo type="max"/>
        <color rgb="FF008AEF"/>
      </dataBar>
      <extLst>
        <ext xmlns:x14="http://schemas.microsoft.com/office/spreadsheetml/2009/9/main" uri="{B025F937-C7B1-47D3-B67F-A62EFF666E3E}">
          <x14:id>{81895561-F71E-4C8F-B825-BF271EF88FD7}</x14:id>
        </ext>
      </extLst>
    </cfRule>
  </conditionalFormatting>
  <conditionalFormatting sqref="L13">
    <cfRule type="dataBar" priority="212">
      <dataBar>
        <cfvo type="min"/>
        <cfvo type="max"/>
        <color rgb="FF008AEF"/>
      </dataBar>
      <extLst>
        <ext xmlns:x14="http://schemas.microsoft.com/office/spreadsheetml/2009/9/main" uri="{B025F937-C7B1-47D3-B67F-A62EFF666E3E}">
          <x14:id>{83AB0183-AA9D-4A3A-94A6-B171DD92DAFF}</x14:id>
        </ext>
      </extLst>
    </cfRule>
  </conditionalFormatting>
  <conditionalFormatting sqref="M13">
    <cfRule type="dataBar" priority="211">
      <dataBar>
        <cfvo type="min"/>
        <cfvo type="max"/>
        <color rgb="FF008AEF"/>
      </dataBar>
      <extLst>
        <ext xmlns:x14="http://schemas.microsoft.com/office/spreadsheetml/2009/9/main" uri="{B025F937-C7B1-47D3-B67F-A62EFF666E3E}">
          <x14:id>{39423298-290A-4C08-92DF-722055C0235C}</x14:id>
        </ext>
      </extLst>
    </cfRule>
  </conditionalFormatting>
  <conditionalFormatting sqref="N13">
    <cfRule type="dataBar" priority="210">
      <dataBar>
        <cfvo type="min"/>
        <cfvo type="max"/>
        <color rgb="FF008AEF"/>
      </dataBar>
      <extLst>
        <ext xmlns:x14="http://schemas.microsoft.com/office/spreadsheetml/2009/9/main" uri="{B025F937-C7B1-47D3-B67F-A62EFF666E3E}">
          <x14:id>{6284D41C-CB6B-4CEB-9A99-2B68E11D5AA0}</x14:id>
        </ext>
      </extLst>
    </cfRule>
  </conditionalFormatting>
  <conditionalFormatting sqref="O13">
    <cfRule type="dataBar" priority="209">
      <dataBar>
        <cfvo type="min"/>
        <cfvo type="max"/>
        <color rgb="FF008AEF"/>
      </dataBar>
      <extLst>
        <ext xmlns:x14="http://schemas.microsoft.com/office/spreadsheetml/2009/9/main" uri="{B025F937-C7B1-47D3-B67F-A62EFF666E3E}">
          <x14:id>{ACE87E3B-28A1-4294-93D6-80002FC9908E}</x14:id>
        </ext>
      </extLst>
    </cfRule>
  </conditionalFormatting>
  <conditionalFormatting sqref="K16">
    <cfRule type="dataBar" priority="208">
      <dataBar>
        <cfvo type="min"/>
        <cfvo type="max"/>
        <color rgb="FF008AEF"/>
      </dataBar>
      <extLst>
        <ext xmlns:x14="http://schemas.microsoft.com/office/spreadsheetml/2009/9/main" uri="{B025F937-C7B1-47D3-B67F-A62EFF666E3E}">
          <x14:id>{7D498B50-FD99-4D16-8569-522386466B95}</x14:id>
        </ext>
      </extLst>
    </cfRule>
  </conditionalFormatting>
  <conditionalFormatting sqref="L16">
    <cfRule type="dataBar" priority="207">
      <dataBar>
        <cfvo type="min"/>
        <cfvo type="max"/>
        <color rgb="FF008AEF"/>
      </dataBar>
      <extLst>
        <ext xmlns:x14="http://schemas.microsoft.com/office/spreadsheetml/2009/9/main" uri="{B025F937-C7B1-47D3-B67F-A62EFF666E3E}">
          <x14:id>{3675E55A-9896-4571-8B43-349E195D1F53}</x14:id>
        </ext>
      </extLst>
    </cfRule>
  </conditionalFormatting>
  <conditionalFormatting sqref="M16">
    <cfRule type="dataBar" priority="206">
      <dataBar>
        <cfvo type="min"/>
        <cfvo type="max"/>
        <color rgb="FF008AEF"/>
      </dataBar>
      <extLst>
        <ext xmlns:x14="http://schemas.microsoft.com/office/spreadsheetml/2009/9/main" uri="{B025F937-C7B1-47D3-B67F-A62EFF666E3E}">
          <x14:id>{B4D69DFF-D4BA-46FB-8588-7637E20130E0}</x14:id>
        </ext>
      </extLst>
    </cfRule>
  </conditionalFormatting>
  <conditionalFormatting sqref="N16">
    <cfRule type="dataBar" priority="205">
      <dataBar>
        <cfvo type="min"/>
        <cfvo type="max"/>
        <color rgb="FF008AEF"/>
      </dataBar>
      <extLst>
        <ext xmlns:x14="http://schemas.microsoft.com/office/spreadsheetml/2009/9/main" uri="{B025F937-C7B1-47D3-B67F-A62EFF666E3E}">
          <x14:id>{DA8245F4-A505-45B7-BE8A-DB8258D7D46B}</x14:id>
        </ext>
      </extLst>
    </cfRule>
  </conditionalFormatting>
  <conditionalFormatting sqref="O16">
    <cfRule type="dataBar" priority="204">
      <dataBar>
        <cfvo type="min"/>
        <cfvo type="max"/>
        <color rgb="FF008AEF"/>
      </dataBar>
      <extLst>
        <ext xmlns:x14="http://schemas.microsoft.com/office/spreadsheetml/2009/9/main" uri="{B025F937-C7B1-47D3-B67F-A62EFF666E3E}">
          <x14:id>{31CC558D-F6C4-4242-A398-C3D3744B4AA7}</x14:id>
        </ext>
      </extLst>
    </cfRule>
  </conditionalFormatting>
  <conditionalFormatting sqref="K19">
    <cfRule type="dataBar" priority="203">
      <dataBar>
        <cfvo type="min"/>
        <cfvo type="max"/>
        <color rgb="FF008AEF"/>
      </dataBar>
      <extLst>
        <ext xmlns:x14="http://schemas.microsoft.com/office/spreadsheetml/2009/9/main" uri="{B025F937-C7B1-47D3-B67F-A62EFF666E3E}">
          <x14:id>{8BAC10E1-76EA-4A4A-862B-C168957BEB3A}</x14:id>
        </ext>
      </extLst>
    </cfRule>
  </conditionalFormatting>
  <conditionalFormatting sqref="L19">
    <cfRule type="dataBar" priority="202">
      <dataBar>
        <cfvo type="min"/>
        <cfvo type="max"/>
        <color rgb="FF008AEF"/>
      </dataBar>
      <extLst>
        <ext xmlns:x14="http://schemas.microsoft.com/office/spreadsheetml/2009/9/main" uri="{B025F937-C7B1-47D3-B67F-A62EFF666E3E}">
          <x14:id>{9CCBDA74-E141-44B1-B816-11F7A4CCA9F0}</x14:id>
        </ext>
      </extLst>
    </cfRule>
  </conditionalFormatting>
  <conditionalFormatting sqref="M19">
    <cfRule type="dataBar" priority="201">
      <dataBar>
        <cfvo type="min"/>
        <cfvo type="max"/>
        <color rgb="FF008AEF"/>
      </dataBar>
      <extLst>
        <ext xmlns:x14="http://schemas.microsoft.com/office/spreadsheetml/2009/9/main" uri="{B025F937-C7B1-47D3-B67F-A62EFF666E3E}">
          <x14:id>{A78C7857-B4EF-42DF-A266-8947E15E094D}</x14:id>
        </ext>
      </extLst>
    </cfRule>
  </conditionalFormatting>
  <conditionalFormatting sqref="N19">
    <cfRule type="dataBar" priority="200">
      <dataBar>
        <cfvo type="min"/>
        <cfvo type="max"/>
        <color rgb="FF008AEF"/>
      </dataBar>
      <extLst>
        <ext xmlns:x14="http://schemas.microsoft.com/office/spreadsheetml/2009/9/main" uri="{B025F937-C7B1-47D3-B67F-A62EFF666E3E}">
          <x14:id>{ED7A34DC-7069-4F75-BC15-2A8DF07E8E09}</x14:id>
        </ext>
      </extLst>
    </cfRule>
  </conditionalFormatting>
  <conditionalFormatting sqref="O19">
    <cfRule type="dataBar" priority="199">
      <dataBar>
        <cfvo type="min"/>
        <cfvo type="max"/>
        <color rgb="FF008AEF"/>
      </dataBar>
      <extLst>
        <ext xmlns:x14="http://schemas.microsoft.com/office/spreadsheetml/2009/9/main" uri="{B025F937-C7B1-47D3-B67F-A62EFF666E3E}">
          <x14:id>{2C3BF39A-6D36-4C54-A086-F2D659C46DD3}</x14:id>
        </ext>
      </extLst>
    </cfRule>
  </conditionalFormatting>
  <conditionalFormatting sqref="K22">
    <cfRule type="dataBar" priority="198">
      <dataBar>
        <cfvo type="min"/>
        <cfvo type="max"/>
        <color rgb="FF008AEF"/>
      </dataBar>
      <extLst>
        <ext xmlns:x14="http://schemas.microsoft.com/office/spreadsheetml/2009/9/main" uri="{B025F937-C7B1-47D3-B67F-A62EFF666E3E}">
          <x14:id>{BEBF1A7C-73CF-4D8E-88BC-898C54BB5A46}</x14:id>
        </ext>
      </extLst>
    </cfRule>
  </conditionalFormatting>
  <conditionalFormatting sqref="L22">
    <cfRule type="dataBar" priority="197">
      <dataBar>
        <cfvo type="min"/>
        <cfvo type="max"/>
        <color rgb="FF008AEF"/>
      </dataBar>
      <extLst>
        <ext xmlns:x14="http://schemas.microsoft.com/office/spreadsheetml/2009/9/main" uri="{B025F937-C7B1-47D3-B67F-A62EFF666E3E}">
          <x14:id>{EB5A346B-AA7E-4F58-A11E-8081D011CB16}</x14:id>
        </ext>
      </extLst>
    </cfRule>
  </conditionalFormatting>
  <conditionalFormatting sqref="M22">
    <cfRule type="dataBar" priority="196">
      <dataBar>
        <cfvo type="min"/>
        <cfvo type="max"/>
        <color rgb="FF008AEF"/>
      </dataBar>
      <extLst>
        <ext xmlns:x14="http://schemas.microsoft.com/office/spreadsheetml/2009/9/main" uri="{B025F937-C7B1-47D3-B67F-A62EFF666E3E}">
          <x14:id>{3BD009A3-FEBE-4D90-9F9E-A3337DA6A4E5}</x14:id>
        </ext>
      </extLst>
    </cfRule>
  </conditionalFormatting>
  <conditionalFormatting sqref="N22">
    <cfRule type="dataBar" priority="195">
      <dataBar>
        <cfvo type="min"/>
        <cfvo type="max"/>
        <color rgb="FF008AEF"/>
      </dataBar>
      <extLst>
        <ext xmlns:x14="http://schemas.microsoft.com/office/spreadsheetml/2009/9/main" uri="{B025F937-C7B1-47D3-B67F-A62EFF666E3E}">
          <x14:id>{89EBBD62-EC66-4BDE-B1E8-3F2F7CB7B07C}</x14:id>
        </ext>
      </extLst>
    </cfRule>
  </conditionalFormatting>
  <conditionalFormatting sqref="O22">
    <cfRule type="dataBar" priority="194">
      <dataBar>
        <cfvo type="min"/>
        <cfvo type="max"/>
        <color rgb="FF008AEF"/>
      </dataBar>
      <extLst>
        <ext xmlns:x14="http://schemas.microsoft.com/office/spreadsheetml/2009/9/main" uri="{B025F937-C7B1-47D3-B67F-A62EFF666E3E}">
          <x14:id>{949341C2-30F5-4710-BA58-06C290171A4C}</x14:id>
        </ext>
      </extLst>
    </cfRule>
  </conditionalFormatting>
  <conditionalFormatting sqref="K25">
    <cfRule type="dataBar" priority="193">
      <dataBar>
        <cfvo type="min"/>
        <cfvo type="max"/>
        <color rgb="FF008AEF"/>
      </dataBar>
      <extLst>
        <ext xmlns:x14="http://schemas.microsoft.com/office/spreadsheetml/2009/9/main" uri="{B025F937-C7B1-47D3-B67F-A62EFF666E3E}">
          <x14:id>{195E0213-B44D-4B4D-81CD-F5DF008DDC6C}</x14:id>
        </ext>
      </extLst>
    </cfRule>
  </conditionalFormatting>
  <conditionalFormatting sqref="L25">
    <cfRule type="dataBar" priority="192">
      <dataBar>
        <cfvo type="min"/>
        <cfvo type="max"/>
        <color rgb="FF008AEF"/>
      </dataBar>
      <extLst>
        <ext xmlns:x14="http://schemas.microsoft.com/office/spreadsheetml/2009/9/main" uri="{B025F937-C7B1-47D3-B67F-A62EFF666E3E}">
          <x14:id>{CEDACC8E-B5AE-459F-B453-24FCF84125EE}</x14:id>
        </ext>
      </extLst>
    </cfRule>
  </conditionalFormatting>
  <conditionalFormatting sqref="M25">
    <cfRule type="dataBar" priority="191">
      <dataBar>
        <cfvo type="min"/>
        <cfvo type="max"/>
        <color rgb="FF008AEF"/>
      </dataBar>
      <extLst>
        <ext xmlns:x14="http://schemas.microsoft.com/office/spreadsheetml/2009/9/main" uri="{B025F937-C7B1-47D3-B67F-A62EFF666E3E}">
          <x14:id>{6E9BD35F-ED8C-4C6B-B5F4-109086D0B94E}</x14:id>
        </ext>
      </extLst>
    </cfRule>
  </conditionalFormatting>
  <conditionalFormatting sqref="N25">
    <cfRule type="dataBar" priority="190">
      <dataBar>
        <cfvo type="min"/>
        <cfvo type="max"/>
        <color rgb="FF008AEF"/>
      </dataBar>
      <extLst>
        <ext xmlns:x14="http://schemas.microsoft.com/office/spreadsheetml/2009/9/main" uri="{B025F937-C7B1-47D3-B67F-A62EFF666E3E}">
          <x14:id>{BBEC563B-7EF4-4376-A4BD-29D476A90ED1}</x14:id>
        </ext>
      </extLst>
    </cfRule>
  </conditionalFormatting>
  <conditionalFormatting sqref="O25">
    <cfRule type="dataBar" priority="189">
      <dataBar>
        <cfvo type="min"/>
        <cfvo type="max"/>
        <color rgb="FF008AEF"/>
      </dataBar>
      <extLst>
        <ext xmlns:x14="http://schemas.microsoft.com/office/spreadsheetml/2009/9/main" uri="{B025F937-C7B1-47D3-B67F-A62EFF666E3E}">
          <x14:id>{E86E6ADC-D059-41F9-BE3E-54228451D006}</x14:id>
        </ext>
      </extLst>
    </cfRule>
  </conditionalFormatting>
  <conditionalFormatting sqref="K28">
    <cfRule type="dataBar" priority="188">
      <dataBar>
        <cfvo type="min"/>
        <cfvo type="max"/>
        <color rgb="FF008AEF"/>
      </dataBar>
      <extLst>
        <ext xmlns:x14="http://schemas.microsoft.com/office/spreadsheetml/2009/9/main" uri="{B025F937-C7B1-47D3-B67F-A62EFF666E3E}">
          <x14:id>{91D15F74-A5BE-4D42-9719-B5EBDA77A009}</x14:id>
        </ext>
      </extLst>
    </cfRule>
  </conditionalFormatting>
  <conditionalFormatting sqref="L28">
    <cfRule type="dataBar" priority="187">
      <dataBar>
        <cfvo type="min"/>
        <cfvo type="max"/>
        <color rgb="FF008AEF"/>
      </dataBar>
      <extLst>
        <ext xmlns:x14="http://schemas.microsoft.com/office/spreadsheetml/2009/9/main" uri="{B025F937-C7B1-47D3-B67F-A62EFF666E3E}">
          <x14:id>{1BA00F36-EA92-4580-931F-3DB62E727F64}</x14:id>
        </ext>
      </extLst>
    </cfRule>
  </conditionalFormatting>
  <conditionalFormatting sqref="M28">
    <cfRule type="dataBar" priority="186">
      <dataBar>
        <cfvo type="min"/>
        <cfvo type="max"/>
        <color rgb="FF008AEF"/>
      </dataBar>
      <extLst>
        <ext xmlns:x14="http://schemas.microsoft.com/office/spreadsheetml/2009/9/main" uri="{B025F937-C7B1-47D3-B67F-A62EFF666E3E}">
          <x14:id>{A98F4831-650F-4858-BA6C-9693975F399F}</x14:id>
        </ext>
      </extLst>
    </cfRule>
  </conditionalFormatting>
  <conditionalFormatting sqref="N28">
    <cfRule type="dataBar" priority="185">
      <dataBar>
        <cfvo type="min"/>
        <cfvo type="max"/>
        <color rgb="FF008AEF"/>
      </dataBar>
      <extLst>
        <ext xmlns:x14="http://schemas.microsoft.com/office/spreadsheetml/2009/9/main" uri="{B025F937-C7B1-47D3-B67F-A62EFF666E3E}">
          <x14:id>{1829E67C-9D3C-4A6F-92F2-B70EF35F5351}</x14:id>
        </ext>
      </extLst>
    </cfRule>
  </conditionalFormatting>
  <conditionalFormatting sqref="O28">
    <cfRule type="dataBar" priority="184">
      <dataBar>
        <cfvo type="min"/>
        <cfvo type="max"/>
        <color rgb="FF008AEF"/>
      </dataBar>
      <extLst>
        <ext xmlns:x14="http://schemas.microsoft.com/office/spreadsheetml/2009/9/main" uri="{B025F937-C7B1-47D3-B67F-A62EFF666E3E}">
          <x14:id>{3C0D26E1-78D5-4CB8-92E4-3AE6FBD3B0ED}</x14:id>
        </ext>
      </extLst>
    </cfRule>
  </conditionalFormatting>
  <conditionalFormatting sqref="K31">
    <cfRule type="dataBar" priority="183">
      <dataBar>
        <cfvo type="min"/>
        <cfvo type="max"/>
        <color rgb="FF008AEF"/>
      </dataBar>
      <extLst>
        <ext xmlns:x14="http://schemas.microsoft.com/office/spreadsheetml/2009/9/main" uri="{B025F937-C7B1-47D3-B67F-A62EFF666E3E}">
          <x14:id>{4BB3D12F-95A9-4B15-A175-55ECD75FD155}</x14:id>
        </ext>
      </extLst>
    </cfRule>
  </conditionalFormatting>
  <conditionalFormatting sqref="L31">
    <cfRule type="dataBar" priority="182">
      <dataBar>
        <cfvo type="min"/>
        <cfvo type="max"/>
        <color rgb="FF008AEF"/>
      </dataBar>
      <extLst>
        <ext xmlns:x14="http://schemas.microsoft.com/office/spreadsheetml/2009/9/main" uri="{B025F937-C7B1-47D3-B67F-A62EFF666E3E}">
          <x14:id>{C1B3BF0F-C363-42E0-B771-D0CFFA681DF6}</x14:id>
        </ext>
      </extLst>
    </cfRule>
  </conditionalFormatting>
  <conditionalFormatting sqref="M31">
    <cfRule type="dataBar" priority="181">
      <dataBar>
        <cfvo type="min"/>
        <cfvo type="max"/>
        <color rgb="FF008AEF"/>
      </dataBar>
      <extLst>
        <ext xmlns:x14="http://schemas.microsoft.com/office/spreadsheetml/2009/9/main" uri="{B025F937-C7B1-47D3-B67F-A62EFF666E3E}">
          <x14:id>{58DEE299-ECD0-41F9-A728-7E9E01BFE265}</x14:id>
        </ext>
      </extLst>
    </cfRule>
  </conditionalFormatting>
  <conditionalFormatting sqref="N31">
    <cfRule type="dataBar" priority="180">
      <dataBar>
        <cfvo type="min"/>
        <cfvo type="max"/>
        <color rgb="FF008AEF"/>
      </dataBar>
      <extLst>
        <ext xmlns:x14="http://schemas.microsoft.com/office/spreadsheetml/2009/9/main" uri="{B025F937-C7B1-47D3-B67F-A62EFF666E3E}">
          <x14:id>{F3600B7B-BC2A-4D76-8CEF-83A6D0B7CBA0}</x14:id>
        </ext>
      </extLst>
    </cfRule>
  </conditionalFormatting>
  <conditionalFormatting sqref="O31">
    <cfRule type="dataBar" priority="179">
      <dataBar>
        <cfvo type="min"/>
        <cfvo type="max"/>
        <color rgb="FF008AEF"/>
      </dataBar>
      <extLst>
        <ext xmlns:x14="http://schemas.microsoft.com/office/spreadsheetml/2009/9/main" uri="{B025F937-C7B1-47D3-B67F-A62EFF666E3E}">
          <x14:id>{DACD7543-0E68-4CA2-BBD0-840447C167FA}</x14:id>
        </ext>
      </extLst>
    </cfRule>
  </conditionalFormatting>
  <conditionalFormatting sqref="K20">
    <cfRule type="dataBar" priority="167">
      <dataBar>
        <cfvo type="min"/>
        <cfvo type="max"/>
        <color rgb="FF008AEF"/>
      </dataBar>
      <extLst>
        <ext xmlns:x14="http://schemas.microsoft.com/office/spreadsheetml/2009/9/main" uri="{B025F937-C7B1-47D3-B67F-A62EFF666E3E}">
          <x14:id>{950DB1AB-2FF8-41AB-99E3-624C842C7462}</x14:id>
        </ext>
      </extLst>
    </cfRule>
  </conditionalFormatting>
  <conditionalFormatting sqref="L20">
    <cfRule type="dataBar" priority="166">
      <dataBar>
        <cfvo type="min"/>
        <cfvo type="max"/>
        <color rgb="FF008AEF"/>
      </dataBar>
      <extLst>
        <ext xmlns:x14="http://schemas.microsoft.com/office/spreadsheetml/2009/9/main" uri="{B025F937-C7B1-47D3-B67F-A62EFF666E3E}">
          <x14:id>{5113EFC2-F901-40C9-A58D-568C4F219591}</x14:id>
        </ext>
      </extLst>
    </cfRule>
  </conditionalFormatting>
  <conditionalFormatting sqref="M20">
    <cfRule type="dataBar" priority="165">
      <dataBar>
        <cfvo type="min"/>
        <cfvo type="max"/>
        <color rgb="FF008AEF"/>
      </dataBar>
      <extLst>
        <ext xmlns:x14="http://schemas.microsoft.com/office/spreadsheetml/2009/9/main" uri="{B025F937-C7B1-47D3-B67F-A62EFF666E3E}">
          <x14:id>{E03F2E06-EED7-4332-8976-EEA5F9C5EDA4}</x14:id>
        </ext>
      </extLst>
    </cfRule>
  </conditionalFormatting>
  <conditionalFormatting sqref="N20">
    <cfRule type="dataBar" priority="164">
      <dataBar>
        <cfvo type="min"/>
        <cfvo type="max"/>
        <color rgb="FF008AEF"/>
      </dataBar>
      <extLst>
        <ext xmlns:x14="http://schemas.microsoft.com/office/spreadsheetml/2009/9/main" uri="{B025F937-C7B1-47D3-B67F-A62EFF666E3E}">
          <x14:id>{C2F53865-10E3-4F4A-8C47-65569FDD00B7}</x14:id>
        </ext>
      </extLst>
    </cfRule>
  </conditionalFormatting>
  <conditionalFormatting sqref="O20">
    <cfRule type="dataBar" priority="163">
      <dataBar>
        <cfvo type="min"/>
        <cfvo type="max"/>
        <color rgb="FF008AEF"/>
      </dataBar>
      <extLst>
        <ext xmlns:x14="http://schemas.microsoft.com/office/spreadsheetml/2009/9/main" uri="{B025F937-C7B1-47D3-B67F-A62EFF666E3E}">
          <x14:id>{79CA6738-9EC7-4F18-A984-C96AA2448237}</x14:id>
        </ext>
      </extLst>
    </cfRule>
  </conditionalFormatting>
  <conditionalFormatting sqref="K23">
    <cfRule type="dataBar" priority="162">
      <dataBar>
        <cfvo type="min"/>
        <cfvo type="max"/>
        <color rgb="FF008AEF"/>
      </dataBar>
      <extLst>
        <ext xmlns:x14="http://schemas.microsoft.com/office/spreadsheetml/2009/9/main" uri="{B025F937-C7B1-47D3-B67F-A62EFF666E3E}">
          <x14:id>{FA892FC8-F06B-48F1-B53E-A9F34811AEC5}</x14:id>
        </ext>
      </extLst>
    </cfRule>
  </conditionalFormatting>
  <conditionalFormatting sqref="L23">
    <cfRule type="dataBar" priority="161">
      <dataBar>
        <cfvo type="min"/>
        <cfvo type="max"/>
        <color rgb="FF008AEF"/>
      </dataBar>
      <extLst>
        <ext xmlns:x14="http://schemas.microsoft.com/office/spreadsheetml/2009/9/main" uri="{B025F937-C7B1-47D3-B67F-A62EFF666E3E}">
          <x14:id>{90843382-50F6-4FA5-852A-F492AF4DB245}</x14:id>
        </ext>
      </extLst>
    </cfRule>
  </conditionalFormatting>
  <conditionalFormatting sqref="M23">
    <cfRule type="dataBar" priority="160">
      <dataBar>
        <cfvo type="min"/>
        <cfvo type="max"/>
        <color rgb="FF008AEF"/>
      </dataBar>
      <extLst>
        <ext xmlns:x14="http://schemas.microsoft.com/office/spreadsheetml/2009/9/main" uri="{B025F937-C7B1-47D3-B67F-A62EFF666E3E}">
          <x14:id>{4F31258D-2130-43C9-A9C5-325B00AF2335}</x14:id>
        </ext>
      </extLst>
    </cfRule>
  </conditionalFormatting>
  <conditionalFormatting sqref="N23">
    <cfRule type="dataBar" priority="159">
      <dataBar>
        <cfvo type="min"/>
        <cfvo type="max"/>
        <color rgb="FF008AEF"/>
      </dataBar>
      <extLst>
        <ext xmlns:x14="http://schemas.microsoft.com/office/spreadsheetml/2009/9/main" uri="{B025F937-C7B1-47D3-B67F-A62EFF666E3E}">
          <x14:id>{8D46BF4C-F7DC-482B-97DF-D53388F53DC7}</x14:id>
        </ext>
      </extLst>
    </cfRule>
  </conditionalFormatting>
  <conditionalFormatting sqref="O23">
    <cfRule type="dataBar" priority="158">
      <dataBar>
        <cfvo type="min"/>
        <cfvo type="max"/>
        <color rgb="FF008AEF"/>
      </dataBar>
      <extLst>
        <ext xmlns:x14="http://schemas.microsoft.com/office/spreadsheetml/2009/9/main" uri="{B025F937-C7B1-47D3-B67F-A62EFF666E3E}">
          <x14:id>{6409ECCB-72ED-45CB-8648-CB975EBA55FB}</x14:id>
        </ext>
      </extLst>
    </cfRule>
  </conditionalFormatting>
  <conditionalFormatting sqref="K26">
    <cfRule type="dataBar" priority="157">
      <dataBar>
        <cfvo type="min"/>
        <cfvo type="max"/>
        <color rgb="FF008AEF"/>
      </dataBar>
      <extLst>
        <ext xmlns:x14="http://schemas.microsoft.com/office/spreadsheetml/2009/9/main" uri="{B025F937-C7B1-47D3-B67F-A62EFF666E3E}">
          <x14:id>{890EE76A-309A-4879-8585-43893F89162C}</x14:id>
        </ext>
      </extLst>
    </cfRule>
  </conditionalFormatting>
  <conditionalFormatting sqref="L26">
    <cfRule type="dataBar" priority="152">
      <dataBar>
        <cfvo type="min"/>
        <cfvo type="max"/>
        <color rgb="FF008AEF"/>
      </dataBar>
      <extLst>
        <ext xmlns:x14="http://schemas.microsoft.com/office/spreadsheetml/2009/9/main" uri="{B025F937-C7B1-47D3-B67F-A62EFF666E3E}">
          <x14:id>{5C55193A-FE85-46BF-ADB5-086E2C4114F5}</x14:id>
        </ext>
      </extLst>
    </cfRule>
  </conditionalFormatting>
  <conditionalFormatting sqref="M26">
    <cfRule type="dataBar" priority="151">
      <dataBar>
        <cfvo type="min"/>
        <cfvo type="max"/>
        <color rgb="FF008AEF"/>
      </dataBar>
      <extLst>
        <ext xmlns:x14="http://schemas.microsoft.com/office/spreadsheetml/2009/9/main" uri="{B025F937-C7B1-47D3-B67F-A62EFF666E3E}">
          <x14:id>{76BEEA29-93C8-4434-B880-8A8163CEA050}</x14:id>
        </ext>
      </extLst>
    </cfRule>
  </conditionalFormatting>
  <conditionalFormatting sqref="N26">
    <cfRule type="dataBar" priority="150">
      <dataBar>
        <cfvo type="min"/>
        <cfvo type="max"/>
        <color rgb="FF008AEF"/>
      </dataBar>
      <extLst>
        <ext xmlns:x14="http://schemas.microsoft.com/office/spreadsheetml/2009/9/main" uri="{B025F937-C7B1-47D3-B67F-A62EFF666E3E}">
          <x14:id>{F8642B41-E9F9-4C09-8035-F2AB597FDBAD}</x14:id>
        </ext>
      </extLst>
    </cfRule>
  </conditionalFormatting>
  <conditionalFormatting sqref="O26">
    <cfRule type="dataBar" priority="149">
      <dataBar>
        <cfvo type="min"/>
        <cfvo type="max"/>
        <color rgb="FF008AEF"/>
      </dataBar>
      <extLst>
        <ext xmlns:x14="http://schemas.microsoft.com/office/spreadsheetml/2009/9/main" uri="{B025F937-C7B1-47D3-B67F-A62EFF666E3E}">
          <x14:id>{127F9272-EA68-4BED-A4DC-11E075F1A1E5}</x14:id>
        </ext>
      </extLst>
    </cfRule>
  </conditionalFormatting>
  <conditionalFormatting sqref="K29">
    <cfRule type="dataBar" priority="144">
      <dataBar>
        <cfvo type="min"/>
        <cfvo type="max"/>
        <color rgb="FF008AEF"/>
      </dataBar>
      <extLst>
        <ext xmlns:x14="http://schemas.microsoft.com/office/spreadsheetml/2009/9/main" uri="{B025F937-C7B1-47D3-B67F-A62EFF666E3E}">
          <x14:id>{13C806DF-C04D-4D43-98BD-1C484CD2ADB3}</x14:id>
        </ext>
      </extLst>
    </cfRule>
  </conditionalFormatting>
  <conditionalFormatting sqref="L29">
    <cfRule type="dataBar" priority="143">
      <dataBar>
        <cfvo type="min"/>
        <cfvo type="max"/>
        <color rgb="FF008AEF"/>
      </dataBar>
      <extLst>
        <ext xmlns:x14="http://schemas.microsoft.com/office/spreadsheetml/2009/9/main" uri="{B025F937-C7B1-47D3-B67F-A62EFF666E3E}">
          <x14:id>{02D5F14B-087B-4040-A49B-E4FF76E2867C}</x14:id>
        </ext>
      </extLst>
    </cfRule>
  </conditionalFormatting>
  <conditionalFormatting sqref="M29">
    <cfRule type="dataBar" priority="142">
      <dataBar>
        <cfvo type="min"/>
        <cfvo type="max"/>
        <color rgb="FF008AEF"/>
      </dataBar>
      <extLst>
        <ext xmlns:x14="http://schemas.microsoft.com/office/spreadsheetml/2009/9/main" uri="{B025F937-C7B1-47D3-B67F-A62EFF666E3E}">
          <x14:id>{A432E376-AFD6-461A-94E6-A3C8EE10F4C9}</x14:id>
        </ext>
      </extLst>
    </cfRule>
  </conditionalFormatting>
  <conditionalFormatting sqref="N29">
    <cfRule type="dataBar" priority="141">
      <dataBar>
        <cfvo type="min"/>
        <cfvo type="max"/>
        <color rgb="FF008AEF"/>
      </dataBar>
      <extLst>
        <ext xmlns:x14="http://schemas.microsoft.com/office/spreadsheetml/2009/9/main" uri="{B025F937-C7B1-47D3-B67F-A62EFF666E3E}">
          <x14:id>{5B3073B8-D078-407B-B088-2D0FF9E026E5}</x14:id>
        </ext>
      </extLst>
    </cfRule>
  </conditionalFormatting>
  <conditionalFormatting sqref="O29">
    <cfRule type="dataBar" priority="140">
      <dataBar>
        <cfvo type="min"/>
        <cfvo type="max"/>
        <color rgb="FF008AEF"/>
      </dataBar>
      <extLst>
        <ext xmlns:x14="http://schemas.microsoft.com/office/spreadsheetml/2009/9/main" uri="{B025F937-C7B1-47D3-B67F-A62EFF666E3E}">
          <x14:id>{AFCE6498-DCFD-46C0-BA91-4C6E0BBC3DD8}</x14:id>
        </ext>
      </extLst>
    </cfRule>
  </conditionalFormatting>
  <conditionalFormatting sqref="K32">
    <cfRule type="dataBar" priority="139">
      <dataBar>
        <cfvo type="min"/>
        <cfvo type="max"/>
        <color rgb="FF008AEF"/>
      </dataBar>
      <extLst>
        <ext xmlns:x14="http://schemas.microsoft.com/office/spreadsheetml/2009/9/main" uri="{B025F937-C7B1-47D3-B67F-A62EFF666E3E}">
          <x14:id>{7CE58FDC-FB7B-4205-9A6B-D44153C2D446}</x14:id>
        </ext>
      </extLst>
    </cfRule>
  </conditionalFormatting>
  <conditionalFormatting sqref="L32">
    <cfRule type="dataBar" priority="138">
      <dataBar>
        <cfvo type="min"/>
        <cfvo type="max"/>
        <color rgb="FF008AEF"/>
      </dataBar>
      <extLst>
        <ext xmlns:x14="http://schemas.microsoft.com/office/spreadsheetml/2009/9/main" uri="{B025F937-C7B1-47D3-B67F-A62EFF666E3E}">
          <x14:id>{5D73D64B-BBE6-4755-AB14-A96E0D3C3352}</x14:id>
        </ext>
      </extLst>
    </cfRule>
  </conditionalFormatting>
  <conditionalFormatting sqref="M32">
    <cfRule type="dataBar" priority="137">
      <dataBar>
        <cfvo type="min"/>
        <cfvo type="max"/>
        <color rgb="FF008AEF"/>
      </dataBar>
      <extLst>
        <ext xmlns:x14="http://schemas.microsoft.com/office/spreadsheetml/2009/9/main" uri="{B025F937-C7B1-47D3-B67F-A62EFF666E3E}">
          <x14:id>{AD824F43-591F-486F-BD23-3CF121A4BD1A}</x14:id>
        </ext>
      </extLst>
    </cfRule>
  </conditionalFormatting>
  <conditionalFormatting sqref="N32">
    <cfRule type="dataBar" priority="136">
      <dataBar>
        <cfvo type="min"/>
        <cfvo type="max"/>
        <color rgb="FF008AEF"/>
      </dataBar>
      <extLst>
        <ext xmlns:x14="http://schemas.microsoft.com/office/spreadsheetml/2009/9/main" uri="{B025F937-C7B1-47D3-B67F-A62EFF666E3E}">
          <x14:id>{AEE59439-64D1-473D-A7A7-79A64481826D}</x14:id>
        </ext>
      </extLst>
    </cfRule>
  </conditionalFormatting>
  <conditionalFormatting sqref="O32">
    <cfRule type="dataBar" priority="135">
      <dataBar>
        <cfvo type="min"/>
        <cfvo type="max"/>
        <color rgb="FF008AEF"/>
      </dataBar>
      <extLst>
        <ext xmlns:x14="http://schemas.microsoft.com/office/spreadsheetml/2009/9/main" uri="{B025F937-C7B1-47D3-B67F-A62EFF666E3E}">
          <x14:id>{E513221B-56F3-4950-A91B-75ABDC22E280}</x14:id>
        </ext>
      </extLst>
    </cfRule>
  </conditionalFormatting>
  <conditionalFormatting sqref="G19">
    <cfRule type="dataBar" priority="134">
      <dataBar>
        <cfvo type="min"/>
        <cfvo type="max"/>
        <color rgb="FF008AEF"/>
      </dataBar>
      <extLst>
        <ext xmlns:x14="http://schemas.microsoft.com/office/spreadsheetml/2009/9/main" uri="{B025F937-C7B1-47D3-B67F-A62EFF666E3E}">
          <x14:id>{6B64A17A-916E-43EE-A214-C129F45AEEBF}</x14:id>
        </ext>
      </extLst>
    </cfRule>
  </conditionalFormatting>
  <conditionalFormatting sqref="G22">
    <cfRule type="dataBar" priority="133">
      <dataBar>
        <cfvo type="min"/>
        <cfvo type="max"/>
        <color rgb="FF008AEF"/>
      </dataBar>
      <extLst>
        <ext xmlns:x14="http://schemas.microsoft.com/office/spreadsheetml/2009/9/main" uri="{B025F937-C7B1-47D3-B67F-A62EFF666E3E}">
          <x14:id>{01667665-3523-41F6-839C-126F85EEDB69}</x14:id>
        </ext>
      </extLst>
    </cfRule>
  </conditionalFormatting>
  <conditionalFormatting sqref="G25">
    <cfRule type="dataBar" priority="132">
      <dataBar>
        <cfvo type="min"/>
        <cfvo type="max"/>
        <color rgb="FF008AEF"/>
      </dataBar>
      <extLst>
        <ext xmlns:x14="http://schemas.microsoft.com/office/spreadsheetml/2009/9/main" uri="{B025F937-C7B1-47D3-B67F-A62EFF666E3E}">
          <x14:id>{AE13C168-1460-4E3F-8DBB-9717814FCB42}</x14:id>
        </ext>
      </extLst>
    </cfRule>
  </conditionalFormatting>
  <conditionalFormatting sqref="G28">
    <cfRule type="dataBar" priority="131">
      <dataBar>
        <cfvo type="min"/>
        <cfvo type="max"/>
        <color rgb="FF008AEF"/>
      </dataBar>
      <extLst>
        <ext xmlns:x14="http://schemas.microsoft.com/office/spreadsheetml/2009/9/main" uri="{B025F937-C7B1-47D3-B67F-A62EFF666E3E}">
          <x14:id>{3293D8F6-A644-4E75-8E4D-B0450519D604}</x14:id>
        </ext>
      </extLst>
    </cfRule>
  </conditionalFormatting>
  <conditionalFormatting sqref="G31">
    <cfRule type="dataBar" priority="130">
      <dataBar>
        <cfvo type="min"/>
        <cfvo type="max"/>
        <color rgb="FF008AEF"/>
      </dataBar>
      <extLst>
        <ext xmlns:x14="http://schemas.microsoft.com/office/spreadsheetml/2009/9/main" uri="{B025F937-C7B1-47D3-B67F-A62EFF666E3E}">
          <x14:id>{CD3E0A31-99A4-4650-B453-07F2DA30B343}</x14:id>
        </ext>
      </extLst>
    </cfRule>
  </conditionalFormatting>
  <conditionalFormatting sqref="G34">
    <cfRule type="dataBar" priority="129">
      <dataBar>
        <cfvo type="min"/>
        <cfvo type="max"/>
        <color rgb="FF008AEF"/>
      </dataBar>
      <extLst>
        <ext xmlns:x14="http://schemas.microsoft.com/office/spreadsheetml/2009/9/main" uri="{B025F937-C7B1-47D3-B67F-A62EFF666E3E}">
          <x14:id>{A13AEE33-4909-468C-90E5-A2529A332DC2}</x14:id>
        </ext>
      </extLst>
    </cfRule>
  </conditionalFormatting>
  <conditionalFormatting sqref="G37">
    <cfRule type="dataBar" priority="128">
      <dataBar>
        <cfvo type="min"/>
        <cfvo type="max"/>
        <color rgb="FF008AEF"/>
      </dataBar>
      <extLst>
        <ext xmlns:x14="http://schemas.microsoft.com/office/spreadsheetml/2009/9/main" uri="{B025F937-C7B1-47D3-B67F-A62EFF666E3E}">
          <x14:id>{B234D9A8-50B7-446B-B304-EF9BAC266EE8}</x14:id>
        </ext>
      </extLst>
    </cfRule>
  </conditionalFormatting>
  <conditionalFormatting sqref="H19">
    <cfRule type="dataBar" priority="127">
      <dataBar>
        <cfvo type="min"/>
        <cfvo type="max"/>
        <color rgb="FF008AEF"/>
      </dataBar>
      <extLst>
        <ext xmlns:x14="http://schemas.microsoft.com/office/spreadsheetml/2009/9/main" uri="{B025F937-C7B1-47D3-B67F-A62EFF666E3E}">
          <x14:id>{479419AF-60F1-4418-920E-6AD1E51AA049}</x14:id>
        </ext>
      </extLst>
    </cfRule>
  </conditionalFormatting>
  <conditionalFormatting sqref="I19">
    <cfRule type="dataBar" priority="126">
      <dataBar>
        <cfvo type="min"/>
        <cfvo type="max"/>
        <color rgb="FF008AEF"/>
      </dataBar>
      <extLst>
        <ext xmlns:x14="http://schemas.microsoft.com/office/spreadsheetml/2009/9/main" uri="{B025F937-C7B1-47D3-B67F-A62EFF666E3E}">
          <x14:id>{2B970A2D-E8FE-4475-A5F6-1D5B9376F0FD}</x14:id>
        </ext>
      </extLst>
    </cfRule>
  </conditionalFormatting>
  <conditionalFormatting sqref="H22">
    <cfRule type="dataBar" priority="125">
      <dataBar>
        <cfvo type="min"/>
        <cfvo type="max"/>
        <color rgb="FF008AEF"/>
      </dataBar>
      <extLst>
        <ext xmlns:x14="http://schemas.microsoft.com/office/spreadsheetml/2009/9/main" uri="{B025F937-C7B1-47D3-B67F-A62EFF666E3E}">
          <x14:id>{643437E5-68D1-4C57-9D26-00581CAE7E4A}</x14:id>
        </ext>
      </extLst>
    </cfRule>
  </conditionalFormatting>
  <conditionalFormatting sqref="I22">
    <cfRule type="dataBar" priority="124">
      <dataBar>
        <cfvo type="min"/>
        <cfvo type="max"/>
        <color rgb="FF008AEF"/>
      </dataBar>
      <extLst>
        <ext xmlns:x14="http://schemas.microsoft.com/office/spreadsheetml/2009/9/main" uri="{B025F937-C7B1-47D3-B67F-A62EFF666E3E}">
          <x14:id>{1F117944-E8F8-4DEE-9A20-60D64EB83DF1}</x14:id>
        </ext>
      </extLst>
    </cfRule>
  </conditionalFormatting>
  <conditionalFormatting sqref="G20">
    <cfRule type="dataBar" priority="123">
      <dataBar>
        <cfvo type="min"/>
        <cfvo type="max"/>
        <color rgb="FF008AEF"/>
      </dataBar>
      <extLst>
        <ext xmlns:x14="http://schemas.microsoft.com/office/spreadsheetml/2009/9/main" uri="{B025F937-C7B1-47D3-B67F-A62EFF666E3E}">
          <x14:id>{8A9DBE7A-54E5-4803-A8D2-DBB67A0E21D3}</x14:id>
        </ext>
      </extLst>
    </cfRule>
  </conditionalFormatting>
  <conditionalFormatting sqref="G23">
    <cfRule type="dataBar" priority="122">
      <dataBar>
        <cfvo type="min"/>
        <cfvo type="max"/>
        <color rgb="FF008AEF"/>
      </dataBar>
      <extLst>
        <ext xmlns:x14="http://schemas.microsoft.com/office/spreadsheetml/2009/9/main" uri="{B025F937-C7B1-47D3-B67F-A62EFF666E3E}">
          <x14:id>{F5A09515-F234-4589-B93A-F8BCAB4E080B}</x14:id>
        </ext>
      </extLst>
    </cfRule>
  </conditionalFormatting>
  <conditionalFormatting sqref="G26">
    <cfRule type="dataBar" priority="121">
      <dataBar>
        <cfvo type="min"/>
        <cfvo type="max"/>
        <color rgb="FF008AEF"/>
      </dataBar>
      <extLst>
        <ext xmlns:x14="http://schemas.microsoft.com/office/spreadsheetml/2009/9/main" uri="{B025F937-C7B1-47D3-B67F-A62EFF666E3E}">
          <x14:id>{1464EE45-FF4D-4662-A9DF-C1E96E5BA4EB}</x14:id>
        </ext>
      </extLst>
    </cfRule>
  </conditionalFormatting>
  <conditionalFormatting sqref="G29">
    <cfRule type="dataBar" priority="120">
      <dataBar>
        <cfvo type="min"/>
        <cfvo type="max"/>
        <color rgb="FF008AEF"/>
      </dataBar>
      <extLst>
        <ext xmlns:x14="http://schemas.microsoft.com/office/spreadsheetml/2009/9/main" uri="{B025F937-C7B1-47D3-B67F-A62EFF666E3E}">
          <x14:id>{CF3D781F-688F-4C18-BD63-EF5483DCC039}</x14:id>
        </ext>
      </extLst>
    </cfRule>
  </conditionalFormatting>
  <conditionalFormatting sqref="G32">
    <cfRule type="dataBar" priority="119">
      <dataBar>
        <cfvo type="min"/>
        <cfvo type="max"/>
        <color rgb="FF008AEF"/>
      </dataBar>
      <extLst>
        <ext xmlns:x14="http://schemas.microsoft.com/office/spreadsheetml/2009/9/main" uri="{B025F937-C7B1-47D3-B67F-A62EFF666E3E}">
          <x14:id>{723E96D6-DC37-43CA-95D1-C5F73B155743}</x14:id>
        </ext>
      </extLst>
    </cfRule>
  </conditionalFormatting>
  <conditionalFormatting sqref="G35">
    <cfRule type="dataBar" priority="118">
      <dataBar>
        <cfvo type="min"/>
        <cfvo type="max"/>
        <color rgb="FF008AEF"/>
      </dataBar>
      <extLst>
        <ext xmlns:x14="http://schemas.microsoft.com/office/spreadsheetml/2009/9/main" uri="{B025F937-C7B1-47D3-B67F-A62EFF666E3E}">
          <x14:id>{466ACEB1-85AB-4004-B92B-2275A01DA187}</x14:id>
        </ext>
      </extLst>
    </cfRule>
  </conditionalFormatting>
  <conditionalFormatting sqref="G39">
    <cfRule type="dataBar" priority="117">
      <dataBar>
        <cfvo type="min"/>
        <cfvo type="max"/>
        <color rgb="FF008AEF"/>
      </dataBar>
      <extLst>
        <ext xmlns:x14="http://schemas.microsoft.com/office/spreadsheetml/2009/9/main" uri="{B025F937-C7B1-47D3-B67F-A62EFF666E3E}">
          <x14:id>{3E683E25-9976-493A-B6ED-2D69F686BAAE}</x14:id>
        </ext>
      </extLst>
    </cfRule>
  </conditionalFormatting>
  <conditionalFormatting sqref="H20">
    <cfRule type="dataBar" priority="116">
      <dataBar>
        <cfvo type="min"/>
        <cfvo type="max"/>
        <color rgb="FF008AEF"/>
      </dataBar>
      <extLst>
        <ext xmlns:x14="http://schemas.microsoft.com/office/spreadsheetml/2009/9/main" uri="{B025F937-C7B1-47D3-B67F-A62EFF666E3E}">
          <x14:id>{69D8C57B-DD17-417F-8BD3-082A730B91A9}</x14:id>
        </ext>
      </extLst>
    </cfRule>
  </conditionalFormatting>
  <conditionalFormatting sqref="I20">
    <cfRule type="dataBar" priority="115">
      <dataBar>
        <cfvo type="min"/>
        <cfvo type="max"/>
        <color rgb="FF008AEF"/>
      </dataBar>
      <extLst>
        <ext xmlns:x14="http://schemas.microsoft.com/office/spreadsheetml/2009/9/main" uri="{B025F937-C7B1-47D3-B67F-A62EFF666E3E}">
          <x14:id>{D724841D-690F-45A5-8FB6-5FFB00F09C3C}</x14:id>
        </ext>
      </extLst>
    </cfRule>
  </conditionalFormatting>
  <conditionalFormatting sqref="H23">
    <cfRule type="dataBar" priority="114">
      <dataBar>
        <cfvo type="min"/>
        <cfvo type="max"/>
        <color rgb="FF008AEF"/>
      </dataBar>
      <extLst>
        <ext xmlns:x14="http://schemas.microsoft.com/office/spreadsheetml/2009/9/main" uri="{B025F937-C7B1-47D3-B67F-A62EFF666E3E}">
          <x14:id>{D59189CB-EB0E-405B-8EA0-AEDFE721F9BA}</x14:id>
        </ext>
      </extLst>
    </cfRule>
  </conditionalFormatting>
  <conditionalFormatting sqref="I23">
    <cfRule type="dataBar" priority="113">
      <dataBar>
        <cfvo type="min"/>
        <cfvo type="max"/>
        <color rgb="FF008AEF"/>
      </dataBar>
      <extLst>
        <ext xmlns:x14="http://schemas.microsoft.com/office/spreadsheetml/2009/9/main" uri="{B025F937-C7B1-47D3-B67F-A62EFF666E3E}">
          <x14:id>{4B0EFDB0-0050-46A5-85BA-75B263AE0D79}</x14:id>
        </ext>
      </extLst>
    </cfRule>
  </conditionalFormatting>
  <conditionalFormatting sqref="H25">
    <cfRule type="dataBar" priority="112">
      <dataBar>
        <cfvo type="min"/>
        <cfvo type="max"/>
        <color rgb="FF008AEF"/>
      </dataBar>
      <extLst>
        <ext xmlns:x14="http://schemas.microsoft.com/office/spreadsheetml/2009/9/main" uri="{B025F937-C7B1-47D3-B67F-A62EFF666E3E}">
          <x14:id>{37CF5612-1E96-4B2C-BF86-86153BBE968D}</x14:id>
        </ext>
      </extLst>
    </cfRule>
  </conditionalFormatting>
  <conditionalFormatting sqref="H26">
    <cfRule type="dataBar" priority="111">
      <dataBar>
        <cfvo type="min"/>
        <cfvo type="max"/>
        <color rgb="FF008AEF"/>
      </dataBar>
      <extLst>
        <ext xmlns:x14="http://schemas.microsoft.com/office/spreadsheetml/2009/9/main" uri="{B025F937-C7B1-47D3-B67F-A62EFF666E3E}">
          <x14:id>{FE9A4786-475A-4836-95E2-022A15DA29FF}</x14:id>
        </ext>
      </extLst>
    </cfRule>
  </conditionalFormatting>
  <conditionalFormatting sqref="I25">
    <cfRule type="dataBar" priority="110">
      <dataBar>
        <cfvo type="min"/>
        <cfvo type="max"/>
        <color rgb="FF008AEF"/>
      </dataBar>
      <extLst>
        <ext xmlns:x14="http://schemas.microsoft.com/office/spreadsheetml/2009/9/main" uri="{B025F937-C7B1-47D3-B67F-A62EFF666E3E}">
          <x14:id>{815177A6-AA3B-4F5A-9127-EEFA6A482A08}</x14:id>
        </ext>
      </extLst>
    </cfRule>
  </conditionalFormatting>
  <conditionalFormatting sqref="I26">
    <cfRule type="dataBar" priority="109">
      <dataBar>
        <cfvo type="min"/>
        <cfvo type="max"/>
        <color rgb="FF008AEF"/>
      </dataBar>
      <extLst>
        <ext xmlns:x14="http://schemas.microsoft.com/office/spreadsheetml/2009/9/main" uri="{B025F937-C7B1-47D3-B67F-A62EFF666E3E}">
          <x14:id>{86C78C9E-F81D-4179-A5DD-C988420F4FC7}</x14:id>
        </ext>
      </extLst>
    </cfRule>
  </conditionalFormatting>
  <conditionalFormatting sqref="H28">
    <cfRule type="dataBar" priority="108">
      <dataBar>
        <cfvo type="min"/>
        <cfvo type="max"/>
        <color rgb="FF008AEF"/>
      </dataBar>
      <extLst>
        <ext xmlns:x14="http://schemas.microsoft.com/office/spreadsheetml/2009/9/main" uri="{B025F937-C7B1-47D3-B67F-A62EFF666E3E}">
          <x14:id>{10303C41-D579-4D03-A81F-D8307B51BEFE}</x14:id>
        </ext>
      </extLst>
    </cfRule>
  </conditionalFormatting>
  <conditionalFormatting sqref="H29">
    <cfRule type="dataBar" priority="107">
      <dataBar>
        <cfvo type="min"/>
        <cfvo type="max"/>
        <color rgb="FF008AEF"/>
      </dataBar>
      <extLst>
        <ext xmlns:x14="http://schemas.microsoft.com/office/spreadsheetml/2009/9/main" uri="{B025F937-C7B1-47D3-B67F-A62EFF666E3E}">
          <x14:id>{EE22D7C1-7C3D-4683-8941-1E2E492C41F4}</x14:id>
        </ext>
      </extLst>
    </cfRule>
  </conditionalFormatting>
  <conditionalFormatting sqref="I28">
    <cfRule type="dataBar" priority="106">
      <dataBar>
        <cfvo type="min"/>
        <cfvo type="max"/>
        <color rgb="FF008AEF"/>
      </dataBar>
      <extLst>
        <ext xmlns:x14="http://schemas.microsoft.com/office/spreadsheetml/2009/9/main" uri="{B025F937-C7B1-47D3-B67F-A62EFF666E3E}">
          <x14:id>{A8226CC7-3978-46F6-9685-F79E5934E9A9}</x14:id>
        </ext>
      </extLst>
    </cfRule>
  </conditionalFormatting>
  <conditionalFormatting sqref="I29">
    <cfRule type="dataBar" priority="105">
      <dataBar>
        <cfvo type="min"/>
        <cfvo type="max"/>
        <color rgb="FF008AEF"/>
      </dataBar>
      <extLst>
        <ext xmlns:x14="http://schemas.microsoft.com/office/spreadsheetml/2009/9/main" uri="{B025F937-C7B1-47D3-B67F-A62EFF666E3E}">
          <x14:id>{D1C6A298-8F88-4701-86D3-B69D0DA41C4A}</x14:id>
        </ext>
      </extLst>
    </cfRule>
  </conditionalFormatting>
  <conditionalFormatting sqref="H31">
    <cfRule type="dataBar" priority="104">
      <dataBar>
        <cfvo type="min"/>
        <cfvo type="max"/>
        <color rgb="FF008AEF"/>
      </dataBar>
      <extLst>
        <ext xmlns:x14="http://schemas.microsoft.com/office/spreadsheetml/2009/9/main" uri="{B025F937-C7B1-47D3-B67F-A62EFF666E3E}">
          <x14:id>{847ED746-5E2F-4828-B5DA-1EADA2B3D397}</x14:id>
        </ext>
      </extLst>
    </cfRule>
  </conditionalFormatting>
  <conditionalFormatting sqref="H32">
    <cfRule type="dataBar" priority="103">
      <dataBar>
        <cfvo type="min"/>
        <cfvo type="max"/>
        <color rgb="FF008AEF"/>
      </dataBar>
      <extLst>
        <ext xmlns:x14="http://schemas.microsoft.com/office/spreadsheetml/2009/9/main" uri="{B025F937-C7B1-47D3-B67F-A62EFF666E3E}">
          <x14:id>{D0D9BFF6-DC29-44D4-B7BC-8AE294620CB0}</x14:id>
        </ext>
      </extLst>
    </cfRule>
  </conditionalFormatting>
  <conditionalFormatting sqref="I31">
    <cfRule type="dataBar" priority="102">
      <dataBar>
        <cfvo type="min"/>
        <cfvo type="max"/>
        <color rgb="FF008AEF"/>
      </dataBar>
      <extLst>
        <ext xmlns:x14="http://schemas.microsoft.com/office/spreadsheetml/2009/9/main" uri="{B025F937-C7B1-47D3-B67F-A62EFF666E3E}">
          <x14:id>{3F65566A-F8C1-47DC-91BF-61E77D5A85F2}</x14:id>
        </ext>
      </extLst>
    </cfRule>
  </conditionalFormatting>
  <conditionalFormatting sqref="I32">
    <cfRule type="dataBar" priority="101">
      <dataBar>
        <cfvo type="min"/>
        <cfvo type="max"/>
        <color rgb="FF008AEF"/>
      </dataBar>
      <extLst>
        <ext xmlns:x14="http://schemas.microsoft.com/office/spreadsheetml/2009/9/main" uri="{B025F937-C7B1-47D3-B67F-A62EFF666E3E}">
          <x14:id>{DA5FB88C-0FAE-4AC3-8A28-9A9D92EE9144}</x14:id>
        </ext>
      </extLst>
    </cfRule>
  </conditionalFormatting>
  <conditionalFormatting sqref="H34">
    <cfRule type="dataBar" priority="100">
      <dataBar>
        <cfvo type="min"/>
        <cfvo type="max"/>
        <color rgb="FF008AEF"/>
      </dataBar>
      <extLst>
        <ext xmlns:x14="http://schemas.microsoft.com/office/spreadsheetml/2009/9/main" uri="{B025F937-C7B1-47D3-B67F-A62EFF666E3E}">
          <x14:id>{C208DA3B-B8CA-4D5D-98D7-B5C6D99F7219}</x14:id>
        </ext>
      </extLst>
    </cfRule>
  </conditionalFormatting>
  <conditionalFormatting sqref="H35">
    <cfRule type="dataBar" priority="99">
      <dataBar>
        <cfvo type="min"/>
        <cfvo type="max"/>
        <color rgb="FF008AEF"/>
      </dataBar>
      <extLst>
        <ext xmlns:x14="http://schemas.microsoft.com/office/spreadsheetml/2009/9/main" uri="{B025F937-C7B1-47D3-B67F-A62EFF666E3E}">
          <x14:id>{A5F1E431-A5C1-4192-AEF6-61BE7DBF2997}</x14:id>
        </ext>
      </extLst>
    </cfRule>
  </conditionalFormatting>
  <conditionalFormatting sqref="I34">
    <cfRule type="dataBar" priority="98">
      <dataBar>
        <cfvo type="min"/>
        <cfvo type="max"/>
        <color rgb="FF008AEF"/>
      </dataBar>
      <extLst>
        <ext xmlns:x14="http://schemas.microsoft.com/office/spreadsheetml/2009/9/main" uri="{B025F937-C7B1-47D3-B67F-A62EFF666E3E}">
          <x14:id>{87FC2B75-3B5A-4A07-9E8E-A9748018DA6E}</x14:id>
        </ext>
      </extLst>
    </cfRule>
  </conditionalFormatting>
  <conditionalFormatting sqref="I35">
    <cfRule type="dataBar" priority="97">
      <dataBar>
        <cfvo type="min"/>
        <cfvo type="max"/>
        <color rgb="FF008AEF"/>
      </dataBar>
      <extLst>
        <ext xmlns:x14="http://schemas.microsoft.com/office/spreadsheetml/2009/9/main" uri="{B025F937-C7B1-47D3-B67F-A62EFF666E3E}">
          <x14:id>{FDF8A589-11BC-44A2-BA73-E7A22EB3E537}</x14:id>
        </ext>
      </extLst>
    </cfRule>
  </conditionalFormatting>
  <conditionalFormatting sqref="H37">
    <cfRule type="dataBar" priority="96">
      <dataBar>
        <cfvo type="min"/>
        <cfvo type="max"/>
        <color rgb="FF008AEF"/>
      </dataBar>
      <extLst>
        <ext xmlns:x14="http://schemas.microsoft.com/office/spreadsheetml/2009/9/main" uri="{B025F937-C7B1-47D3-B67F-A62EFF666E3E}">
          <x14:id>{82114A49-F6BA-4D46-AB40-A42EB75B49B2}</x14:id>
        </ext>
      </extLst>
    </cfRule>
  </conditionalFormatting>
  <conditionalFormatting sqref="H39">
    <cfRule type="dataBar" priority="95">
      <dataBar>
        <cfvo type="min"/>
        <cfvo type="max"/>
        <color rgb="FF008AEF"/>
      </dataBar>
      <extLst>
        <ext xmlns:x14="http://schemas.microsoft.com/office/spreadsheetml/2009/9/main" uri="{B025F937-C7B1-47D3-B67F-A62EFF666E3E}">
          <x14:id>{14993DFE-660F-4DEA-B0FB-3D3F5A1B0851}</x14:id>
        </ext>
      </extLst>
    </cfRule>
  </conditionalFormatting>
  <conditionalFormatting sqref="I37">
    <cfRule type="dataBar" priority="94">
      <dataBar>
        <cfvo type="min"/>
        <cfvo type="max"/>
        <color rgb="FF008AEF"/>
      </dataBar>
      <extLst>
        <ext xmlns:x14="http://schemas.microsoft.com/office/spreadsheetml/2009/9/main" uri="{B025F937-C7B1-47D3-B67F-A62EFF666E3E}">
          <x14:id>{9F3CE816-BD83-4B3B-A887-182C87BC1359}</x14:id>
        </ext>
      </extLst>
    </cfRule>
  </conditionalFormatting>
  <conditionalFormatting sqref="I39">
    <cfRule type="dataBar" priority="93">
      <dataBar>
        <cfvo type="min"/>
        <cfvo type="max"/>
        <color rgb="FF008AEF"/>
      </dataBar>
      <extLst>
        <ext xmlns:x14="http://schemas.microsoft.com/office/spreadsheetml/2009/9/main" uri="{B025F937-C7B1-47D3-B67F-A62EFF666E3E}">
          <x14:id>{95B18E6E-0630-4420-BE89-C1CE1804BB67}</x14:id>
        </ext>
      </extLst>
    </cfRule>
  </conditionalFormatting>
  <conditionalFormatting sqref="K19">
    <cfRule type="dataBar" priority="92">
      <dataBar>
        <cfvo type="min"/>
        <cfvo type="max"/>
        <color rgb="FF008AEF"/>
      </dataBar>
      <extLst>
        <ext xmlns:x14="http://schemas.microsoft.com/office/spreadsheetml/2009/9/main" uri="{B025F937-C7B1-47D3-B67F-A62EFF666E3E}">
          <x14:id>{6EFFD7E2-4CED-478E-9AF8-4C7E474DE29B}</x14:id>
        </ext>
      </extLst>
    </cfRule>
  </conditionalFormatting>
  <conditionalFormatting sqref="L19">
    <cfRule type="dataBar" priority="91">
      <dataBar>
        <cfvo type="min"/>
        <cfvo type="max"/>
        <color rgb="FF008AEF"/>
      </dataBar>
      <extLst>
        <ext xmlns:x14="http://schemas.microsoft.com/office/spreadsheetml/2009/9/main" uri="{B025F937-C7B1-47D3-B67F-A62EFF666E3E}">
          <x14:id>{F0E33DAF-4E99-4961-A0FB-49CCE01067E8}</x14:id>
        </ext>
      </extLst>
    </cfRule>
  </conditionalFormatting>
  <conditionalFormatting sqref="M19">
    <cfRule type="dataBar" priority="90">
      <dataBar>
        <cfvo type="min"/>
        <cfvo type="max"/>
        <color rgb="FF008AEF"/>
      </dataBar>
      <extLst>
        <ext xmlns:x14="http://schemas.microsoft.com/office/spreadsheetml/2009/9/main" uri="{B025F937-C7B1-47D3-B67F-A62EFF666E3E}">
          <x14:id>{96E42AED-D09A-4E79-BA14-7A30EAF6DCD4}</x14:id>
        </ext>
      </extLst>
    </cfRule>
  </conditionalFormatting>
  <conditionalFormatting sqref="N19">
    <cfRule type="dataBar" priority="89">
      <dataBar>
        <cfvo type="min"/>
        <cfvo type="max"/>
        <color rgb="FF008AEF"/>
      </dataBar>
      <extLst>
        <ext xmlns:x14="http://schemas.microsoft.com/office/spreadsheetml/2009/9/main" uri="{B025F937-C7B1-47D3-B67F-A62EFF666E3E}">
          <x14:id>{66E011D6-C7C5-408A-8AC5-1FF5A133CA0F}</x14:id>
        </ext>
      </extLst>
    </cfRule>
  </conditionalFormatting>
  <conditionalFormatting sqref="O19">
    <cfRule type="dataBar" priority="88">
      <dataBar>
        <cfvo type="min"/>
        <cfvo type="max"/>
        <color rgb="FF008AEF"/>
      </dataBar>
      <extLst>
        <ext xmlns:x14="http://schemas.microsoft.com/office/spreadsheetml/2009/9/main" uri="{B025F937-C7B1-47D3-B67F-A62EFF666E3E}">
          <x14:id>{619BF2CB-C466-423B-955A-26ADE4418405}</x14:id>
        </ext>
      </extLst>
    </cfRule>
  </conditionalFormatting>
  <conditionalFormatting sqref="K22">
    <cfRule type="dataBar" priority="87">
      <dataBar>
        <cfvo type="min"/>
        <cfvo type="max"/>
        <color rgb="FF008AEF"/>
      </dataBar>
      <extLst>
        <ext xmlns:x14="http://schemas.microsoft.com/office/spreadsheetml/2009/9/main" uri="{B025F937-C7B1-47D3-B67F-A62EFF666E3E}">
          <x14:id>{64C9B44F-0100-435E-8D88-8397E582531A}</x14:id>
        </ext>
      </extLst>
    </cfRule>
  </conditionalFormatting>
  <conditionalFormatting sqref="L22">
    <cfRule type="dataBar" priority="86">
      <dataBar>
        <cfvo type="min"/>
        <cfvo type="max"/>
        <color rgb="FF008AEF"/>
      </dataBar>
      <extLst>
        <ext xmlns:x14="http://schemas.microsoft.com/office/spreadsheetml/2009/9/main" uri="{B025F937-C7B1-47D3-B67F-A62EFF666E3E}">
          <x14:id>{3F48890A-D9CC-4039-B10C-00C47D3D577B}</x14:id>
        </ext>
      </extLst>
    </cfRule>
  </conditionalFormatting>
  <conditionalFormatting sqref="M22">
    <cfRule type="dataBar" priority="85">
      <dataBar>
        <cfvo type="min"/>
        <cfvo type="max"/>
        <color rgb="FF008AEF"/>
      </dataBar>
      <extLst>
        <ext xmlns:x14="http://schemas.microsoft.com/office/spreadsheetml/2009/9/main" uri="{B025F937-C7B1-47D3-B67F-A62EFF666E3E}">
          <x14:id>{64E1235D-64CE-44C5-B4A4-AEA4DC1B11A7}</x14:id>
        </ext>
      </extLst>
    </cfRule>
  </conditionalFormatting>
  <conditionalFormatting sqref="N22">
    <cfRule type="dataBar" priority="84">
      <dataBar>
        <cfvo type="min"/>
        <cfvo type="max"/>
        <color rgb="FF008AEF"/>
      </dataBar>
      <extLst>
        <ext xmlns:x14="http://schemas.microsoft.com/office/spreadsheetml/2009/9/main" uri="{B025F937-C7B1-47D3-B67F-A62EFF666E3E}">
          <x14:id>{B28B2D80-F9C0-4954-B424-C717839D9AF4}</x14:id>
        </ext>
      </extLst>
    </cfRule>
  </conditionalFormatting>
  <conditionalFormatting sqref="O22">
    <cfRule type="dataBar" priority="83">
      <dataBar>
        <cfvo type="min"/>
        <cfvo type="max"/>
        <color rgb="FF008AEF"/>
      </dataBar>
      <extLst>
        <ext xmlns:x14="http://schemas.microsoft.com/office/spreadsheetml/2009/9/main" uri="{B025F937-C7B1-47D3-B67F-A62EFF666E3E}">
          <x14:id>{D04B059C-D5EC-4783-9B9D-1CE934DC99C0}</x14:id>
        </ext>
      </extLst>
    </cfRule>
  </conditionalFormatting>
  <conditionalFormatting sqref="K25">
    <cfRule type="dataBar" priority="82">
      <dataBar>
        <cfvo type="min"/>
        <cfvo type="max"/>
        <color rgb="FF008AEF"/>
      </dataBar>
      <extLst>
        <ext xmlns:x14="http://schemas.microsoft.com/office/spreadsheetml/2009/9/main" uri="{B025F937-C7B1-47D3-B67F-A62EFF666E3E}">
          <x14:id>{B5A6D8ED-37D5-418C-B995-6B5527C3429C}</x14:id>
        </ext>
      </extLst>
    </cfRule>
  </conditionalFormatting>
  <conditionalFormatting sqref="L25">
    <cfRule type="dataBar" priority="81">
      <dataBar>
        <cfvo type="min"/>
        <cfvo type="max"/>
        <color rgb="FF008AEF"/>
      </dataBar>
      <extLst>
        <ext xmlns:x14="http://schemas.microsoft.com/office/spreadsheetml/2009/9/main" uri="{B025F937-C7B1-47D3-B67F-A62EFF666E3E}">
          <x14:id>{1582BEE7-0E8D-4CB1-9605-DEC3BB926C6B}</x14:id>
        </ext>
      </extLst>
    </cfRule>
  </conditionalFormatting>
  <conditionalFormatting sqref="M25">
    <cfRule type="dataBar" priority="80">
      <dataBar>
        <cfvo type="min"/>
        <cfvo type="max"/>
        <color rgb="FF008AEF"/>
      </dataBar>
      <extLst>
        <ext xmlns:x14="http://schemas.microsoft.com/office/spreadsheetml/2009/9/main" uri="{B025F937-C7B1-47D3-B67F-A62EFF666E3E}">
          <x14:id>{F125854C-426E-4AAD-9F5F-F26A349987AA}</x14:id>
        </ext>
      </extLst>
    </cfRule>
  </conditionalFormatting>
  <conditionalFormatting sqref="N25">
    <cfRule type="dataBar" priority="79">
      <dataBar>
        <cfvo type="min"/>
        <cfvo type="max"/>
        <color rgb="FF008AEF"/>
      </dataBar>
      <extLst>
        <ext xmlns:x14="http://schemas.microsoft.com/office/spreadsheetml/2009/9/main" uri="{B025F937-C7B1-47D3-B67F-A62EFF666E3E}">
          <x14:id>{FBA2F2F8-3119-4831-9F46-5E867847DB12}</x14:id>
        </ext>
      </extLst>
    </cfRule>
  </conditionalFormatting>
  <conditionalFormatting sqref="O25">
    <cfRule type="dataBar" priority="78">
      <dataBar>
        <cfvo type="min"/>
        <cfvo type="max"/>
        <color rgb="FF008AEF"/>
      </dataBar>
      <extLst>
        <ext xmlns:x14="http://schemas.microsoft.com/office/spreadsheetml/2009/9/main" uri="{B025F937-C7B1-47D3-B67F-A62EFF666E3E}">
          <x14:id>{80F8AD5F-9123-405F-97B8-605E7541CACA}</x14:id>
        </ext>
      </extLst>
    </cfRule>
  </conditionalFormatting>
  <conditionalFormatting sqref="K28">
    <cfRule type="dataBar" priority="77">
      <dataBar>
        <cfvo type="min"/>
        <cfvo type="max"/>
        <color rgb="FF008AEF"/>
      </dataBar>
      <extLst>
        <ext xmlns:x14="http://schemas.microsoft.com/office/spreadsheetml/2009/9/main" uri="{B025F937-C7B1-47D3-B67F-A62EFF666E3E}">
          <x14:id>{C4C281C4-5BD0-40C6-9835-3DD5F5C3524C}</x14:id>
        </ext>
      </extLst>
    </cfRule>
  </conditionalFormatting>
  <conditionalFormatting sqref="L28">
    <cfRule type="dataBar" priority="76">
      <dataBar>
        <cfvo type="min"/>
        <cfvo type="max"/>
        <color rgb="FF008AEF"/>
      </dataBar>
      <extLst>
        <ext xmlns:x14="http://schemas.microsoft.com/office/spreadsheetml/2009/9/main" uri="{B025F937-C7B1-47D3-B67F-A62EFF666E3E}">
          <x14:id>{5ED67698-8C1F-487A-AB7F-A9FC48F33E79}</x14:id>
        </ext>
      </extLst>
    </cfRule>
  </conditionalFormatting>
  <conditionalFormatting sqref="M28">
    <cfRule type="dataBar" priority="75">
      <dataBar>
        <cfvo type="min"/>
        <cfvo type="max"/>
        <color rgb="FF008AEF"/>
      </dataBar>
      <extLst>
        <ext xmlns:x14="http://schemas.microsoft.com/office/spreadsheetml/2009/9/main" uri="{B025F937-C7B1-47D3-B67F-A62EFF666E3E}">
          <x14:id>{263D3054-7383-4860-9275-402236CDBD6E}</x14:id>
        </ext>
      </extLst>
    </cfRule>
  </conditionalFormatting>
  <conditionalFormatting sqref="N28">
    <cfRule type="dataBar" priority="74">
      <dataBar>
        <cfvo type="min"/>
        <cfvo type="max"/>
        <color rgb="FF008AEF"/>
      </dataBar>
      <extLst>
        <ext xmlns:x14="http://schemas.microsoft.com/office/spreadsheetml/2009/9/main" uri="{B025F937-C7B1-47D3-B67F-A62EFF666E3E}">
          <x14:id>{0D1496C3-B59C-4EBA-920E-E14684D36DBA}</x14:id>
        </ext>
      </extLst>
    </cfRule>
  </conditionalFormatting>
  <conditionalFormatting sqref="O28">
    <cfRule type="dataBar" priority="73">
      <dataBar>
        <cfvo type="min"/>
        <cfvo type="max"/>
        <color rgb="FF008AEF"/>
      </dataBar>
      <extLst>
        <ext xmlns:x14="http://schemas.microsoft.com/office/spreadsheetml/2009/9/main" uri="{B025F937-C7B1-47D3-B67F-A62EFF666E3E}">
          <x14:id>{7084CB46-8905-4515-8950-48DD5FB49105}</x14:id>
        </ext>
      </extLst>
    </cfRule>
  </conditionalFormatting>
  <conditionalFormatting sqref="K31">
    <cfRule type="dataBar" priority="72">
      <dataBar>
        <cfvo type="min"/>
        <cfvo type="max"/>
        <color rgb="FF008AEF"/>
      </dataBar>
      <extLst>
        <ext xmlns:x14="http://schemas.microsoft.com/office/spreadsheetml/2009/9/main" uri="{B025F937-C7B1-47D3-B67F-A62EFF666E3E}">
          <x14:id>{05A9B8C2-D35C-43C3-AB55-82D72A770175}</x14:id>
        </ext>
      </extLst>
    </cfRule>
  </conditionalFormatting>
  <conditionalFormatting sqref="L31">
    <cfRule type="dataBar" priority="71">
      <dataBar>
        <cfvo type="min"/>
        <cfvo type="max"/>
        <color rgb="FF008AEF"/>
      </dataBar>
      <extLst>
        <ext xmlns:x14="http://schemas.microsoft.com/office/spreadsheetml/2009/9/main" uri="{B025F937-C7B1-47D3-B67F-A62EFF666E3E}">
          <x14:id>{16D225AD-6CFB-48D2-A342-EFF7E6024A3E}</x14:id>
        </ext>
      </extLst>
    </cfRule>
  </conditionalFormatting>
  <conditionalFormatting sqref="M31">
    <cfRule type="dataBar" priority="70">
      <dataBar>
        <cfvo type="min"/>
        <cfvo type="max"/>
        <color rgb="FF008AEF"/>
      </dataBar>
      <extLst>
        <ext xmlns:x14="http://schemas.microsoft.com/office/spreadsheetml/2009/9/main" uri="{B025F937-C7B1-47D3-B67F-A62EFF666E3E}">
          <x14:id>{3254ED87-9E73-47DF-808E-FB297446ABFD}</x14:id>
        </ext>
      </extLst>
    </cfRule>
  </conditionalFormatting>
  <conditionalFormatting sqref="N31">
    <cfRule type="dataBar" priority="69">
      <dataBar>
        <cfvo type="min"/>
        <cfvo type="max"/>
        <color rgb="FF008AEF"/>
      </dataBar>
      <extLst>
        <ext xmlns:x14="http://schemas.microsoft.com/office/spreadsheetml/2009/9/main" uri="{B025F937-C7B1-47D3-B67F-A62EFF666E3E}">
          <x14:id>{6C8E8964-AD20-4181-A6FB-A5544FA6CD41}</x14:id>
        </ext>
      </extLst>
    </cfRule>
  </conditionalFormatting>
  <conditionalFormatting sqref="O31">
    <cfRule type="dataBar" priority="68">
      <dataBar>
        <cfvo type="min"/>
        <cfvo type="max"/>
        <color rgb="FF008AEF"/>
      </dataBar>
      <extLst>
        <ext xmlns:x14="http://schemas.microsoft.com/office/spreadsheetml/2009/9/main" uri="{B025F937-C7B1-47D3-B67F-A62EFF666E3E}">
          <x14:id>{C9CA1905-6390-4550-8691-A176D0903718}</x14:id>
        </ext>
      </extLst>
    </cfRule>
  </conditionalFormatting>
  <conditionalFormatting sqref="K34">
    <cfRule type="dataBar" priority="67">
      <dataBar>
        <cfvo type="min"/>
        <cfvo type="max"/>
        <color rgb="FF008AEF"/>
      </dataBar>
      <extLst>
        <ext xmlns:x14="http://schemas.microsoft.com/office/spreadsheetml/2009/9/main" uri="{B025F937-C7B1-47D3-B67F-A62EFF666E3E}">
          <x14:id>{390563BD-75A7-4F34-B30B-0F5E067A1724}</x14:id>
        </ext>
      </extLst>
    </cfRule>
  </conditionalFormatting>
  <conditionalFormatting sqref="L34">
    <cfRule type="dataBar" priority="66">
      <dataBar>
        <cfvo type="min"/>
        <cfvo type="max"/>
        <color rgb="FF008AEF"/>
      </dataBar>
      <extLst>
        <ext xmlns:x14="http://schemas.microsoft.com/office/spreadsheetml/2009/9/main" uri="{B025F937-C7B1-47D3-B67F-A62EFF666E3E}">
          <x14:id>{30AF7D7C-AA38-44A1-BE5E-9BE48B8AB1AF}</x14:id>
        </ext>
      </extLst>
    </cfRule>
  </conditionalFormatting>
  <conditionalFormatting sqref="M34">
    <cfRule type="dataBar" priority="65">
      <dataBar>
        <cfvo type="min"/>
        <cfvo type="max"/>
        <color rgb="FF008AEF"/>
      </dataBar>
      <extLst>
        <ext xmlns:x14="http://schemas.microsoft.com/office/spreadsheetml/2009/9/main" uri="{B025F937-C7B1-47D3-B67F-A62EFF666E3E}">
          <x14:id>{77D4CA18-A1B2-4D52-BC1B-2340ED60EE29}</x14:id>
        </ext>
      </extLst>
    </cfRule>
  </conditionalFormatting>
  <conditionalFormatting sqref="N34">
    <cfRule type="dataBar" priority="64">
      <dataBar>
        <cfvo type="min"/>
        <cfvo type="max"/>
        <color rgb="FF008AEF"/>
      </dataBar>
      <extLst>
        <ext xmlns:x14="http://schemas.microsoft.com/office/spreadsheetml/2009/9/main" uri="{B025F937-C7B1-47D3-B67F-A62EFF666E3E}">
          <x14:id>{794A924B-B4ED-452D-8EEC-84C2ADCE4E79}</x14:id>
        </ext>
      </extLst>
    </cfRule>
  </conditionalFormatting>
  <conditionalFormatting sqref="O34">
    <cfRule type="dataBar" priority="63">
      <dataBar>
        <cfvo type="min"/>
        <cfvo type="max"/>
        <color rgb="FF008AEF"/>
      </dataBar>
      <extLst>
        <ext xmlns:x14="http://schemas.microsoft.com/office/spreadsheetml/2009/9/main" uri="{B025F937-C7B1-47D3-B67F-A62EFF666E3E}">
          <x14:id>{C757977C-FA56-4CB6-B770-C7AB3F5AB949}</x14:id>
        </ext>
      </extLst>
    </cfRule>
  </conditionalFormatting>
  <conditionalFormatting sqref="K37">
    <cfRule type="dataBar" priority="62">
      <dataBar>
        <cfvo type="min"/>
        <cfvo type="max"/>
        <color rgb="FF008AEF"/>
      </dataBar>
      <extLst>
        <ext xmlns:x14="http://schemas.microsoft.com/office/spreadsheetml/2009/9/main" uri="{B025F937-C7B1-47D3-B67F-A62EFF666E3E}">
          <x14:id>{D738BBBF-DF51-4EB1-9977-20BBAB165894}</x14:id>
        </ext>
      </extLst>
    </cfRule>
  </conditionalFormatting>
  <conditionalFormatting sqref="L37">
    <cfRule type="dataBar" priority="61">
      <dataBar>
        <cfvo type="min"/>
        <cfvo type="max"/>
        <color rgb="FF008AEF"/>
      </dataBar>
      <extLst>
        <ext xmlns:x14="http://schemas.microsoft.com/office/spreadsheetml/2009/9/main" uri="{B025F937-C7B1-47D3-B67F-A62EFF666E3E}">
          <x14:id>{D709071A-9C48-4F55-8A90-6E55E0ED7F71}</x14:id>
        </ext>
      </extLst>
    </cfRule>
  </conditionalFormatting>
  <conditionalFormatting sqref="M37">
    <cfRule type="dataBar" priority="60">
      <dataBar>
        <cfvo type="min"/>
        <cfvo type="max"/>
        <color rgb="FF008AEF"/>
      </dataBar>
      <extLst>
        <ext xmlns:x14="http://schemas.microsoft.com/office/spreadsheetml/2009/9/main" uri="{B025F937-C7B1-47D3-B67F-A62EFF666E3E}">
          <x14:id>{5AB5225A-B139-4C8B-BE94-3FB1E4E8170D}</x14:id>
        </ext>
      </extLst>
    </cfRule>
  </conditionalFormatting>
  <conditionalFormatting sqref="N37">
    <cfRule type="dataBar" priority="59">
      <dataBar>
        <cfvo type="min"/>
        <cfvo type="max"/>
        <color rgb="FF008AEF"/>
      </dataBar>
      <extLst>
        <ext xmlns:x14="http://schemas.microsoft.com/office/spreadsheetml/2009/9/main" uri="{B025F937-C7B1-47D3-B67F-A62EFF666E3E}">
          <x14:id>{DBB713C0-59BB-4643-A2F0-CB1046BE8F52}</x14:id>
        </ext>
      </extLst>
    </cfRule>
  </conditionalFormatting>
  <conditionalFormatting sqref="O37">
    <cfRule type="dataBar" priority="58">
      <dataBar>
        <cfvo type="min"/>
        <cfvo type="max"/>
        <color rgb="FF008AEF"/>
      </dataBar>
      <extLst>
        <ext xmlns:x14="http://schemas.microsoft.com/office/spreadsheetml/2009/9/main" uri="{B025F937-C7B1-47D3-B67F-A62EFF666E3E}">
          <x14:id>{F1D350B1-F7F0-4788-BF0C-B0A16BFFA82D}</x14:id>
        </ext>
      </extLst>
    </cfRule>
  </conditionalFormatting>
  <conditionalFormatting sqref="K20">
    <cfRule type="dataBar" priority="57">
      <dataBar>
        <cfvo type="min"/>
        <cfvo type="max"/>
        <color rgb="FF008AEF"/>
      </dataBar>
      <extLst>
        <ext xmlns:x14="http://schemas.microsoft.com/office/spreadsheetml/2009/9/main" uri="{B025F937-C7B1-47D3-B67F-A62EFF666E3E}">
          <x14:id>{994A5588-DD9D-4270-99AB-F1D100D01E17}</x14:id>
        </ext>
      </extLst>
    </cfRule>
  </conditionalFormatting>
  <conditionalFormatting sqref="M20">
    <cfRule type="dataBar" priority="56">
      <dataBar>
        <cfvo type="min"/>
        <cfvo type="max"/>
        <color rgb="FF008AEF"/>
      </dataBar>
      <extLst>
        <ext xmlns:x14="http://schemas.microsoft.com/office/spreadsheetml/2009/9/main" uri="{B025F937-C7B1-47D3-B67F-A62EFF666E3E}">
          <x14:id>{BA8E75F8-04C2-4E05-8109-FAAEE02E3317}</x14:id>
        </ext>
      </extLst>
    </cfRule>
  </conditionalFormatting>
  <conditionalFormatting sqref="N20">
    <cfRule type="dataBar" priority="55">
      <dataBar>
        <cfvo type="min"/>
        <cfvo type="max"/>
        <color rgb="FF008AEF"/>
      </dataBar>
      <extLst>
        <ext xmlns:x14="http://schemas.microsoft.com/office/spreadsheetml/2009/9/main" uri="{B025F937-C7B1-47D3-B67F-A62EFF666E3E}">
          <x14:id>{0A3C8B4D-BD00-4E86-8BE1-29C5A1D5C181}</x14:id>
        </ext>
      </extLst>
    </cfRule>
  </conditionalFormatting>
  <conditionalFormatting sqref="O20">
    <cfRule type="dataBar" priority="54">
      <dataBar>
        <cfvo type="min"/>
        <cfvo type="max"/>
        <color rgb="FF008AEF"/>
      </dataBar>
      <extLst>
        <ext xmlns:x14="http://schemas.microsoft.com/office/spreadsheetml/2009/9/main" uri="{B025F937-C7B1-47D3-B67F-A62EFF666E3E}">
          <x14:id>{36446ED1-06CD-4BB6-BCD3-79AAB0498458}</x14:id>
        </ext>
      </extLst>
    </cfRule>
  </conditionalFormatting>
  <conditionalFormatting sqref="L20">
    <cfRule type="dataBar" priority="53">
      <dataBar>
        <cfvo type="min"/>
        <cfvo type="max"/>
        <color rgb="FF008AEF"/>
      </dataBar>
      <extLst>
        <ext xmlns:x14="http://schemas.microsoft.com/office/spreadsheetml/2009/9/main" uri="{B025F937-C7B1-47D3-B67F-A62EFF666E3E}">
          <x14:id>{12F19639-A4BD-49CF-900E-D22FFE578EDC}</x14:id>
        </ext>
      </extLst>
    </cfRule>
  </conditionalFormatting>
  <conditionalFormatting sqref="K23">
    <cfRule type="dataBar" priority="52">
      <dataBar>
        <cfvo type="min"/>
        <cfvo type="max"/>
        <color rgb="FF008AEF"/>
      </dataBar>
      <extLst>
        <ext xmlns:x14="http://schemas.microsoft.com/office/spreadsheetml/2009/9/main" uri="{B025F937-C7B1-47D3-B67F-A62EFF666E3E}">
          <x14:id>{309AE83E-C8CD-42C2-9CD1-35C8DFB027C8}</x14:id>
        </ext>
      </extLst>
    </cfRule>
  </conditionalFormatting>
  <conditionalFormatting sqref="K26">
    <cfRule type="dataBar" priority="51">
      <dataBar>
        <cfvo type="min"/>
        <cfvo type="max"/>
        <color rgb="FF008AEF"/>
      </dataBar>
      <extLst>
        <ext xmlns:x14="http://schemas.microsoft.com/office/spreadsheetml/2009/9/main" uri="{B025F937-C7B1-47D3-B67F-A62EFF666E3E}">
          <x14:id>{3B4CB12B-E374-47D6-B68B-DF65A8668A2E}</x14:id>
        </ext>
      </extLst>
    </cfRule>
  </conditionalFormatting>
  <conditionalFormatting sqref="L26">
    <cfRule type="dataBar" priority="50">
      <dataBar>
        <cfvo type="min"/>
        <cfvo type="max"/>
        <color rgb="FF008AEF"/>
      </dataBar>
      <extLst>
        <ext xmlns:x14="http://schemas.microsoft.com/office/spreadsheetml/2009/9/main" uri="{B025F937-C7B1-47D3-B67F-A62EFF666E3E}">
          <x14:id>{ABD44D62-82A5-46A5-A0BB-6749817724E1}</x14:id>
        </ext>
      </extLst>
    </cfRule>
  </conditionalFormatting>
  <conditionalFormatting sqref="M26">
    <cfRule type="dataBar" priority="49">
      <dataBar>
        <cfvo type="min"/>
        <cfvo type="max"/>
        <color rgb="FF008AEF"/>
      </dataBar>
      <extLst>
        <ext xmlns:x14="http://schemas.microsoft.com/office/spreadsheetml/2009/9/main" uri="{B025F937-C7B1-47D3-B67F-A62EFF666E3E}">
          <x14:id>{BBB5A103-06B7-4709-B489-64218DF7B3A5}</x14:id>
        </ext>
      </extLst>
    </cfRule>
  </conditionalFormatting>
  <conditionalFormatting sqref="N26">
    <cfRule type="dataBar" priority="48">
      <dataBar>
        <cfvo type="min"/>
        <cfvo type="max"/>
        <color rgb="FF008AEF"/>
      </dataBar>
      <extLst>
        <ext xmlns:x14="http://schemas.microsoft.com/office/spreadsheetml/2009/9/main" uri="{B025F937-C7B1-47D3-B67F-A62EFF666E3E}">
          <x14:id>{35ED9781-4D36-47B6-910F-53386FADE715}</x14:id>
        </ext>
      </extLst>
    </cfRule>
  </conditionalFormatting>
  <conditionalFormatting sqref="O26">
    <cfRule type="dataBar" priority="47">
      <dataBar>
        <cfvo type="min"/>
        <cfvo type="max"/>
        <color rgb="FF008AEF"/>
      </dataBar>
      <extLst>
        <ext xmlns:x14="http://schemas.microsoft.com/office/spreadsheetml/2009/9/main" uri="{B025F937-C7B1-47D3-B67F-A62EFF666E3E}">
          <x14:id>{FC2B88D7-B23D-4E12-BBAB-BFE4F7FBF354}</x14:id>
        </ext>
      </extLst>
    </cfRule>
  </conditionalFormatting>
  <conditionalFormatting sqref="K29">
    <cfRule type="dataBar" priority="46">
      <dataBar>
        <cfvo type="min"/>
        <cfvo type="max"/>
        <color rgb="FF008AEF"/>
      </dataBar>
      <extLst>
        <ext xmlns:x14="http://schemas.microsoft.com/office/spreadsheetml/2009/9/main" uri="{B025F937-C7B1-47D3-B67F-A62EFF666E3E}">
          <x14:id>{1BF8898F-83B6-427B-BF1A-24970A305016}</x14:id>
        </ext>
      </extLst>
    </cfRule>
  </conditionalFormatting>
  <conditionalFormatting sqref="L29">
    <cfRule type="dataBar" priority="45">
      <dataBar>
        <cfvo type="min"/>
        <cfvo type="max"/>
        <color rgb="FF008AEF"/>
      </dataBar>
      <extLst>
        <ext xmlns:x14="http://schemas.microsoft.com/office/spreadsheetml/2009/9/main" uri="{B025F937-C7B1-47D3-B67F-A62EFF666E3E}">
          <x14:id>{173E17F3-A227-45D2-A83C-24C605A895BF}</x14:id>
        </ext>
      </extLst>
    </cfRule>
  </conditionalFormatting>
  <conditionalFormatting sqref="M29">
    <cfRule type="dataBar" priority="44">
      <dataBar>
        <cfvo type="min"/>
        <cfvo type="max"/>
        <color rgb="FF008AEF"/>
      </dataBar>
      <extLst>
        <ext xmlns:x14="http://schemas.microsoft.com/office/spreadsheetml/2009/9/main" uri="{B025F937-C7B1-47D3-B67F-A62EFF666E3E}">
          <x14:id>{E343F9D3-393B-456C-B2B2-1D6E99620753}</x14:id>
        </ext>
      </extLst>
    </cfRule>
  </conditionalFormatting>
  <conditionalFormatting sqref="N29">
    <cfRule type="dataBar" priority="43">
      <dataBar>
        <cfvo type="min"/>
        <cfvo type="max"/>
        <color rgb="FF008AEF"/>
      </dataBar>
      <extLst>
        <ext xmlns:x14="http://schemas.microsoft.com/office/spreadsheetml/2009/9/main" uri="{B025F937-C7B1-47D3-B67F-A62EFF666E3E}">
          <x14:id>{4F943475-D574-4A59-B81D-6D2188F231C2}</x14:id>
        </ext>
      </extLst>
    </cfRule>
  </conditionalFormatting>
  <conditionalFormatting sqref="O29">
    <cfRule type="dataBar" priority="42">
      <dataBar>
        <cfvo type="min"/>
        <cfvo type="max"/>
        <color rgb="FF008AEF"/>
      </dataBar>
      <extLst>
        <ext xmlns:x14="http://schemas.microsoft.com/office/spreadsheetml/2009/9/main" uri="{B025F937-C7B1-47D3-B67F-A62EFF666E3E}">
          <x14:id>{4D77231C-CD43-4DA0-A61F-6BC72B98D28A}</x14:id>
        </ext>
      </extLst>
    </cfRule>
  </conditionalFormatting>
  <conditionalFormatting sqref="K32">
    <cfRule type="dataBar" priority="41">
      <dataBar>
        <cfvo type="min"/>
        <cfvo type="max"/>
        <color rgb="FF008AEF"/>
      </dataBar>
      <extLst>
        <ext xmlns:x14="http://schemas.microsoft.com/office/spreadsheetml/2009/9/main" uri="{B025F937-C7B1-47D3-B67F-A62EFF666E3E}">
          <x14:id>{F95C2226-6D02-4885-9D49-4B73AFE86715}</x14:id>
        </ext>
      </extLst>
    </cfRule>
  </conditionalFormatting>
  <conditionalFormatting sqref="L32">
    <cfRule type="dataBar" priority="40">
      <dataBar>
        <cfvo type="min"/>
        <cfvo type="max"/>
        <color rgb="FF008AEF"/>
      </dataBar>
      <extLst>
        <ext xmlns:x14="http://schemas.microsoft.com/office/spreadsheetml/2009/9/main" uri="{B025F937-C7B1-47D3-B67F-A62EFF666E3E}">
          <x14:id>{87AFC627-2584-43B4-958C-16BF6DE6B9DD}</x14:id>
        </ext>
      </extLst>
    </cfRule>
  </conditionalFormatting>
  <conditionalFormatting sqref="M32">
    <cfRule type="dataBar" priority="39">
      <dataBar>
        <cfvo type="min"/>
        <cfvo type="max"/>
        <color rgb="FF008AEF"/>
      </dataBar>
      <extLst>
        <ext xmlns:x14="http://schemas.microsoft.com/office/spreadsheetml/2009/9/main" uri="{B025F937-C7B1-47D3-B67F-A62EFF666E3E}">
          <x14:id>{C223D97C-981C-44B7-8096-199667F1233A}</x14:id>
        </ext>
      </extLst>
    </cfRule>
  </conditionalFormatting>
  <conditionalFormatting sqref="N32">
    <cfRule type="dataBar" priority="38">
      <dataBar>
        <cfvo type="min"/>
        <cfvo type="max"/>
        <color rgb="FF008AEF"/>
      </dataBar>
      <extLst>
        <ext xmlns:x14="http://schemas.microsoft.com/office/spreadsheetml/2009/9/main" uri="{B025F937-C7B1-47D3-B67F-A62EFF666E3E}">
          <x14:id>{1248A32E-9D3D-4EB7-A3FB-299288407D77}</x14:id>
        </ext>
      </extLst>
    </cfRule>
  </conditionalFormatting>
  <conditionalFormatting sqref="O32">
    <cfRule type="dataBar" priority="37">
      <dataBar>
        <cfvo type="min"/>
        <cfvo type="max"/>
        <color rgb="FF008AEF"/>
      </dataBar>
      <extLst>
        <ext xmlns:x14="http://schemas.microsoft.com/office/spreadsheetml/2009/9/main" uri="{B025F937-C7B1-47D3-B67F-A62EFF666E3E}">
          <x14:id>{8D6E6023-0D6F-40AC-AA16-4C1283A6D9DC}</x14:id>
        </ext>
      </extLst>
    </cfRule>
  </conditionalFormatting>
  <conditionalFormatting sqref="L23">
    <cfRule type="dataBar" priority="36">
      <dataBar>
        <cfvo type="min"/>
        <cfvo type="max"/>
        <color rgb="FF008AEF"/>
      </dataBar>
      <extLst>
        <ext xmlns:x14="http://schemas.microsoft.com/office/spreadsheetml/2009/9/main" uri="{B025F937-C7B1-47D3-B67F-A62EFF666E3E}">
          <x14:id>{0E60785C-A7F5-474F-B564-FD50CA848688}</x14:id>
        </ext>
      </extLst>
    </cfRule>
  </conditionalFormatting>
  <conditionalFormatting sqref="M23">
    <cfRule type="dataBar" priority="35">
      <dataBar>
        <cfvo type="min"/>
        <cfvo type="max"/>
        <color rgb="FF008AEF"/>
      </dataBar>
      <extLst>
        <ext xmlns:x14="http://schemas.microsoft.com/office/spreadsheetml/2009/9/main" uri="{B025F937-C7B1-47D3-B67F-A62EFF666E3E}">
          <x14:id>{D696305C-2B7F-47D7-979C-1B475992E728}</x14:id>
        </ext>
      </extLst>
    </cfRule>
  </conditionalFormatting>
  <conditionalFormatting sqref="N23">
    <cfRule type="dataBar" priority="34">
      <dataBar>
        <cfvo type="min"/>
        <cfvo type="max"/>
        <color rgb="FF008AEF"/>
      </dataBar>
      <extLst>
        <ext xmlns:x14="http://schemas.microsoft.com/office/spreadsheetml/2009/9/main" uri="{B025F937-C7B1-47D3-B67F-A62EFF666E3E}">
          <x14:id>{29E6288F-68D1-4CEC-9AD6-85BE9E14B84A}</x14:id>
        </ext>
      </extLst>
    </cfRule>
  </conditionalFormatting>
  <conditionalFormatting sqref="O23">
    <cfRule type="dataBar" priority="33">
      <dataBar>
        <cfvo type="min"/>
        <cfvo type="max"/>
        <color rgb="FF008AEF"/>
      </dataBar>
      <extLst>
        <ext xmlns:x14="http://schemas.microsoft.com/office/spreadsheetml/2009/9/main" uri="{B025F937-C7B1-47D3-B67F-A62EFF666E3E}">
          <x14:id>{D980A7DC-EA0A-4B3B-9E28-8635E82BCAB6}</x14:id>
        </ext>
      </extLst>
    </cfRule>
  </conditionalFormatting>
  <conditionalFormatting sqref="K35">
    <cfRule type="dataBar" priority="32">
      <dataBar>
        <cfvo type="min"/>
        <cfvo type="max"/>
        <color rgb="FF008AEF"/>
      </dataBar>
      <extLst>
        <ext xmlns:x14="http://schemas.microsoft.com/office/spreadsheetml/2009/9/main" uri="{B025F937-C7B1-47D3-B67F-A62EFF666E3E}">
          <x14:id>{C8960652-A481-4052-809B-A18D1015D34C}</x14:id>
        </ext>
      </extLst>
    </cfRule>
  </conditionalFormatting>
  <conditionalFormatting sqref="L35">
    <cfRule type="dataBar" priority="31">
      <dataBar>
        <cfvo type="min"/>
        <cfvo type="max"/>
        <color rgb="FF008AEF"/>
      </dataBar>
      <extLst>
        <ext xmlns:x14="http://schemas.microsoft.com/office/spreadsheetml/2009/9/main" uri="{B025F937-C7B1-47D3-B67F-A62EFF666E3E}">
          <x14:id>{09C5EC60-6F25-4CED-B01F-C449DF2817AC}</x14:id>
        </ext>
      </extLst>
    </cfRule>
  </conditionalFormatting>
  <conditionalFormatting sqref="M35">
    <cfRule type="dataBar" priority="30">
      <dataBar>
        <cfvo type="min"/>
        <cfvo type="max"/>
        <color rgb="FF008AEF"/>
      </dataBar>
      <extLst>
        <ext xmlns:x14="http://schemas.microsoft.com/office/spreadsheetml/2009/9/main" uri="{B025F937-C7B1-47D3-B67F-A62EFF666E3E}">
          <x14:id>{1874599B-4F67-49DF-920E-8E1F6A5B33C5}</x14:id>
        </ext>
      </extLst>
    </cfRule>
  </conditionalFormatting>
  <conditionalFormatting sqref="N35">
    <cfRule type="dataBar" priority="29">
      <dataBar>
        <cfvo type="min"/>
        <cfvo type="max"/>
        <color rgb="FF008AEF"/>
      </dataBar>
      <extLst>
        <ext xmlns:x14="http://schemas.microsoft.com/office/spreadsheetml/2009/9/main" uri="{B025F937-C7B1-47D3-B67F-A62EFF666E3E}">
          <x14:id>{7A300ED5-6AF3-45E3-8CF6-DC54D324890A}</x14:id>
        </ext>
      </extLst>
    </cfRule>
  </conditionalFormatting>
  <conditionalFormatting sqref="O35">
    <cfRule type="dataBar" priority="28">
      <dataBar>
        <cfvo type="min"/>
        <cfvo type="max"/>
        <color rgb="FF008AEF"/>
      </dataBar>
      <extLst>
        <ext xmlns:x14="http://schemas.microsoft.com/office/spreadsheetml/2009/9/main" uri="{B025F937-C7B1-47D3-B67F-A62EFF666E3E}">
          <x14:id>{3FDDCFC5-B4D5-4672-8483-6DA8E04F05F3}</x14:id>
        </ext>
      </extLst>
    </cfRule>
  </conditionalFormatting>
  <conditionalFormatting sqref="K39">
    <cfRule type="dataBar" priority="27">
      <dataBar>
        <cfvo type="min"/>
        <cfvo type="max"/>
        <color rgb="FF008AEF"/>
      </dataBar>
      <extLst>
        <ext xmlns:x14="http://schemas.microsoft.com/office/spreadsheetml/2009/9/main" uri="{B025F937-C7B1-47D3-B67F-A62EFF666E3E}">
          <x14:id>{5DFF876C-B4F5-448A-A980-F1F16102101B}</x14:id>
        </ext>
      </extLst>
    </cfRule>
  </conditionalFormatting>
  <conditionalFormatting sqref="L39">
    <cfRule type="dataBar" priority="26">
      <dataBar>
        <cfvo type="min"/>
        <cfvo type="max"/>
        <color rgb="FF008AEF"/>
      </dataBar>
      <extLst>
        <ext xmlns:x14="http://schemas.microsoft.com/office/spreadsheetml/2009/9/main" uri="{B025F937-C7B1-47D3-B67F-A62EFF666E3E}">
          <x14:id>{DB1A2797-4FDB-496C-AD60-06A2C8086E31}</x14:id>
        </ext>
      </extLst>
    </cfRule>
  </conditionalFormatting>
  <conditionalFormatting sqref="M39">
    <cfRule type="dataBar" priority="25">
      <dataBar>
        <cfvo type="min"/>
        <cfvo type="max"/>
        <color rgb="FF008AEF"/>
      </dataBar>
      <extLst>
        <ext xmlns:x14="http://schemas.microsoft.com/office/spreadsheetml/2009/9/main" uri="{B025F937-C7B1-47D3-B67F-A62EFF666E3E}">
          <x14:id>{D33064A8-D5ED-4A12-90D4-3AE34841095B}</x14:id>
        </ext>
      </extLst>
    </cfRule>
  </conditionalFormatting>
  <conditionalFormatting sqref="N39">
    <cfRule type="dataBar" priority="24">
      <dataBar>
        <cfvo type="min"/>
        <cfvo type="max"/>
        <color rgb="FF008AEF"/>
      </dataBar>
      <extLst>
        <ext xmlns:x14="http://schemas.microsoft.com/office/spreadsheetml/2009/9/main" uri="{B025F937-C7B1-47D3-B67F-A62EFF666E3E}">
          <x14:id>{9AA018D5-6563-4E5E-9DFF-7DA0C1BE6AD0}</x14:id>
        </ext>
      </extLst>
    </cfRule>
  </conditionalFormatting>
  <conditionalFormatting sqref="O39">
    <cfRule type="dataBar" priority="23">
      <dataBar>
        <cfvo type="min"/>
        <cfvo type="max"/>
        <color rgb="FF008AEF"/>
      </dataBar>
      <extLst>
        <ext xmlns:x14="http://schemas.microsoft.com/office/spreadsheetml/2009/9/main" uri="{B025F937-C7B1-47D3-B67F-A62EFF666E3E}">
          <x14:id>{E7B5F68F-D069-41DA-85C6-22226C0AE239}</x14:id>
        </ext>
      </extLst>
    </cfRule>
  </conditionalFormatting>
  <conditionalFormatting sqref="H14">
    <cfRule type="dataBar" priority="22">
      <dataBar>
        <cfvo type="min"/>
        <cfvo type="max"/>
        <color rgb="FF008AEF"/>
      </dataBar>
      <extLst>
        <ext xmlns:x14="http://schemas.microsoft.com/office/spreadsheetml/2009/9/main" uri="{B025F937-C7B1-47D3-B67F-A62EFF666E3E}">
          <x14:id>{E8F14F44-D793-4CBD-B400-C1A912310381}</x14:id>
        </ext>
      </extLst>
    </cfRule>
  </conditionalFormatting>
  <conditionalFormatting sqref="I14">
    <cfRule type="dataBar" priority="21">
      <dataBar>
        <cfvo type="min"/>
        <cfvo type="max"/>
        <color rgb="FF008AEF"/>
      </dataBar>
      <extLst>
        <ext xmlns:x14="http://schemas.microsoft.com/office/spreadsheetml/2009/9/main" uri="{B025F937-C7B1-47D3-B67F-A62EFF666E3E}">
          <x14:id>{AA50F4E2-14EC-473C-A82B-5DB9DA2954E8}</x14:id>
        </ext>
      </extLst>
    </cfRule>
  </conditionalFormatting>
  <conditionalFormatting sqref="K14">
    <cfRule type="dataBar" priority="20">
      <dataBar>
        <cfvo type="min"/>
        <cfvo type="max"/>
        <color rgb="FF008AEF"/>
      </dataBar>
      <extLst>
        <ext xmlns:x14="http://schemas.microsoft.com/office/spreadsheetml/2009/9/main" uri="{B025F937-C7B1-47D3-B67F-A62EFF666E3E}">
          <x14:id>{A20D98ED-B4D0-48A9-82D1-D73376A91FCE}</x14:id>
        </ext>
      </extLst>
    </cfRule>
  </conditionalFormatting>
  <conditionalFormatting sqref="L14">
    <cfRule type="dataBar" priority="19">
      <dataBar>
        <cfvo type="min"/>
        <cfvo type="max"/>
        <color rgb="FF008AEF"/>
      </dataBar>
      <extLst>
        <ext xmlns:x14="http://schemas.microsoft.com/office/spreadsheetml/2009/9/main" uri="{B025F937-C7B1-47D3-B67F-A62EFF666E3E}">
          <x14:id>{0C16AFE5-97F0-43E5-9D9C-06131A408EA0}</x14:id>
        </ext>
      </extLst>
    </cfRule>
  </conditionalFormatting>
  <conditionalFormatting sqref="M14">
    <cfRule type="dataBar" priority="18">
      <dataBar>
        <cfvo type="min"/>
        <cfvo type="max"/>
        <color rgb="FF008AEF"/>
      </dataBar>
      <extLst>
        <ext xmlns:x14="http://schemas.microsoft.com/office/spreadsheetml/2009/9/main" uri="{B025F937-C7B1-47D3-B67F-A62EFF666E3E}">
          <x14:id>{4C6D6033-D058-4686-AA52-D669B8AEE013}</x14:id>
        </ext>
      </extLst>
    </cfRule>
  </conditionalFormatting>
  <conditionalFormatting sqref="N14">
    <cfRule type="dataBar" priority="17">
      <dataBar>
        <cfvo type="min"/>
        <cfvo type="max"/>
        <color rgb="FF008AEF"/>
      </dataBar>
      <extLst>
        <ext xmlns:x14="http://schemas.microsoft.com/office/spreadsheetml/2009/9/main" uri="{B025F937-C7B1-47D3-B67F-A62EFF666E3E}">
          <x14:id>{D54FB42B-A181-457A-96C4-FACCC9DACA9D}</x14:id>
        </ext>
      </extLst>
    </cfRule>
  </conditionalFormatting>
  <conditionalFormatting sqref="O14">
    <cfRule type="dataBar" priority="16">
      <dataBar>
        <cfvo type="min"/>
        <cfvo type="max"/>
        <color rgb="FF008AEF"/>
      </dataBar>
      <extLst>
        <ext xmlns:x14="http://schemas.microsoft.com/office/spreadsheetml/2009/9/main" uri="{B025F937-C7B1-47D3-B67F-A62EFF666E3E}">
          <x14:id>{FACF1C75-8AF4-4E74-9A72-DCB4C4E12E2F}</x14:id>
        </ext>
      </extLst>
    </cfRule>
  </conditionalFormatting>
  <conditionalFormatting sqref="H17">
    <cfRule type="dataBar" priority="15">
      <dataBar>
        <cfvo type="min"/>
        <cfvo type="max"/>
        <color rgb="FF008AEF"/>
      </dataBar>
      <extLst>
        <ext xmlns:x14="http://schemas.microsoft.com/office/spreadsheetml/2009/9/main" uri="{B025F937-C7B1-47D3-B67F-A62EFF666E3E}">
          <x14:id>{83A8BF81-7445-4884-93BA-B5F2CDE5B3AA}</x14:id>
        </ext>
      </extLst>
    </cfRule>
  </conditionalFormatting>
  <conditionalFormatting sqref="I17">
    <cfRule type="dataBar" priority="14">
      <dataBar>
        <cfvo type="min"/>
        <cfvo type="max"/>
        <color rgb="FF008AEF"/>
      </dataBar>
      <extLst>
        <ext xmlns:x14="http://schemas.microsoft.com/office/spreadsheetml/2009/9/main" uri="{B025F937-C7B1-47D3-B67F-A62EFF666E3E}">
          <x14:id>{3E2E1D47-1131-4DE4-9B90-77FFBD7F1C27}</x14:id>
        </ext>
      </extLst>
    </cfRule>
  </conditionalFormatting>
  <conditionalFormatting sqref="K17">
    <cfRule type="dataBar" priority="13">
      <dataBar>
        <cfvo type="min"/>
        <cfvo type="max"/>
        <color rgb="FF008AEF"/>
      </dataBar>
      <extLst>
        <ext xmlns:x14="http://schemas.microsoft.com/office/spreadsheetml/2009/9/main" uri="{B025F937-C7B1-47D3-B67F-A62EFF666E3E}">
          <x14:id>{DA98DF23-110C-4A37-AC58-FF419B915A02}</x14:id>
        </ext>
      </extLst>
    </cfRule>
  </conditionalFormatting>
  <conditionalFormatting sqref="L17">
    <cfRule type="dataBar" priority="12">
      <dataBar>
        <cfvo type="min"/>
        <cfvo type="max"/>
        <color rgb="FF008AEF"/>
      </dataBar>
      <extLst>
        <ext xmlns:x14="http://schemas.microsoft.com/office/spreadsheetml/2009/9/main" uri="{B025F937-C7B1-47D3-B67F-A62EFF666E3E}">
          <x14:id>{7DA16F6A-F7D2-4CE5-BCE5-BAE4E68D3B31}</x14:id>
        </ext>
      </extLst>
    </cfRule>
  </conditionalFormatting>
  <conditionalFormatting sqref="M17">
    <cfRule type="dataBar" priority="11">
      <dataBar>
        <cfvo type="min"/>
        <cfvo type="max"/>
        <color rgb="FF008AEF"/>
      </dataBar>
      <extLst>
        <ext xmlns:x14="http://schemas.microsoft.com/office/spreadsheetml/2009/9/main" uri="{B025F937-C7B1-47D3-B67F-A62EFF666E3E}">
          <x14:id>{3FCED696-8195-4822-B036-62343E35442C}</x14:id>
        </ext>
      </extLst>
    </cfRule>
  </conditionalFormatting>
  <conditionalFormatting sqref="N17">
    <cfRule type="dataBar" priority="10">
      <dataBar>
        <cfvo type="min"/>
        <cfvo type="max"/>
        <color rgb="FF008AEF"/>
      </dataBar>
      <extLst>
        <ext xmlns:x14="http://schemas.microsoft.com/office/spreadsheetml/2009/9/main" uri="{B025F937-C7B1-47D3-B67F-A62EFF666E3E}">
          <x14:id>{2F9473E2-0914-45F0-80DA-00C65F51F141}</x14:id>
        </ext>
      </extLst>
    </cfRule>
  </conditionalFormatting>
  <conditionalFormatting sqref="O17">
    <cfRule type="dataBar" priority="9">
      <dataBar>
        <cfvo type="min"/>
        <cfvo type="max"/>
        <color rgb="FF008AEF"/>
      </dataBar>
      <extLst>
        <ext xmlns:x14="http://schemas.microsoft.com/office/spreadsheetml/2009/9/main" uri="{B025F937-C7B1-47D3-B67F-A62EFF666E3E}">
          <x14:id>{12A00ADA-B631-410B-9448-33197114029C}</x14:id>
        </ext>
      </extLst>
    </cfRule>
  </conditionalFormatting>
  <conditionalFormatting sqref="G38">
    <cfRule type="dataBar" priority="8">
      <dataBar>
        <cfvo type="min"/>
        <cfvo type="max"/>
        <color rgb="FF008AEF"/>
      </dataBar>
      <extLst>
        <ext xmlns:x14="http://schemas.microsoft.com/office/spreadsheetml/2009/9/main" uri="{B025F937-C7B1-47D3-B67F-A62EFF666E3E}">
          <x14:id>{C7C6B6C3-767F-4A3A-97C1-DB5D38C87183}</x14:id>
        </ext>
      </extLst>
    </cfRule>
  </conditionalFormatting>
  <conditionalFormatting sqref="H38">
    <cfRule type="dataBar" priority="7">
      <dataBar>
        <cfvo type="min"/>
        <cfvo type="max"/>
        <color rgb="FF008AEF"/>
      </dataBar>
      <extLst>
        <ext xmlns:x14="http://schemas.microsoft.com/office/spreadsheetml/2009/9/main" uri="{B025F937-C7B1-47D3-B67F-A62EFF666E3E}">
          <x14:id>{F5B8EB8A-0006-4472-98FA-1A51C522C2D7}</x14:id>
        </ext>
      </extLst>
    </cfRule>
  </conditionalFormatting>
  <conditionalFormatting sqref="I38">
    <cfRule type="dataBar" priority="6">
      <dataBar>
        <cfvo type="min"/>
        <cfvo type="max"/>
        <color rgb="FF008AEF"/>
      </dataBar>
      <extLst>
        <ext xmlns:x14="http://schemas.microsoft.com/office/spreadsheetml/2009/9/main" uri="{B025F937-C7B1-47D3-B67F-A62EFF666E3E}">
          <x14:id>{8A226D07-5B12-4D0B-BBB3-3C7911931996}</x14:id>
        </ext>
      </extLst>
    </cfRule>
  </conditionalFormatting>
  <conditionalFormatting sqref="K38">
    <cfRule type="dataBar" priority="5">
      <dataBar>
        <cfvo type="min"/>
        <cfvo type="max"/>
        <color rgb="FF008AEF"/>
      </dataBar>
      <extLst>
        <ext xmlns:x14="http://schemas.microsoft.com/office/spreadsheetml/2009/9/main" uri="{B025F937-C7B1-47D3-B67F-A62EFF666E3E}">
          <x14:id>{FED81CF4-06A6-416E-805E-7400CF81A595}</x14:id>
        </ext>
      </extLst>
    </cfRule>
  </conditionalFormatting>
  <conditionalFormatting sqref="L38">
    <cfRule type="dataBar" priority="4">
      <dataBar>
        <cfvo type="min"/>
        <cfvo type="max"/>
        <color rgb="FF008AEF"/>
      </dataBar>
      <extLst>
        <ext xmlns:x14="http://schemas.microsoft.com/office/spreadsheetml/2009/9/main" uri="{B025F937-C7B1-47D3-B67F-A62EFF666E3E}">
          <x14:id>{6421E6D9-11D8-4A99-82F2-BAC30B3AE7FF}</x14:id>
        </ext>
      </extLst>
    </cfRule>
  </conditionalFormatting>
  <conditionalFormatting sqref="M38">
    <cfRule type="dataBar" priority="3">
      <dataBar>
        <cfvo type="min"/>
        <cfvo type="max"/>
        <color rgb="FF008AEF"/>
      </dataBar>
      <extLst>
        <ext xmlns:x14="http://schemas.microsoft.com/office/spreadsheetml/2009/9/main" uri="{B025F937-C7B1-47D3-B67F-A62EFF666E3E}">
          <x14:id>{499EE9FE-F804-448F-B856-C7BCB446E292}</x14:id>
        </ext>
      </extLst>
    </cfRule>
  </conditionalFormatting>
  <conditionalFormatting sqref="N38">
    <cfRule type="dataBar" priority="2">
      <dataBar>
        <cfvo type="min"/>
        <cfvo type="max"/>
        <color rgb="FF008AEF"/>
      </dataBar>
      <extLst>
        <ext xmlns:x14="http://schemas.microsoft.com/office/spreadsheetml/2009/9/main" uri="{B025F937-C7B1-47D3-B67F-A62EFF666E3E}">
          <x14:id>{9CC16211-1299-4195-B139-B5FD59D24F54}</x14:id>
        </ext>
      </extLst>
    </cfRule>
  </conditionalFormatting>
  <conditionalFormatting sqref="O38">
    <cfRule type="dataBar" priority="1">
      <dataBar>
        <cfvo type="min"/>
        <cfvo type="max"/>
        <color rgb="FF008AEF"/>
      </dataBar>
      <extLst>
        <ext xmlns:x14="http://schemas.microsoft.com/office/spreadsheetml/2009/9/main" uri="{B025F937-C7B1-47D3-B67F-A62EFF666E3E}">
          <x14:id>{6D59425D-FB8A-4548-A3F1-7E2482FEF001}</x14:id>
        </ext>
      </extLst>
    </cfRule>
  </conditionalFormatting>
  <pageMargins left="0.7" right="0.7" top="0.75" bottom="0.75" header="0.3" footer="0.3"/>
  <pageSetup orientation="portrait" horizontalDpi="4294967292" verticalDpi="0" r:id="rId1"/>
  <extLst>
    <ext xmlns:x14="http://schemas.microsoft.com/office/spreadsheetml/2009/9/main" uri="{78C0D931-6437-407d-A8EE-F0AAD7539E65}">
      <x14:conditionalFormattings>
        <x14:conditionalFormatting xmlns:xm="http://schemas.microsoft.com/office/excel/2006/main">
          <x14:cfRule type="dataBar" id="{68ACF141-8801-411B-9E85-6B92F05E21C7}">
            <x14:dataBar minLength="0" maxLength="100" border="1" negativeBarBorderColorSameAsPositive="0">
              <x14:cfvo type="autoMin"/>
              <x14:cfvo type="autoMax"/>
              <x14:borderColor rgb="FF008AEF"/>
              <x14:negativeFillColor rgb="FFFF0000"/>
              <x14:negativeBorderColor rgb="FFFF0000"/>
              <x14:axisColor rgb="FF000000"/>
            </x14:dataBar>
          </x14:cfRule>
          <xm:sqref>E4</xm:sqref>
        </x14:conditionalFormatting>
        <x14:conditionalFormatting xmlns:xm="http://schemas.microsoft.com/office/excel/2006/main">
          <x14:cfRule type="dataBar" id="{05B9F086-D833-4B92-8476-3A0585FC19C2}">
            <x14:dataBar minLength="0" maxLength="100" border="1" negativeBarBorderColorSameAsPositive="0">
              <x14:cfvo type="autoMin"/>
              <x14:cfvo type="autoMax"/>
              <x14:borderColor rgb="FF008AEF"/>
              <x14:negativeFillColor rgb="FFFF0000"/>
              <x14:negativeBorderColor rgb="FFFF0000"/>
              <x14:axisColor rgb="FF000000"/>
            </x14:dataBar>
          </x14:cfRule>
          <xm:sqref>E5</xm:sqref>
        </x14:conditionalFormatting>
        <x14:conditionalFormatting xmlns:xm="http://schemas.microsoft.com/office/excel/2006/main">
          <x14:cfRule type="dataBar" id="{8D808E67-4754-41B7-9A39-B9298AE0EA78}">
            <x14:dataBar minLength="0" maxLength="100" border="1" negativeBarBorderColorSameAsPositive="0">
              <x14:cfvo type="autoMin"/>
              <x14:cfvo type="autoMax"/>
              <x14:borderColor rgb="FF008AEF"/>
              <x14:negativeFillColor rgb="FFFF0000"/>
              <x14:negativeBorderColor rgb="FFFF0000"/>
              <x14:axisColor rgb="FF000000"/>
            </x14:dataBar>
          </x14:cfRule>
          <xm:sqref>E6</xm:sqref>
        </x14:conditionalFormatting>
        <x14:conditionalFormatting xmlns:xm="http://schemas.microsoft.com/office/excel/2006/main">
          <x14:cfRule type="dataBar" id="{805A073A-8CA2-498D-B892-7399FFE7A9F3}">
            <x14:dataBar minLength="0" maxLength="100" border="1" negativeBarBorderColorSameAsPositive="0">
              <x14:cfvo type="autoMin"/>
              <x14:cfvo type="autoMax"/>
              <x14:borderColor rgb="FF008AEF"/>
              <x14:negativeFillColor rgb="FFFF0000"/>
              <x14:negativeBorderColor rgb="FFFF0000"/>
              <x14:axisColor rgb="FF000000"/>
            </x14:dataBar>
          </x14:cfRule>
          <xm:sqref>E7</xm:sqref>
        </x14:conditionalFormatting>
        <x14:conditionalFormatting xmlns:xm="http://schemas.microsoft.com/office/excel/2006/main">
          <x14:cfRule type="dataBar" id="{014B171A-BCA2-430A-B3D5-A586FEA5F719}">
            <x14:dataBar minLength="0" maxLength="100" border="1" negativeBarBorderColorSameAsPositive="0">
              <x14:cfvo type="autoMin"/>
              <x14:cfvo type="autoMax"/>
              <x14:borderColor rgb="FF008AEF"/>
              <x14:negativeFillColor rgb="FFFF0000"/>
              <x14:negativeBorderColor rgb="FFFF0000"/>
              <x14:axisColor rgb="FF000000"/>
            </x14:dataBar>
          </x14:cfRule>
          <xm:sqref>E8</xm:sqref>
        </x14:conditionalFormatting>
        <x14:conditionalFormatting xmlns:xm="http://schemas.microsoft.com/office/excel/2006/main">
          <x14:cfRule type="dataBar" id="{C38E2A13-871F-48C5-B5A3-8C6E0D56439D}">
            <x14:dataBar minLength="0" maxLength="100" border="1" negativeBarBorderColorSameAsPositive="0">
              <x14:cfvo type="autoMin"/>
              <x14:cfvo type="autoMax"/>
              <x14:borderColor rgb="FF008AEF"/>
              <x14:negativeFillColor rgb="FFFF0000"/>
              <x14:negativeBorderColor rgb="FFFF0000"/>
              <x14:axisColor rgb="FF000000"/>
            </x14:dataBar>
          </x14:cfRule>
          <xm:sqref>E9</xm:sqref>
        </x14:conditionalFormatting>
        <x14:conditionalFormatting xmlns:xm="http://schemas.microsoft.com/office/excel/2006/main">
          <x14:cfRule type="dataBar" id="{8CAB6B1C-7480-429E-9C3A-FFF57E445840}">
            <x14:dataBar minLength="0" maxLength="100" border="1" negativeBarBorderColorSameAsPositive="0">
              <x14:cfvo type="autoMin"/>
              <x14:cfvo type="autoMax"/>
              <x14:borderColor rgb="FF008AEF"/>
              <x14:negativeFillColor rgb="FFFF0000"/>
              <x14:negativeBorderColor rgb="FFFF0000"/>
              <x14:axisColor rgb="FF000000"/>
            </x14:dataBar>
          </x14:cfRule>
          <xm:sqref>E13</xm:sqref>
        </x14:conditionalFormatting>
        <x14:conditionalFormatting xmlns:xm="http://schemas.microsoft.com/office/excel/2006/main">
          <x14:cfRule type="dataBar" id="{42EA1A7C-7B1A-439B-89C3-75A54293C11B}">
            <x14:dataBar minLength="0" maxLength="100" border="1" negativeBarBorderColorSameAsPositive="0">
              <x14:cfvo type="autoMin"/>
              <x14:cfvo type="autoMax"/>
              <x14:borderColor rgb="FF008AEF"/>
              <x14:negativeFillColor rgb="FFFF0000"/>
              <x14:negativeBorderColor rgb="FFFF0000"/>
              <x14:axisColor rgb="FF000000"/>
            </x14:dataBar>
          </x14:cfRule>
          <xm:sqref>E14</xm:sqref>
        </x14:conditionalFormatting>
        <x14:conditionalFormatting xmlns:xm="http://schemas.microsoft.com/office/excel/2006/main">
          <x14:cfRule type="dataBar" id="{3761BBA2-604E-427D-BE62-F3CA7219D4A7}">
            <x14:dataBar minLength="0" maxLength="100" border="1" negativeBarBorderColorSameAsPositive="0">
              <x14:cfvo type="autoMin"/>
              <x14:cfvo type="autoMax"/>
              <x14:borderColor rgb="FF008AEF"/>
              <x14:negativeFillColor rgb="FFFF0000"/>
              <x14:negativeBorderColor rgb="FFFF0000"/>
              <x14:axisColor rgb="FF000000"/>
            </x14:dataBar>
          </x14:cfRule>
          <xm:sqref>E15</xm:sqref>
        </x14:conditionalFormatting>
        <x14:conditionalFormatting xmlns:xm="http://schemas.microsoft.com/office/excel/2006/main">
          <x14:cfRule type="dataBar" id="{4356D29F-5323-48EA-A4A7-15388A873683}">
            <x14:dataBar minLength="0" maxLength="100" border="1" negativeBarBorderColorSameAsPositive="0">
              <x14:cfvo type="autoMin"/>
              <x14:cfvo type="autoMax"/>
              <x14:borderColor rgb="FF008AEF"/>
              <x14:negativeFillColor rgb="FFFF0000"/>
              <x14:negativeBorderColor rgb="FFFF0000"/>
              <x14:axisColor rgb="FF000000"/>
            </x14:dataBar>
          </x14:cfRule>
          <xm:sqref>E16</xm:sqref>
        </x14:conditionalFormatting>
        <x14:conditionalFormatting xmlns:xm="http://schemas.microsoft.com/office/excel/2006/main">
          <x14:cfRule type="dataBar" id="{2A77D7B5-D376-4A11-BAB1-44FA6D35065E}">
            <x14:dataBar minLength="0" maxLength="100" border="1" negativeBarBorderColorSameAsPositive="0">
              <x14:cfvo type="autoMin"/>
              <x14:cfvo type="autoMax"/>
              <x14:borderColor rgb="FF008AEF"/>
              <x14:negativeFillColor rgb="FFFF0000"/>
              <x14:negativeBorderColor rgb="FFFF0000"/>
              <x14:axisColor rgb="FF000000"/>
            </x14:dataBar>
          </x14:cfRule>
          <xm:sqref>E17</xm:sqref>
        </x14:conditionalFormatting>
        <x14:conditionalFormatting xmlns:xm="http://schemas.microsoft.com/office/excel/2006/main">
          <x14:cfRule type="dataBar" id="{C2BA96BF-1381-48BD-821C-E20F40FBA4B1}">
            <x14:dataBar minLength="0" maxLength="100" border="1" negativeBarBorderColorSameAsPositive="0">
              <x14:cfvo type="autoMin"/>
              <x14:cfvo type="autoMax"/>
              <x14:borderColor rgb="FF008AEF"/>
              <x14:negativeFillColor rgb="FFFF0000"/>
              <x14:negativeBorderColor rgb="FFFF0000"/>
              <x14:axisColor rgb="FF000000"/>
            </x14:dataBar>
          </x14:cfRule>
          <xm:sqref>E18</xm:sqref>
        </x14:conditionalFormatting>
        <x14:conditionalFormatting xmlns:xm="http://schemas.microsoft.com/office/excel/2006/main">
          <x14:cfRule type="dataBar" id="{859D8324-CBC1-41C9-9C02-8A4EDEA656EE}">
            <x14:dataBar minLength="0" maxLength="100" border="1" negativeBarBorderColorSameAsPositive="0">
              <x14:cfvo type="autoMin"/>
              <x14:cfvo type="autoMax"/>
              <x14:borderColor rgb="FF008AEF"/>
              <x14:negativeFillColor rgb="FFFF0000"/>
              <x14:negativeBorderColor rgb="FFFF0000"/>
              <x14:axisColor rgb="FF000000"/>
            </x14:dataBar>
          </x14:cfRule>
          <xm:sqref>E19</xm:sqref>
        </x14:conditionalFormatting>
        <x14:conditionalFormatting xmlns:xm="http://schemas.microsoft.com/office/excel/2006/main">
          <x14:cfRule type="dataBar" id="{DD5047D1-A9B1-4E4A-9C21-9179AB4E836A}">
            <x14:dataBar minLength="0" maxLength="100" border="1" negativeBarBorderColorSameAsPositive="0">
              <x14:cfvo type="autoMin"/>
              <x14:cfvo type="autoMax"/>
              <x14:borderColor rgb="FF008AEF"/>
              <x14:negativeFillColor rgb="FFFF0000"/>
              <x14:negativeBorderColor rgb="FFFF0000"/>
              <x14:axisColor rgb="FF000000"/>
            </x14:dataBar>
          </x14:cfRule>
          <xm:sqref>E20</xm:sqref>
        </x14:conditionalFormatting>
        <x14:conditionalFormatting xmlns:xm="http://schemas.microsoft.com/office/excel/2006/main">
          <x14:cfRule type="dataBar" id="{0E07959F-9D76-43EB-95FA-DAF50D3249C6}">
            <x14:dataBar minLength="0" maxLength="100" border="1" negativeBarBorderColorSameAsPositive="0">
              <x14:cfvo type="autoMin"/>
              <x14:cfvo type="autoMax"/>
              <x14:borderColor rgb="FF008AEF"/>
              <x14:negativeFillColor rgb="FFFF0000"/>
              <x14:negativeBorderColor rgb="FFFF0000"/>
              <x14:axisColor rgb="FF000000"/>
            </x14:dataBar>
          </x14:cfRule>
          <xm:sqref>E21</xm:sqref>
        </x14:conditionalFormatting>
        <x14:conditionalFormatting xmlns:xm="http://schemas.microsoft.com/office/excel/2006/main">
          <x14:cfRule type="dataBar" id="{F118ADD1-DA4F-453B-9F00-EFF959F9627E}">
            <x14:dataBar minLength="0" maxLength="100" border="1" negativeBarBorderColorSameAsPositive="0">
              <x14:cfvo type="autoMin"/>
              <x14:cfvo type="autoMax"/>
              <x14:borderColor rgb="FF008AEF"/>
              <x14:negativeFillColor rgb="FFFF0000"/>
              <x14:negativeBorderColor rgb="FFFF0000"/>
              <x14:axisColor rgb="FF000000"/>
            </x14:dataBar>
          </x14:cfRule>
          <xm:sqref>E22</xm:sqref>
        </x14:conditionalFormatting>
        <x14:conditionalFormatting xmlns:xm="http://schemas.microsoft.com/office/excel/2006/main">
          <x14:cfRule type="dataBar" id="{31C377DC-428C-4854-8C36-5902EDB87512}">
            <x14:dataBar minLength="0" maxLength="100" border="1" negativeBarBorderColorSameAsPositive="0">
              <x14:cfvo type="autoMin"/>
              <x14:cfvo type="autoMax"/>
              <x14:borderColor rgb="FF008AEF"/>
              <x14:negativeFillColor rgb="FFFF0000"/>
              <x14:negativeBorderColor rgb="FFFF0000"/>
              <x14:axisColor rgb="FF000000"/>
            </x14:dataBar>
          </x14:cfRule>
          <xm:sqref>E23</xm:sqref>
        </x14:conditionalFormatting>
        <x14:conditionalFormatting xmlns:xm="http://schemas.microsoft.com/office/excel/2006/main">
          <x14:cfRule type="dataBar" id="{D1B416F8-D7B7-4BF9-9C6E-8D902BDA0504}">
            <x14:dataBar minLength="0" maxLength="100" border="1" negativeBarBorderColorSameAsPositive="0">
              <x14:cfvo type="autoMin"/>
              <x14:cfvo type="autoMax"/>
              <x14:borderColor rgb="FF008AEF"/>
              <x14:negativeFillColor rgb="FFFF0000"/>
              <x14:negativeBorderColor rgb="FFFF0000"/>
              <x14:axisColor rgb="FF000000"/>
            </x14:dataBar>
          </x14:cfRule>
          <xm:sqref>E24</xm:sqref>
        </x14:conditionalFormatting>
        <x14:conditionalFormatting xmlns:xm="http://schemas.microsoft.com/office/excel/2006/main">
          <x14:cfRule type="dataBar" id="{1A4ECBC3-17A4-4984-9F27-5D8374CFC0C5}">
            <x14:dataBar minLength="0" maxLength="100" border="1" negativeBarBorderColorSameAsPositive="0">
              <x14:cfvo type="autoMin"/>
              <x14:cfvo type="autoMax"/>
              <x14:borderColor rgb="FF008AEF"/>
              <x14:negativeFillColor rgb="FFFF0000"/>
              <x14:negativeBorderColor rgb="FFFF0000"/>
              <x14:axisColor rgb="FF000000"/>
            </x14:dataBar>
          </x14:cfRule>
          <xm:sqref>E25</xm:sqref>
        </x14:conditionalFormatting>
        <x14:conditionalFormatting xmlns:xm="http://schemas.microsoft.com/office/excel/2006/main">
          <x14:cfRule type="dataBar" id="{B1E30EAB-658A-43B3-9B27-56B618038DD4}">
            <x14:dataBar minLength="0" maxLength="100" border="1" negativeBarBorderColorSameAsPositive="0">
              <x14:cfvo type="autoMin"/>
              <x14:cfvo type="autoMax"/>
              <x14:borderColor rgb="FF008AEF"/>
              <x14:negativeFillColor rgb="FFFF0000"/>
              <x14:negativeBorderColor rgb="FFFF0000"/>
              <x14:axisColor rgb="FF000000"/>
            </x14:dataBar>
          </x14:cfRule>
          <xm:sqref>E26</xm:sqref>
        </x14:conditionalFormatting>
        <x14:conditionalFormatting xmlns:xm="http://schemas.microsoft.com/office/excel/2006/main">
          <x14:cfRule type="dataBar" id="{74B677E5-7865-4EE4-A819-D6B932DC0B74}">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F8277679-115A-4551-ADAD-65717734E253}">
            <x14:dataBar minLength="0" maxLength="100" border="1" negativeBarBorderColorSameAsPositive="0">
              <x14:cfvo type="autoMin"/>
              <x14:cfvo type="autoMax"/>
              <x14:borderColor rgb="FF008AEF"/>
              <x14:negativeFillColor rgb="FFFF0000"/>
              <x14:negativeBorderColor rgb="FFFF0000"/>
              <x14:axisColor rgb="FF000000"/>
            </x14:dataBar>
          </x14:cfRule>
          <xm:sqref>E28</xm:sqref>
        </x14:conditionalFormatting>
        <x14:conditionalFormatting xmlns:xm="http://schemas.microsoft.com/office/excel/2006/main">
          <x14:cfRule type="dataBar" id="{21E6181A-8051-4D6F-8412-4553818364DF}">
            <x14:dataBar minLength="0" maxLength="100" border="1" negativeBarBorderColorSameAsPositive="0">
              <x14:cfvo type="autoMin"/>
              <x14:cfvo type="autoMax"/>
              <x14:borderColor rgb="FF008AEF"/>
              <x14:negativeFillColor rgb="FFFF0000"/>
              <x14:negativeBorderColor rgb="FFFF0000"/>
              <x14:axisColor rgb="FF000000"/>
            </x14:dataBar>
          </x14:cfRule>
          <xm:sqref>E29</xm:sqref>
        </x14:conditionalFormatting>
        <x14:conditionalFormatting xmlns:xm="http://schemas.microsoft.com/office/excel/2006/main">
          <x14:cfRule type="dataBar" id="{896C1168-9EF4-44E4-AE85-102EB157BA17}">
            <x14:dataBar minLength="0" maxLength="100" border="1" negativeBarBorderColorSameAsPositive="0">
              <x14:cfvo type="autoMin"/>
              <x14:cfvo type="autoMax"/>
              <x14:borderColor rgb="FF008AEF"/>
              <x14:negativeFillColor rgb="FFFF0000"/>
              <x14:negativeBorderColor rgb="FFFF0000"/>
              <x14:axisColor rgb="FF000000"/>
            </x14:dataBar>
          </x14:cfRule>
          <xm:sqref>E30</xm:sqref>
        </x14:conditionalFormatting>
        <x14:conditionalFormatting xmlns:xm="http://schemas.microsoft.com/office/excel/2006/main">
          <x14:cfRule type="dataBar" id="{638DB89D-57F4-4D1F-8115-D1EF89B51565}">
            <x14:dataBar minLength="0" maxLength="100" border="1" negativeBarBorderColorSameAsPositive="0">
              <x14:cfvo type="autoMin"/>
              <x14:cfvo type="autoMax"/>
              <x14:borderColor rgb="FF008AEF"/>
              <x14:negativeFillColor rgb="FFFF0000"/>
              <x14:negativeBorderColor rgb="FFFF0000"/>
              <x14:axisColor rgb="FF000000"/>
            </x14:dataBar>
          </x14:cfRule>
          <xm:sqref>E31</xm:sqref>
        </x14:conditionalFormatting>
        <x14:conditionalFormatting xmlns:xm="http://schemas.microsoft.com/office/excel/2006/main">
          <x14:cfRule type="dataBar" id="{88C32360-7879-4673-8012-1289254742E8}">
            <x14:dataBar minLength="0" maxLength="100" border="1" negativeBarBorderColorSameAsPositive="0">
              <x14:cfvo type="autoMin"/>
              <x14:cfvo type="autoMax"/>
              <x14:borderColor rgb="FF008AEF"/>
              <x14:negativeFillColor rgb="FFFF0000"/>
              <x14:negativeBorderColor rgb="FFFF0000"/>
              <x14:axisColor rgb="FF000000"/>
            </x14:dataBar>
          </x14:cfRule>
          <xm:sqref>E32</xm:sqref>
        </x14:conditionalFormatting>
        <x14:conditionalFormatting xmlns:xm="http://schemas.microsoft.com/office/excel/2006/main">
          <x14:cfRule type="dataBar" id="{42609007-77E9-4990-8941-680533969FAC}">
            <x14:dataBar minLength="0" maxLength="100" border="1" negativeBarBorderColorSameAsPositive="0">
              <x14:cfvo type="autoMin"/>
              <x14:cfvo type="autoMax"/>
              <x14:borderColor rgb="FF008AEF"/>
              <x14:negativeFillColor rgb="FFFF0000"/>
              <x14:negativeBorderColor rgb="FFFF0000"/>
              <x14:axisColor rgb="FF000000"/>
            </x14:dataBar>
          </x14:cfRule>
          <xm:sqref>E33</xm:sqref>
        </x14:conditionalFormatting>
        <x14:conditionalFormatting xmlns:xm="http://schemas.microsoft.com/office/excel/2006/main">
          <x14:cfRule type="dataBar" id="{AD6AC44E-7EAD-40EC-8791-548B5654D5E3}">
            <x14:dataBar minLength="0" maxLength="100" border="1" negativeBarBorderColorSameAsPositive="0">
              <x14:cfvo type="autoMin"/>
              <x14:cfvo type="autoMax"/>
              <x14:borderColor rgb="FF008AEF"/>
              <x14:negativeFillColor rgb="FFFF0000"/>
              <x14:negativeBorderColor rgb="FFFF0000"/>
              <x14:axisColor rgb="FF000000"/>
            </x14:dataBar>
          </x14:cfRule>
          <xm:sqref>E34</xm:sqref>
        </x14:conditionalFormatting>
        <x14:conditionalFormatting xmlns:xm="http://schemas.microsoft.com/office/excel/2006/main">
          <x14:cfRule type="dataBar" id="{12C8B9AA-5A67-4CDF-BB6B-A81E323C1D6A}">
            <x14:dataBar minLength="0" maxLength="100" border="1" negativeBarBorderColorSameAsPositive="0">
              <x14:cfvo type="autoMin"/>
              <x14:cfvo type="autoMax"/>
              <x14:borderColor rgb="FF008AEF"/>
              <x14:negativeFillColor rgb="FFFF0000"/>
              <x14:negativeBorderColor rgb="FFFF0000"/>
              <x14:axisColor rgb="FF000000"/>
            </x14:dataBar>
          </x14:cfRule>
          <xm:sqref>E35</xm:sqref>
        </x14:conditionalFormatting>
        <x14:conditionalFormatting xmlns:xm="http://schemas.microsoft.com/office/excel/2006/main">
          <x14:cfRule type="dataBar" id="{977E0737-C0F9-4C0D-AC02-21AE3C37BE93}">
            <x14:dataBar minLength="0" maxLength="100" border="1" negativeBarBorderColorSameAsPositive="0">
              <x14:cfvo type="autoMin"/>
              <x14:cfvo type="autoMax"/>
              <x14:borderColor rgb="FF008AEF"/>
              <x14:negativeFillColor rgb="FFFF0000"/>
              <x14:negativeBorderColor rgb="FFFF0000"/>
              <x14:axisColor rgb="FF000000"/>
            </x14:dataBar>
          </x14:cfRule>
          <xm:sqref>E36</xm:sqref>
        </x14:conditionalFormatting>
        <x14:conditionalFormatting xmlns:xm="http://schemas.microsoft.com/office/excel/2006/main">
          <x14:cfRule type="dataBar" id="{EA6D2EEF-AB35-4D18-BBEA-AA32B8FC97D3}">
            <x14:dataBar minLength="0" maxLength="100" border="1" negativeBarBorderColorSameAsPositive="0">
              <x14:cfvo type="autoMin"/>
              <x14:cfvo type="autoMax"/>
              <x14:borderColor rgb="FF008AEF"/>
              <x14:negativeFillColor rgb="FFFF0000"/>
              <x14:negativeBorderColor rgb="FFFF0000"/>
              <x14:axisColor rgb="FF000000"/>
            </x14:dataBar>
          </x14:cfRule>
          <xm:sqref>E37</xm:sqref>
        </x14:conditionalFormatting>
        <x14:conditionalFormatting xmlns:xm="http://schemas.microsoft.com/office/excel/2006/main">
          <x14:cfRule type="dataBar" id="{16F65E6C-71BD-42E9-ABA4-568D1C7FAA99}">
            <x14:dataBar minLength="0" maxLength="100" border="1" negativeBarBorderColorSameAsPositive="0">
              <x14:cfvo type="autoMin"/>
              <x14:cfvo type="autoMax"/>
              <x14:borderColor rgb="FF008AEF"/>
              <x14:negativeFillColor rgb="FFFF0000"/>
              <x14:negativeBorderColor rgb="FFFF0000"/>
              <x14:axisColor rgb="FF000000"/>
            </x14:dataBar>
          </x14:cfRule>
          <xm:sqref>F6</xm:sqref>
        </x14:conditionalFormatting>
        <x14:conditionalFormatting xmlns:xm="http://schemas.microsoft.com/office/excel/2006/main">
          <x14:cfRule type="dataBar" id="{E2EECDC5-0382-48B6-AD3C-CEF39DC5AE43}">
            <x14:dataBar minLength="0" maxLength="100" border="1" negativeBarBorderColorSameAsPositive="0">
              <x14:cfvo type="autoMin"/>
              <x14:cfvo type="autoMax"/>
              <x14:borderColor rgb="FF008AEF"/>
              <x14:negativeFillColor rgb="FFFF0000"/>
              <x14:negativeBorderColor rgb="FFFF0000"/>
              <x14:axisColor rgb="FF000000"/>
            </x14:dataBar>
          </x14:cfRule>
          <xm:sqref>G6</xm:sqref>
        </x14:conditionalFormatting>
        <x14:conditionalFormatting xmlns:xm="http://schemas.microsoft.com/office/excel/2006/main">
          <x14:cfRule type="dataBar" id="{2612D119-8FDC-4797-A84B-367DCA31F430}">
            <x14:dataBar minLength="0" maxLength="100" border="1" negativeBarBorderColorSameAsPositive="0">
              <x14:cfvo type="autoMin"/>
              <x14:cfvo type="autoMax"/>
              <x14:borderColor rgb="FF008AEF"/>
              <x14:negativeFillColor rgb="FFFF0000"/>
              <x14:negativeBorderColor rgb="FFFF0000"/>
              <x14:axisColor rgb="FF000000"/>
            </x14:dataBar>
          </x14:cfRule>
          <xm:sqref>F7</xm:sqref>
        </x14:conditionalFormatting>
        <x14:conditionalFormatting xmlns:xm="http://schemas.microsoft.com/office/excel/2006/main">
          <x14:cfRule type="dataBar" id="{BBF30117-F11D-4BB3-A535-5FDEC664868E}">
            <x14:dataBar minLength="0" maxLength="100" border="1" negativeBarBorderColorSameAsPositive="0">
              <x14:cfvo type="autoMin"/>
              <x14:cfvo type="autoMax"/>
              <x14:borderColor rgb="FF008AEF"/>
              <x14:negativeFillColor rgb="FFFF0000"/>
              <x14:negativeBorderColor rgb="FFFF0000"/>
              <x14:axisColor rgb="FF000000"/>
            </x14:dataBar>
          </x14:cfRule>
          <xm:sqref>G7</xm:sqref>
        </x14:conditionalFormatting>
        <x14:conditionalFormatting xmlns:xm="http://schemas.microsoft.com/office/excel/2006/main">
          <x14:cfRule type="dataBar" id="{81C4F138-D6AB-425E-AA71-569EA1B13CF7}">
            <x14:dataBar minLength="0" maxLength="100" border="1" negativeBarBorderColorSameAsPositive="0">
              <x14:cfvo type="autoMin"/>
              <x14:cfvo type="autoMax"/>
              <x14:borderColor rgb="FF008AEF"/>
              <x14:negativeFillColor rgb="FFFF0000"/>
              <x14:negativeBorderColor rgb="FFFF0000"/>
              <x14:axisColor rgb="FF000000"/>
            </x14:dataBar>
          </x14:cfRule>
          <xm:sqref>F8</xm:sqref>
        </x14:conditionalFormatting>
        <x14:conditionalFormatting xmlns:xm="http://schemas.microsoft.com/office/excel/2006/main">
          <x14:cfRule type="dataBar" id="{B2DAC73F-D669-45A2-B6AF-677100566DC7}">
            <x14:dataBar minLength="0" maxLength="100" border="1" negativeBarBorderColorSameAsPositive="0">
              <x14:cfvo type="autoMin"/>
              <x14:cfvo type="autoMax"/>
              <x14:borderColor rgb="FF008AEF"/>
              <x14:negativeFillColor rgb="FFFF0000"/>
              <x14:negativeBorderColor rgb="FFFF0000"/>
              <x14:axisColor rgb="FF000000"/>
            </x14:dataBar>
          </x14:cfRule>
          <xm:sqref>G8</xm:sqref>
        </x14:conditionalFormatting>
        <x14:conditionalFormatting xmlns:xm="http://schemas.microsoft.com/office/excel/2006/main">
          <x14:cfRule type="dataBar" id="{97D9347E-20BB-48D8-ABA4-7804274B7A7C}">
            <x14:dataBar minLength="0" maxLength="100" border="1" negativeBarBorderColorSameAsPositive="0">
              <x14:cfvo type="autoMin"/>
              <x14:cfvo type="autoMax"/>
              <x14:borderColor rgb="FF008AEF"/>
              <x14:negativeFillColor rgb="FFFF0000"/>
              <x14:negativeBorderColor rgb="FFFF0000"/>
              <x14:axisColor rgb="FF000000"/>
            </x14:dataBar>
          </x14:cfRule>
          <xm:sqref>F9</xm:sqref>
        </x14:conditionalFormatting>
        <x14:conditionalFormatting xmlns:xm="http://schemas.microsoft.com/office/excel/2006/main">
          <x14:cfRule type="dataBar" id="{09D7D81D-203E-4C7C-AA8C-2CD2348A3F5F}">
            <x14:dataBar minLength="0" maxLength="100" border="1" negativeBarBorderColorSameAsPositive="0">
              <x14:cfvo type="autoMin"/>
              <x14:cfvo type="autoMax"/>
              <x14:borderColor rgb="FF008AEF"/>
              <x14:negativeFillColor rgb="FFFF0000"/>
              <x14:negativeBorderColor rgb="FFFF0000"/>
              <x14:axisColor rgb="FF000000"/>
            </x14:dataBar>
          </x14:cfRule>
          <xm:sqref>G9</xm:sqref>
        </x14:conditionalFormatting>
        <x14:conditionalFormatting xmlns:xm="http://schemas.microsoft.com/office/excel/2006/main">
          <x14:cfRule type="dataBar" id="{61C53B56-064B-4436-B58D-43901F16F3EF}">
            <x14:dataBar minLength="0" maxLength="100" border="1" negativeBarBorderColorSameAsPositive="0">
              <x14:cfvo type="autoMin"/>
              <x14:cfvo type="autoMax"/>
              <x14:borderColor rgb="FF008AEF"/>
              <x14:negativeFillColor rgb="FFFF0000"/>
              <x14:negativeBorderColor rgb="FFFF0000"/>
              <x14:axisColor rgb="FF000000"/>
            </x14:dataBar>
          </x14:cfRule>
          <xm:sqref>H6</xm:sqref>
        </x14:conditionalFormatting>
        <x14:conditionalFormatting xmlns:xm="http://schemas.microsoft.com/office/excel/2006/main">
          <x14:cfRule type="dataBar" id="{809FCE0F-D0EC-4F62-9440-A73418286E8C}">
            <x14:dataBar minLength="0" maxLength="100" border="1" negativeBarBorderColorSameAsPositive="0">
              <x14:cfvo type="autoMin"/>
              <x14:cfvo type="autoMax"/>
              <x14:borderColor rgb="FF008AEF"/>
              <x14:negativeFillColor rgb="FFFF0000"/>
              <x14:negativeBorderColor rgb="FFFF0000"/>
              <x14:axisColor rgb="FF000000"/>
            </x14:dataBar>
          </x14:cfRule>
          <xm:sqref>I6</xm:sqref>
        </x14:conditionalFormatting>
        <x14:conditionalFormatting xmlns:xm="http://schemas.microsoft.com/office/excel/2006/main">
          <x14:cfRule type="dataBar" id="{8337F29B-59C2-4269-AF12-10B9B58E7EB2}">
            <x14:dataBar minLength="0" maxLength="100" border="1" negativeBarBorderColorSameAsPositive="0">
              <x14:cfvo type="autoMin"/>
              <x14:cfvo type="autoMax"/>
              <x14:borderColor rgb="FF008AEF"/>
              <x14:negativeFillColor rgb="FFFF0000"/>
              <x14:negativeBorderColor rgb="FFFF0000"/>
              <x14:axisColor rgb="FF000000"/>
            </x14:dataBar>
          </x14:cfRule>
          <xm:sqref>H7</xm:sqref>
        </x14:conditionalFormatting>
        <x14:conditionalFormatting xmlns:xm="http://schemas.microsoft.com/office/excel/2006/main">
          <x14:cfRule type="dataBar" id="{FE453846-722E-45FB-9561-96AB14003356}">
            <x14:dataBar minLength="0" maxLength="100" border="1" negativeBarBorderColorSameAsPositive="0">
              <x14:cfvo type="autoMin"/>
              <x14:cfvo type="autoMax"/>
              <x14:borderColor rgb="FF008AEF"/>
              <x14:negativeFillColor rgb="FFFF0000"/>
              <x14:negativeBorderColor rgb="FFFF0000"/>
              <x14:axisColor rgb="FF000000"/>
            </x14:dataBar>
          </x14:cfRule>
          <xm:sqref>I7</xm:sqref>
        </x14:conditionalFormatting>
        <x14:conditionalFormatting xmlns:xm="http://schemas.microsoft.com/office/excel/2006/main">
          <x14:cfRule type="dataBar" id="{BDB7EA30-0C5B-421D-AE85-1FD2E2C11164}">
            <x14:dataBar minLength="0" maxLength="100" border="1" negativeBarBorderColorSameAsPositive="0">
              <x14:cfvo type="autoMin"/>
              <x14:cfvo type="autoMax"/>
              <x14:borderColor rgb="FF008AEF"/>
              <x14:negativeFillColor rgb="FFFF0000"/>
              <x14:negativeBorderColor rgb="FFFF0000"/>
              <x14:axisColor rgb="FF000000"/>
            </x14:dataBar>
          </x14:cfRule>
          <xm:sqref>I8</xm:sqref>
        </x14:conditionalFormatting>
        <x14:conditionalFormatting xmlns:xm="http://schemas.microsoft.com/office/excel/2006/main">
          <x14:cfRule type="dataBar" id="{B4DBF8D0-2802-4C73-A2C7-27FFD191C023}">
            <x14:dataBar minLength="0" maxLength="100" border="1" negativeBarBorderColorSameAsPositive="0">
              <x14:cfvo type="autoMin"/>
              <x14:cfvo type="autoMax"/>
              <x14:borderColor rgb="FF008AEF"/>
              <x14:negativeFillColor rgb="FFFF0000"/>
              <x14:negativeBorderColor rgb="FFFF0000"/>
              <x14:axisColor rgb="FF000000"/>
            </x14:dataBar>
          </x14:cfRule>
          <xm:sqref>H8</xm:sqref>
        </x14:conditionalFormatting>
        <x14:conditionalFormatting xmlns:xm="http://schemas.microsoft.com/office/excel/2006/main">
          <x14:cfRule type="dataBar" id="{B5DE38B9-140C-46CE-B72C-778A79B8512D}">
            <x14:dataBar minLength="0" maxLength="100" border="1" negativeBarBorderColorSameAsPositive="0">
              <x14:cfvo type="autoMin"/>
              <x14:cfvo type="autoMax"/>
              <x14:borderColor rgb="FF008AEF"/>
              <x14:negativeFillColor rgb="FFFF0000"/>
              <x14:negativeBorderColor rgb="FFFF0000"/>
              <x14:axisColor rgb="FF000000"/>
            </x14:dataBar>
          </x14:cfRule>
          <xm:sqref>H9</xm:sqref>
        </x14:conditionalFormatting>
        <x14:conditionalFormatting xmlns:xm="http://schemas.microsoft.com/office/excel/2006/main">
          <x14:cfRule type="dataBar" id="{5021885D-F996-43CF-B3E7-175761E39CCC}">
            <x14:dataBar minLength="0" maxLength="100" border="1" negativeBarBorderColorSameAsPositive="0">
              <x14:cfvo type="autoMin"/>
              <x14:cfvo type="autoMax"/>
              <x14:borderColor rgb="FF008AEF"/>
              <x14:negativeFillColor rgb="FFFF0000"/>
              <x14:negativeBorderColor rgb="FFFF0000"/>
              <x14:axisColor rgb="FF000000"/>
            </x14:dataBar>
          </x14:cfRule>
          <xm:sqref>G13</xm:sqref>
        </x14:conditionalFormatting>
        <x14:conditionalFormatting xmlns:xm="http://schemas.microsoft.com/office/excel/2006/main">
          <x14:cfRule type="dataBar" id="{20E1B3ED-5B0B-4191-B1D1-C4DB55E5882E}">
            <x14:dataBar minLength="0" maxLength="100" border="1" negativeBarBorderColorSameAsPositive="0">
              <x14:cfvo type="autoMin"/>
              <x14:cfvo type="autoMax"/>
              <x14:borderColor rgb="FF008AEF"/>
              <x14:negativeFillColor rgb="FFFF0000"/>
              <x14:negativeBorderColor rgb="FFFF0000"/>
              <x14:axisColor rgb="FF000000"/>
            </x14:dataBar>
          </x14:cfRule>
          <xm:sqref>G16</xm:sqref>
        </x14:conditionalFormatting>
        <x14:conditionalFormatting xmlns:xm="http://schemas.microsoft.com/office/excel/2006/main">
          <x14:cfRule type="dataBar" id="{17D93161-E21A-414E-B56E-ADE58429D321}">
            <x14:dataBar minLength="0" maxLength="100" border="1" negativeBarBorderColorSameAsPositive="0">
              <x14:cfvo type="autoMin"/>
              <x14:cfvo type="autoMax"/>
              <x14:borderColor rgb="FF008AEF"/>
              <x14:negativeFillColor rgb="FFFF0000"/>
              <x14:negativeBorderColor rgb="FFFF0000"/>
              <x14:axisColor rgb="FF000000"/>
            </x14:dataBar>
          </x14:cfRule>
          <xm:sqref>G19</xm:sqref>
        </x14:conditionalFormatting>
        <x14:conditionalFormatting xmlns:xm="http://schemas.microsoft.com/office/excel/2006/main">
          <x14:cfRule type="dataBar" id="{5881F187-4629-434F-AD16-EC276B21D2A7}">
            <x14:dataBar minLength="0" maxLength="100" border="1" negativeBarBorderColorSameAsPositive="0">
              <x14:cfvo type="autoMin"/>
              <x14:cfvo type="autoMax"/>
              <x14:borderColor rgb="FF008AEF"/>
              <x14:negativeFillColor rgb="FFFF0000"/>
              <x14:negativeBorderColor rgb="FFFF0000"/>
              <x14:axisColor rgb="FF000000"/>
            </x14:dataBar>
          </x14:cfRule>
          <xm:sqref>G22</xm:sqref>
        </x14:conditionalFormatting>
        <x14:conditionalFormatting xmlns:xm="http://schemas.microsoft.com/office/excel/2006/main">
          <x14:cfRule type="dataBar" id="{EC117342-FF9B-4108-87D4-E6A36ABBDC24}">
            <x14:dataBar minLength="0" maxLength="100" border="1" negativeBarBorderColorSameAsPositive="0">
              <x14:cfvo type="autoMin"/>
              <x14:cfvo type="autoMax"/>
              <x14:borderColor rgb="FF008AEF"/>
              <x14:negativeFillColor rgb="FFFF0000"/>
              <x14:negativeBorderColor rgb="FFFF0000"/>
              <x14:axisColor rgb="FF000000"/>
            </x14:dataBar>
          </x14:cfRule>
          <xm:sqref>G25</xm:sqref>
        </x14:conditionalFormatting>
        <x14:conditionalFormatting xmlns:xm="http://schemas.microsoft.com/office/excel/2006/main">
          <x14:cfRule type="dataBar" id="{546535E1-867B-44C8-B2C1-6CFEE9102F42}">
            <x14:dataBar minLength="0" maxLength="100" border="1" negativeBarBorderColorSameAsPositive="0">
              <x14:cfvo type="autoMin"/>
              <x14:cfvo type="autoMax"/>
              <x14:borderColor rgb="FF008AEF"/>
              <x14:negativeFillColor rgb="FFFF0000"/>
              <x14:negativeBorderColor rgb="FFFF0000"/>
              <x14:axisColor rgb="FF000000"/>
            </x14:dataBar>
          </x14:cfRule>
          <xm:sqref>G28</xm:sqref>
        </x14:conditionalFormatting>
        <x14:conditionalFormatting xmlns:xm="http://schemas.microsoft.com/office/excel/2006/main">
          <x14:cfRule type="dataBar" id="{C778766D-EAFD-4F40-B643-9E7A9E5B4546}">
            <x14:dataBar minLength="0" maxLength="100" border="1" negativeBarBorderColorSameAsPositive="0">
              <x14:cfvo type="autoMin"/>
              <x14:cfvo type="autoMax"/>
              <x14:borderColor rgb="FF008AEF"/>
              <x14:negativeFillColor rgb="FFFF0000"/>
              <x14:negativeBorderColor rgb="FFFF0000"/>
              <x14:axisColor rgb="FF000000"/>
            </x14:dataBar>
          </x14:cfRule>
          <xm:sqref>G31</xm:sqref>
        </x14:conditionalFormatting>
        <x14:conditionalFormatting xmlns:xm="http://schemas.microsoft.com/office/excel/2006/main">
          <x14:cfRule type="dataBar" id="{8F6B3D5C-C92C-4943-9AAD-64348D7E4C7C}">
            <x14:dataBar minLength="0" maxLength="100" border="1" negativeBarBorderColorSameAsPositive="0">
              <x14:cfvo type="autoMin"/>
              <x14:cfvo type="autoMax"/>
              <x14:borderColor rgb="FF008AEF"/>
              <x14:negativeFillColor rgb="FFFF0000"/>
              <x14:negativeBorderColor rgb="FFFF0000"/>
              <x14:axisColor rgb="FF000000"/>
            </x14:dataBar>
          </x14:cfRule>
          <xm:sqref>H13</xm:sqref>
        </x14:conditionalFormatting>
        <x14:conditionalFormatting xmlns:xm="http://schemas.microsoft.com/office/excel/2006/main">
          <x14:cfRule type="dataBar" id="{F7D2E5AB-2025-43F2-AF1F-24576F3D28EF}">
            <x14:dataBar minLength="0" maxLength="100" border="1" negativeBarBorderColorSameAsPositive="0">
              <x14:cfvo type="autoMin"/>
              <x14:cfvo type="autoMax"/>
              <x14:borderColor rgb="FF008AEF"/>
              <x14:negativeFillColor rgb="FFFF0000"/>
              <x14:negativeBorderColor rgb="FFFF0000"/>
              <x14:axisColor rgb="FF000000"/>
            </x14:dataBar>
          </x14:cfRule>
          <xm:sqref>I13</xm:sqref>
        </x14:conditionalFormatting>
        <x14:conditionalFormatting xmlns:xm="http://schemas.microsoft.com/office/excel/2006/main">
          <x14:cfRule type="dataBar" id="{F04350EC-C808-4BC9-812C-E045C2F2F01B}">
            <x14:dataBar minLength="0" maxLength="100" border="1" negativeBarBorderColorSameAsPositive="0">
              <x14:cfvo type="autoMin"/>
              <x14:cfvo type="autoMax"/>
              <x14:borderColor rgb="FF008AEF"/>
              <x14:negativeFillColor rgb="FFFF0000"/>
              <x14:negativeBorderColor rgb="FFFF0000"/>
              <x14:axisColor rgb="FF000000"/>
            </x14:dataBar>
          </x14:cfRule>
          <xm:sqref>H16</xm:sqref>
        </x14:conditionalFormatting>
        <x14:conditionalFormatting xmlns:xm="http://schemas.microsoft.com/office/excel/2006/main">
          <x14:cfRule type="dataBar" id="{534B9E00-A9E9-4196-A849-F9F66FD302EB}">
            <x14:dataBar minLength="0" maxLength="100" border="1" negativeBarBorderColorSameAsPositive="0">
              <x14:cfvo type="autoMin"/>
              <x14:cfvo type="autoMax"/>
              <x14:borderColor rgb="FF008AEF"/>
              <x14:negativeFillColor rgb="FFFF0000"/>
              <x14:negativeBorderColor rgb="FFFF0000"/>
              <x14:axisColor rgb="FF000000"/>
            </x14:dataBar>
          </x14:cfRule>
          <xm:sqref>I16</xm:sqref>
        </x14:conditionalFormatting>
        <x14:conditionalFormatting xmlns:xm="http://schemas.microsoft.com/office/excel/2006/main">
          <x14:cfRule type="dataBar" id="{B8A2ED39-D6BA-4781-B346-C72E320FAF7F}">
            <x14:dataBar minLength="0" maxLength="100" border="1" negativeBarBorderColorSameAsPositive="0">
              <x14:cfvo type="autoMin"/>
              <x14:cfvo type="autoMax"/>
              <x14:borderColor rgb="FF008AEF"/>
              <x14:negativeFillColor rgb="FFFF0000"/>
              <x14:negativeBorderColor rgb="FFFF0000"/>
              <x14:axisColor rgb="FF000000"/>
            </x14:dataBar>
          </x14:cfRule>
          <xm:sqref>G14</xm:sqref>
        </x14:conditionalFormatting>
        <x14:conditionalFormatting xmlns:xm="http://schemas.microsoft.com/office/excel/2006/main">
          <x14:cfRule type="dataBar" id="{9606F96E-D112-4153-9E76-A6E36AF22E38}">
            <x14:dataBar minLength="0" maxLength="100" border="1" negativeBarBorderColorSameAsPositive="0">
              <x14:cfvo type="autoMin"/>
              <x14:cfvo type="autoMax"/>
              <x14:borderColor rgb="FF008AEF"/>
              <x14:negativeFillColor rgb="FFFF0000"/>
              <x14:negativeBorderColor rgb="FFFF0000"/>
              <x14:axisColor rgb="FF000000"/>
            </x14:dataBar>
          </x14:cfRule>
          <xm:sqref>G17</xm:sqref>
        </x14:conditionalFormatting>
        <x14:conditionalFormatting xmlns:xm="http://schemas.microsoft.com/office/excel/2006/main">
          <x14:cfRule type="dataBar" id="{4E2BA8B4-A4CE-4835-B466-0F68C7917747}">
            <x14:dataBar minLength="0" maxLength="100" border="1" negativeBarBorderColorSameAsPositive="0">
              <x14:cfvo type="autoMin"/>
              <x14:cfvo type="autoMax"/>
              <x14:borderColor rgb="FF008AEF"/>
              <x14:negativeFillColor rgb="FFFF0000"/>
              <x14:negativeBorderColor rgb="FFFF0000"/>
              <x14:axisColor rgb="FF000000"/>
            </x14:dataBar>
          </x14:cfRule>
          <xm:sqref>G20</xm:sqref>
        </x14:conditionalFormatting>
        <x14:conditionalFormatting xmlns:xm="http://schemas.microsoft.com/office/excel/2006/main">
          <x14:cfRule type="dataBar" id="{2BBB281F-A686-4833-9199-CE11262B3DE5}">
            <x14:dataBar minLength="0" maxLength="100" border="1" negativeBarBorderColorSameAsPositive="0">
              <x14:cfvo type="autoMin"/>
              <x14:cfvo type="autoMax"/>
              <x14:borderColor rgb="FF008AEF"/>
              <x14:negativeFillColor rgb="FFFF0000"/>
              <x14:negativeBorderColor rgb="FFFF0000"/>
              <x14:axisColor rgb="FF000000"/>
            </x14:dataBar>
          </x14:cfRule>
          <xm:sqref>G23</xm:sqref>
        </x14:conditionalFormatting>
        <x14:conditionalFormatting xmlns:xm="http://schemas.microsoft.com/office/excel/2006/main">
          <x14:cfRule type="dataBar" id="{BC3A31D4-464C-4B88-ADD1-BC85DA0C8EDF}">
            <x14:dataBar minLength="0" maxLength="100" border="1" negativeBarBorderColorSameAsPositive="0">
              <x14:cfvo type="autoMin"/>
              <x14:cfvo type="autoMax"/>
              <x14:borderColor rgb="FF008AEF"/>
              <x14:negativeFillColor rgb="FFFF0000"/>
              <x14:negativeBorderColor rgb="FFFF0000"/>
              <x14:axisColor rgb="FF000000"/>
            </x14:dataBar>
          </x14:cfRule>
          <xm:sqref>G26</xm:sqref>
        </x14:conditionalFormatting>
        <x14:conditionalFormatting xmlns:xm="http://schemas.microsoft.com/office/excel/2006/main">
          <x14:cfRule type="dataBar" id="{227C7B77-3747-4DFD-A9B2-C080056A13BE}">
            <x14:dataBar minLength="0" maxLength="100" border="1" negativeBarBorderColorSameAsPositive="0">
              <x14:cfvo type="autoMin"/>
              <x14:cfvo type="autoMax"/>
              <x14:borderColor rgb="FF008AEF"/>
              <x14:negativeFillColor rgb="FFFF0000"/>
              <x14:negativeBorderColor rgb="FFFF0000"/>
              <x14:axisColor rgb="FF000000"/>
            </x14:dataBar>
          </x14:cfRule>
          <xm:sqref>G29</xm:sqref>
        </x14:conditionalFormatting>
        <x14:conditionalFormatting xmlns:xm="http://schemas.microsoft.com/office/excel/2006/main">
          <x14:cfRule type="dataBar" id="{9DCFC549-25B5-4CB7-B1E9-79421126BD88}">
            <x14:dataBar minLength="0" maxLength="100" border="1" negativeBarBorderColorSameAsPositive="0">
              <x14:cfvo type="autoMin"/>
              <x14:cfvo type="autoMax"/>
              <x14:borderColor rgb="FF008AEF"/>
              <x14:negativeFillColor rgb="FFFF0000"/>
              <x14:negativeBorderColor rgb="FFFF0000"/>
              <x14:axisColor rgb="FF000000"/>
            </x14:dataBar>
          </x14:cfRule>
          <xm:sqref>G32</xm:sqref>
        </x14:conditionalFormatting>
        <x14:conditionalFormatting xmlns:xm="http://schemas.microsoft.com/office/excel/2006/main">
          <x14:cfRule type="dataBar" id="{57A3929B-4DBB-4DCC-A597-71284FBDE4F0}">
            <x14:dataBar minLength="0" maxLength="100" border="1" negativeBarBorderColorSameAsPositive="0">
              <x14:cfvo type="autoMin"/>
              <x14:cfvo type="autoMax"/>
              <x14:borderColor rgb="FF008AEF"/>
              <x14:negativeFillColor rgb="FFFF0000"/>
              <x14:negativeBorderColor rgb="FFFF0000"/>
              <x14:axisColor rgb="FF000000"/>
            </x14:dataBar>
          </x14:cfRule>
          <xm:sqref>H19</xm:sqref>
        </x14:conditionalFormatting>
        <x14:conditionalFormatting xmlns:xm="http://schemas.microsoft.com/office/excel/2006/main">
          <x14:cfRule type="dataBar" id="{3DABCAC1-E742-4D5E-97FD-CDF14BA8CE45}">
            <x14:dataBar minLength="0" maxLength="100" border="1" negativeBarBorderColorSameAsPositive="0">
              <x14:cfvo type="autoMin"/>
              <x14:cfvo type="autoMax"/>
              <x14:borderColor rgb="FF008AEF"/>
              <x14:negativeFillColor rgb="FFFF0000"/>
              <x14:negativeBorderColor rgb="FFFF0000"/>
              <x14:axisColor rgb="FF000000"/>
            </x14:dataBar>
          </x14:cfRule>
          <xm:sqref>H20</xm:sqref>
        </x14:conditionalFormatting>
        <x14:conditionalFormatting xmlns:xm="http://schemas.microsoft.com/office/excel/2006/main">
          <x14:cfRule type="dataBar" id="{E9717682-EFC6-4EB5-8952-54EFA9033AB3}">
            <x14:dataBar minLength="0" maxLength="100" border="1" negativeBarBorderColorSameAsPositive="0">
              <x14:cfvo type="autoMin"/>
              <x14:cfvo type="autoMax"/>
              <x14:borderColor rgb="FF008AEF"/>
              <x14:negativeFillColor rgb="FFFF0000"/>
              <x14:negativeBorderColor rgb="FFFF0000"/>
              <x14:axisColor rgb="FF000000"/>
            </x14:dataBar>
          </x14:cfRule>
          <xm:sqref>I19</xm:sqref>
        </x14:conditionalFormatting>
        <x14:conditionalFormatting xmlns:xm="http://schemas.microsoft.com/office/excel/2006/main">
          <x14:cfRule type="dataBar" id="{44548604-AAE1-4837-86C4-547EABC3EDDD}">
            <x14:dataBar minLength="0" maxLength="100" border="1" negativeBarBorderColorSameAsPositive="0">
              <x14:cfvo type="autoMin"/>
              <x14:cfvo type="autoMax"/>
              <x14:borderColor rgb="FF008AEF"/>
              <x14:negativeFillColor rgb="FFFF0000"/>
              <x14:negativeBorderColor rgb="FFFF0000"/>
              <x14:axisColor rgb="FF000000"/>
            </x14:dataBar>
          </x14:cfRule>
          <xm:sqref>I20</xm:sqref>
        </x14:conditionalFormatting>
        <x14:conditionalFormatting xmlns:xm="http://schemas.microsoft.com/office/excel/2006/main">
          <x14:cfRule type="dataBar" id="{0BB1143E-6BDD-427F-B420-985C4910E69D}">
            <x14:dataBar minLength="0" maxLength="100" border="1" negativeBarBorderColorSameAsPositive="0">
              <x14:cfvo type="autoMin"/>
              <x14:cfvo type="autoMax"/>
              <x14:borderColor rgb="FF008AEF"/>
              <x14:negativeFillColor rgb="FFFF0000"/>
              <x14:negativeBorderColor rgb="FFFF0000"/>
              <x14:axisColor rgb="FF000000"/>
            </x14:dataBar>
          </x14:cfRule>
          <xm:sqref>H22</xm:sqref>
        </x14:conditionalFormatting>
        <x14:conditionalFormatting xmlns:xm="http://schemas.microsoft.com/office/excel/2006/main">
          <x14:cfRule type="dataBar" id="{6AC14B99-F507-4898-98AF-D2FD194180E7}">
            <x14:dataBar minLength="0" maxLength="100" border="1" negativeBarBorderColorSameAsPositive="0">
              <x14:cfvo type="autoMin"/>
              <x14:cfvo type="autoMax"/>
              <x14:borderColor rgb="FF008AEF"/>
              <x14:negativeFillColor rgb="FFFF0000"/>
              <x14:negativeBorderColor rgb="FFFF0000"/>
              <x14:axisColor rgb="FF000000"/>
            </x14:dataBar>
          </x14:cfRule>
          <xm:sqref>H23</xm:sqref>
        </x14:conditionalFormatting>
        <x14:conditionalFormatting xmlns:xm="http://schemas.microsoft.com/office/excel/2006/main">
          <x14:cfRule type="dataBar" id="{287661FB-A400-4C35-A14B-D267C15B37C7}">
            <x14:dataBar minLength="0" maxLength="100" border="1" negativeBarBorderColorSameAsPositive="0">
              <x14:cfvo type="autoMin"/>
              <x14:cfvo type="autoMax"/>
              <x14:borderColor rgb="FF008AEF"/>
              <x14:negativeFillColor rgb="FFFF0000"/>
              <x14:negativeBorderColor rgb="FFFF0000"/>
              <x14:axisColor rgb="FF000000"/>
            </x14:dataBar>
          </x14:cfRule>
          <xm:sqref>I22</xm:sqref>
        </x14:conditionalFormatting>
        <x14:conditionalFormatting xmlns:xm="http://schemas.microsoft.com/office/excel/2006/main">
          <x14:cfRule type="dataBar" id="{CD8512BC-4A75-4F95-8D3C-D2BC4FE2D11F}">
            <x14:dataBar minLength="0" maxLength="100" border="1" negativeBarBorderColorSameAsPositive="0">
              <x14:cfvo type="autoMin"/>
              <x14:cfvo type="autoMax"/>
              <x14:borderColor rgb="FF008AEF"/>
              <x14:negativeFillColor rgb="FFFF0000"/>
              <x14:negativeBorderColor rgb="FFFF0000"/>
              <x14:axisColor rgb="FF000000"/>
            </x14:dataBar>
          </x14:cfRule>
          <xm:sqref>I23</xm:sqref>
        </x14:conditionalFormatting>
        <x14:conditionalFormatting xmlns:xm="http://schemas.microsoft.com/office/excel/2006/main">
          <x14:cfRule type="dataBar" id="{AD1E6FBD-AFF9-495F-AD47-F9B2A28AA9ED}">
            <x14:dataBar minLength="0" maxLength="100" border="1" negativeBarBorderColorSameAsPositive="0">
              <x14:cfvo type="autoMin"/>
              <x14:cfvo type="autoMax"/>
              <x14:borderColor rgb="FF008AEF"/>
              <x14:negativeFillColor rgb="FFFF0000"/>
              <x14:negativeBorderColor rgb="FFFF0000"/>
              <x14:axisColor rgb="FF000000"/>
            </x14:dataBar>
          </x14:cfRule>
          <xm:sqref>H25</xm:sqref>
        </x14:conditionalFormatting>
        <x14:conditionalFormatting xmlns:xm="http://schemas.microsoft.com/office/excel/2006/main">
          <x14:cfRule type="dataBar" id="{0BDAC621-F97F-4DBE-9C8E-77E5D3DE29FF}">
            <x14:dataBar minLength="0" maxLength="100" border="1" negativeBarBorderColorSameAsPositive="0">
              <x14:cfvo type="autoMin"/>
              <x14:cfvo type="autoMax"/>
              <x14:borderColor rgb="FF008AEF"/>
              <x14:negativeFillColor rgb="FFFF0000"/>
              <x14:negativeBorderColor rgb="FFFF0000"/>
              <x14:axisColor rgb="FF000000"/>
            </x14:dataBar>
          </x14:cfRule>
          <xm:sqref>H26</xm:sqref>
        </x14:conditionalFormatting>
        <x14:conditionalFormatting xmlns:xm="http://schemas.microsoft.com/office/excel/2006/main">
          <x14:cfRule type="dataBar" id="{0C6E2A35-71C1-4550-B21D-E6C333337508}">
            <x14:dataBar minLength="0" maxLength="100" border="1" negativeBarBorderColorSameAsPositive="0">
              <x14:cfvo type="autoMin"/>
              <x14:cfvo type="autoMax"/>
              <x14:borderColor rgb="FF008AEF"/>
              <x14:negativeFillColor rgb="FFFF0000"/>
              <x14:negativeBorderColor rgb="FFFF0000"/>
              <x14:axisColor rgb="FF000000"/>
            </x14:dataBar>
          </x14:cfRule>
          <xm:sqref>I25</xm:sqref>
        </x14:conditionalFormatting>
        <x14:conditionalFormatting xmlns:xm="http://schemas.microsoft.com/office/excel/2006/main">
          <x14:cfRule type="dataBar" id="{03B5C5D5-9E16-4CC3-8853-523FC50483ED}">
            <x14:dataBar minLength="0" maxLength="100" border="1" negativeBarBorderColorSameAsPositive="0">
              <x14:cfvo type="autoMin"/>
              <x14:cfvo type="autoMax"/>
              <x14:borderColor rgb="FF008AEF"/>
              <x14:negativeFillColor rgb="FFFF0000"/>
              <x14:negativeBorderColor rgb="FFFF0000"/>
              <x14:axisColor rgb="FF000000"/>
            </x14:dataBar>
          </x14:cfRule>
          <xm:sqref>I26</xm:sqref>
        </x14:conditionalFormatting>
        <x14:conditionalFormatting xmlns:xm="http://schemas.microsoft.com/office/excel/2006/main">
          <x14:cfRule type="dataBar" id="{3DB423EC-B0E2-4E07-A796-04E8AD561B3A}">
            <x14:dataBar minLength="0" maxLength="100" border="1" negativeBarBorderColorSameAsPositive="0">
              <x14:cfvo type="autoMin"/>
              <x14:cfvo type="autoMax"/>
              <x14:borderColor rgb="FF008AEF"/>
              <x14:negativeFillColor rgb="FFFF0000"/>
              <x14:negativeBorderColor rgb="FFFF0000"/>
              <x14:axisColor rgb="FF000000"/>
            </x14:dataBar>
          </x14:cfRule>
          <xm:sqref>H28</xm:sqref>
        </x14:conditionalFormatting>
        <x14:conditionalFormatting xmlns:xm="http://schemas.microsoft.com/office/excel/2006/main">
          <x14:cfRule type="dataBar" id="{AD489A13-D201-4E52-B206-7FF5595F1778}">
            <x14:dataBar minLength="0" maxLength="100" border="1" negativeBarBorderColorSameAsPositive="0">
              <x14:cfvo type="autoMin"/>
              <x14:cfvo type="autoMax"/>
              <x14:borderColor rgb="FF008AEF"/>
              <x14:negativeFillColor rgb="FFFF0000"/>
              <x14:negativeBorderColor rgb="FFFF0000"/>
              <x14:axisColor rgb="FF000000"/>
            </x14:dataBar>
          </x14:cfRule>
          <xm:sqref>H29</xm:sqref>
        </x14:conditionalFormatting>
        <x14:conditionalFormatting xmlns:xm="http://schemas.microsoft.com/office/excel/2006/main">
          <x14:cfRule type="dataBar" id="{AFCAB7C0-EDDD-4696-9B9F-221C82FF0DF1}">
            <x14:dataBar minLength="0" maxLength="100" border="1" negativeBarBorderColorSameAsPositive="0">
              <x14:cfvo type="autoMin"/>
              <x14:cfvo type="autoMax"/>
              <x14:borderColor rgb="FF008AEF"/>
              <x14:negativeFillColor rgb="FFFF0000"/>
              <x14:negativeBorderColor rgb="FFFF0000"/>
              <x14:axisColor rgb="FF000000"/>
            </x14:dataBar>
          </x14:cfRule>
          <xm:sqref>I28</xm:sqref>
        </x14:conditionalFormatting>
        <x14:conditionalFormatting xmlns:xm="http://schemas.microsoft.com/office/excel/2006/main">
          <x14:cfRule type="dataBar" id="{72C3BF7B-40F6-4485-A654-D71284DF29AF}">
            <x14:dataBar minLength="0" maxLength="100" border="1" negativeBarBorderColorSameAsPositive="0">
              <x14:cfvo type="autoMin"/>
              <x14:cfvo type="autoMax"/>
              <x14:borderColor rgb="FF008AEF"/>
              <x14:negativeFillColor rgb="FFFF0000"/>
              <x14:negativeBorderColor rgb="FFFF0000"/>
              <x14:axisColor rgb="FF000000"/>
            </x14:dataBar>
          </x14:cfRule>
          <xm:sqref>I29</xm:sqref>
        </x14:conditionalFormatting>
        <x14:conditionalFormatting xmlns:xm="http://schemas.microsoft.com/office/excel/2006/main">
          <x14:cfRule type="dataBar" id="{C78024EF-63D7-44DB-A465-EF27CEC45523}">
            <x14:dataBar minLength="0" maxLength="100" border="1" negativeBarBorderColorSameAsPositive="0">
              <x14:cfvo type="autoMin"/>
              <x14:cfvo type="autoMax"/>
              <x14:borderColor rgb="FF008AEF"/>
              <x14:negativeFillColor rgb="FFFF0000"/>
              <x14:negativeBorderColor rgb="FFFF0000"/>
              <x14:axisColor rgb="FF000000"/>
            </x14:dataBar>
          </x14:cfRule>
          <xm:sqref>H31</xm:sqref>
        </x14:conditionalFormatting>
        <x14:conditionalFormatting xmlns:xm="http://schemas.microsoft.com/office/excel/2006/main">
          <x14:cfRule type="dataBar" id="{2885A703-A3A1-4804-8DB2-2DD79100699B}">
            <x14:dataBar minLength="0" maxLength="100" border="1" negativeBarBorderColorSameAsPositive="0">
              <x14:cfvo type="autoMin"/>
              <x14:cfvo type="autoMax"/>
              <x14:borderColor rgb="FF008AEF"/>
              <x14:negativeFillColor rgb="FFFF0000"/>
              <x14:negativeBorderColor rgb="FFFF0000"/>
              <x14:axisColor rgb="FF000000"/>
            </x14:dataBar>
          </x14:cfRule>
          <xm:sqref>H32</xm:sqref>
        </x14:conditionalFormatting>
        <x14:conditionalFormatting xmlns:xm="http://schemas.microsoft.com/office/excel/2006/main">
          <x14:cfRule type="dataBar" id="{9B81D37B-14F6-4141-A9D0-84185F98D666}">
            <x14:dataBar minLength="0" maxLength="100" border="1" negativeBarBorderColorSameAsPositive="0">
              <x14:cfvo type="autoMin"/>
              <x14:cfvo type="autoMax"/>
              <x14:borderColor rgb="FF008AEF"/>
              <x14:negativeFillColor rgb="FFFF0000"/>
              <x14:negativeBorderColor rgb="FFFF0000"/>
              <x14:axisColor rgb="FF000000"/>
            </x14:dataBar>
          </x14:cfRule>
          <xm:sqref>I31</xm:sqref>
        </x14:conditionalFormatting>
        <x14:conditionalFormatting xmlns:xm="http://schemas.microsoft.com/office/excel/2006/main">
          <x14:cfRule type="dataBar" id="{AB612323-FDD9-4D7A-8DAE-709FD2EECC49}">
            <x14:dataBar minLength="0" maxLength="100" border="1" negativeBarBorderColorSameAsPositive="0">
              <x14:cfvo type="autoMin"/>
              <x14:cfvo type="autoMax"/>
              <x14:borderColor rgb="FF008AEF"/>
              <x14:negativeFillColor rgb="FFFF0000"/>
              <x14:negativeBorderColor rgb="FFFF0000"/>
              <x14:axisColor rgb="FF000000"/>
            </x14:dataBar>
          </x14:cfRule>
          <xm:sqref>I32</xm:sqref>
        </x14:conditionalFormatting>
        <x14:conditionalFormatting xmlns:xm="http://schemas.microsoft.com/office/excel/2006/main">
          <x14:cfRule type="dataBar" id="{81895561-F71E-4C8F-B825-BF271EF88FD7}">
            <x14:dataBar minLength="0" maxLength="100" border="1" negativeBarBorderColorSameAsPositive="0">
              <x14:cfvo type="autoMin"/>
              <x14:cfvo type="autoMax"/>
              <x14:borderColor rgb="FF008AEF"/>
              <x14:negativeFillColor rgb="FFFF0000"/>
              <x14:negativeBorderColor rgb="FFFF0000"/>
              <x14:axisColor rgb="FF000000"/>
            </x14:dataBar>
          </x14:cfRule>
          <xm:sqref>K13</xm:sqref>
        </x14:conditionalFormatting>
        <x14:conditionalFormatting xmlns:xm="http://schemas.microsoft.com/office/excel/2006/main">
          <x14:cfRule type="dataBar" id="{83AB0183-AA9D-4A3A-94A6-B171DD92DAFF}">
            <x14:dataBar minLength="0" maxLength="100" border="1" negativeBarBorderColorSameAsPositive="0">
              <x14:cfvo type="autoMin"/>
              <x14:cfvo type="autoMax"/>
              <x14:borderColor rgb="FF008AEF"/>
              <x14:negativeFillColor rgb="FFFF0000"/>
              <x14:negativeBorderColor rgb="FFFF0000"/>
              <x14:axisColor rgb="FF000000"/>
            </x14:dataBar>
          </x14:cfRule>
          <xm:sqref>L13</xm:sqref>
        </x14:conditionalFormatting>
        <x14:conditionalFormatting xmlns:xm="http://schemas.microsoft.com/office/excel/2006/main">
          <x14:cfRule type="dataBar" id="{39423298-290A-4C08-92DF-722055C0235C}">
            <x14:dataBar minLength="0" maxLength="100" border="1" negativeBarBorderColorSameAsPositive="0">
              <x14:cfvo type="autoMin"/>
              <x14:cfvo type="autoMax"/>
              <x14:borderColor rgb="FF008AEF"/>
              <x14:negativeFillColor rgb="FFFF0000"/>
              <x14:negativeBorderColor rgb="FFFF0000"/>
              <x14:axisColor rgb="FF000000"/>
            </x14:dataBar>
          </x14:cfRule>
          <xm:sqref>M13</xm:sqref>
        </x14:conditionalFormatting>
        <x14:conditionalFormatting xmlns:xm="http://schemas.microsoft.com/office/excel/2006/main">
          <x14:cfRule type="dataBar" id="{6284D41C-CB6B-4CEB-9A99-2B68E11D5AA0}">
            <x14:dataBar minLength="0" maxLength="100" border="1" negativeBarBorderColorSameAsPositive="0">
              <x14:cfvo type="autoMin"/>
              <x14:cfvo type="autoMax"/>
              <x14:borderColor rgb="FF008AEF"/>
              <x14:negativeFillColor rgb="FFFF0000"/>
              <x14:negativeBorderColor rgb="FFFF0000"/>
              <x14:axisColor rgb="FF000000"/>
            </x14:dataBar>
          </x14:cfRule>
          <xm:sqref>N13</xm:sqref>
        </x14:conditionalFormatting>
        <x14:conditionalFormatting xmlns:xm="http://schemas.microsoft.com/office/excel/2006/main">
          <x14:cfRule type="dataBar" id="{ACE87E3B-28A1-4294-93D6-80002FC9908E}">
            <x14:dataBar minLength="0" maxLength="100" border="1" negativeBarBorderColorSameAsPositive="0">
              <x14:cfvo type="autoMin"/>
              <x14:cfvo type="autoMax"/>
              <x14:borderColor rgb="FF008AEF"/>
              <x14:negativeFillColor rgb="FFFF0000"/>
              <x14:negativeBorderColor rgb="FFFF0000"/>
              <x14:axisColor rgb="FF000000"/>
            </x14:dataBar>
          </x14:cfRule>
          <xm:sqref>O13</xm:sqref>
        </x14:conditionalFormatting>
        <x14:conditionalFormatting xmlns:xm="http://schemas.microsoft.com/office/excel/2006/main">
          <x14:cfRule type="dataBar" id="{7D498B50-FD99-4D16-8569-522386466B95}">
            <x14:dataBar minLength="0" maxLength="100" border="1" negativeBarBorderColorSameAsPositive="0">
              <x14:cfvo type="autoMin"/>
              <x14:cfvo type="autoMax"/>
              <x14:borderColor rgb="FF008AEF"/>
              <x14:negativeFillColor rgb="FFFF0000"/>
              <x14:negativeBorderColor rgb="FFFF0000"/>
              <x14:axisColor rgb="FF000000"/>
            </x14:dataBar>
          </x14:cfRule>
          <xm:sqref>K16</xm:sqref>
        </x14:conditionalFormatting>
        <x14:conditionalFormatting xmlns:xm="http://schemas.microsoft.com/office/excel/2006/main">
          <x14:cfRule type="dataBar" id="{3675E55A-9896-4571-8B43-349E195D1F53}">
            <x14:dataBar minLength="0" maxLength="100" border="1" negativeBarBorderColorSameAsPositive="0">
              <x14:cfvo type="autoMin"/>
              <x14:cfvo type="autoMax"/>
              <x14:borderColor rgb="FF008AEF"/>
              <x14:negativeFillColor rgb="FFFF0000"/>
              <x14:negativeBorderColor rgb="FFFF0000"/>
              <x14:axisColor rgb="FF000000"/>
            </x14:dataBar>
          </x14:cfRule>
          <xm:sqref>L16</xm:sqref>
        </x14:conditionalFormatting>
        <x14:conditionalFormatting xmlns:xm="http://schemas.microsoft.com/office/excel/2006/main">
          <x14:cfRule type="dataBar" id="{B4D69DFF-D4BA-46FB-8588-7637E20130E0}">
            <x14:dataBar minLength="0" maxLength="100" border="1" negativeBarBorderColorSameAsPositive="0">
              <x14:cfvo type="autoMin"/>
              <x14:cfvo type="autoMax"/>
              <x14:borderColor rgb="FF008AEF"/>
              <x14:negativeFillColor rgb="FFFF0000"/>
              <x14:negativeBorderColor rgb="FFFF0000"/>
              <x14:axisColor rgb="FF000000"/>
            </x14:dataBar>
          </x14:cfRule>
          <xm:sqref>M16</xm:sqref>
        </x14:conditionalFormatting>
        <x14:conditionalFormatting xmlns:xm="http://schemas.microsoft.com/office/excel/2006/main">
          <x14:cfRule type="dataBar" id="{DA8245F4-A505-45B7-BE8A-DB8258D7D46B}">
            <x14:dataBar minLength="0" maxLength="100" border="1" negativeBarBorderColorSameAsPositive="0">
              <x14:cfvo type="autoMin"/>
              <x14:cfvo type="autoMax"/>
              <x14:borderColor rgb="FF008AEF"/>
              <x14:negativeFillColor rgb="FFFF0000"/>
              <x14:negativeBorderColor rgb="FFFF0000"/>
              <x14:axisColor rgb="FF000000"/>
            </x14:dataBar>
          </x14:cfRule>
          <xm:sqref>N16</xm:sqref>
        </x14:conditionalFormatting>
        <x14:conditionalFormatting xmlns:xm="http://schemas.microsoft.com/office/excel/2006/main">
          <x14:cfRule type="dataBar" id="{31CC558D-F6C4-4242-A398-C3D3744B4AA7}">
            <x14:dataBar minLength="0" maxLength="100" border="1" negativeBarBorderColorSameAsPositive="0">
              <x14:cfvo type="autoMin"/>
              <x14:cfvo type="autoMax"/>
              <x14:borderColor rgb="FF008AEF"/>
              <x14:negativeFillColor rgb="FFFF0000"/>
              <x14:negativeBorderColor rgb="FFFF0000"/>
              <x14:axisColor rgb="FF000000"/>
            </x14:dataBar>
          </x14:cfRule>
          <xm:sqref>O16</xm:sqref>
        </x14:conditionalFormatting>
        <x14:conditionalFormatting xmlns:xm="http://schemas.microsoft.com/office/excel/2006/main">
          <x14:cfRule type="dataBar" id="{8BAC10E1-76EA-4A4A-862B-C168957BEB3A}">
            <x14:dataBar minLength="0" maxLength="100" border="1" negativeBarBorderColorSameAsPositive="0">
              <x14:cfvo type="autoMin"/>
              <x14:cfvo type="autoMax"/>
              <x14:borderColor rgb="FF008AEF"/>
              <x14:negativeFillColor rgb="FFFF0000"/>
              <x14:negativeBorderColor rgb="FFFF0000"/>
              <x14:axisColor rgb="FF000000"/>
            </x14:dataBar>
          </x14:cfRule>
          <xm:sqref>K19</xm:sqref>
        </x14:conditionalFormatting>
        <x14:conditionalFormatting xmlns:xm="http://schemas.microsoft.com/office/excel/2006/main">
          <x14:cfRule type="dataBar" id="{9CCBDA74-E141-44B1-B816-11F7A4CCA9F0}">
            <x14:dataBar minLength="0" maxLength="100" border="1" negativeBarBorderColorSameAsPositive="0">
              <x14:cfvo type="autoMin"/>
              <x14:cfvo type="autoMax"/>
              <x14:borderColor rgb="FF008AEF"/>
              <x14:negativeFillColor rgb="FFFF0000"/>
              <x14:negativeBorderColor rgb="FFFF0000"/>
              <x14:axisColor rgb="FF000000"/>
            </x14:dataBar>
          </x14:cfRule>
          <xm:sqref>L19</xm:sqref>
        </x14:conditionalFormatting>
        <x14:conditionalFormatting xmlns:xm="http://schemas.microsoft.com/office/excel/2006/main">
          <x14:cfRule type="dataBar" id="{A78C7857-B4EF-42DF-A266-8947E15E094D}">
            <x14:dataBar minLength="0" maxLength="100" border="1" negativeBarBorderColorSameAsPositive="0">
              <x14:cfvo type="autoMin"/>
              <x14:cfvo type="autoMax"/>
              <x14:borderColor rgb="FF008AEF"/>
              <x14:negativeFillColor rgb="FFFF0000"/>
              <x14:negativeBorderColor rgb="FFFF0000"/>
              <x14:axisColor rgb="FF000000"/>
            </x14:dataBar>
          </x14:cfRule>
          <xm:sqref>M19</xm:sqref>
        </x14:conditionalFormatting>
        <x14:conditionalFormatting xmlns:xm="http://schemas.microsoft.com/office/excel/2006/main">
          <x14:cfRule type="dataBar" id="{ED7A34DC-7069-4F75-BC15-2A8DF07E8E09}">
            <x14:dataBar minLength="0" maxLength="100" border="1" negativeBarBorderColorSameAsPositive="0">
              <x14:cfvo type="autoMin"/>
              <x14:cfvo type="autoMax"/>
              <x14:borderColor rgb="FF008AEF"/>
              <x14:negativeFillColor rgb="FFFF0000"/>
              <x14:negativeBorderColor rgb="FFFF0000"/>
              <x14:axisColor rgb="FF000000"/>
            </x14:dataBar>
          </x14:cfRule>
          <xm:sqref>N19</xm:sqref>
        </x14:conditionalFormatting>
        <x14:conditionalFormatting xmlns:xm="http://schemas.microsoft.com/office/excel/2006/main">
          <x14:cfRule type="dataBar" id="{2C3BF39A-6D36-4C54-A086-F2D659C46DD3}">
            <x14:dataBar minLength="0" maxLength="100" border="1" negativeBarBorderColorSameAsPositive="0">
              <x14:cfvo type="autoMin"/>
              <x14:cfvo type="autoMax"/>
              <x14:borderColor rgb="FF008AEF"/>
              <x14:negativeFillColor rgb="FFFF0000"/>
              <x14:negativeBorderColor rgb="FFFF0000"/>
              <x14:axisColor rgb="FF000000"/>
            </x14:dataBar>
          </x14:cfRule>
          <xm:sqref>O19</xm:sqref>
        </x14:conditionalFormatting>
        <x14:conditionalFormatting xmlns:xm="http://schemas.microsoft.com/office/excel/2006/main">
          <x14:cfRule type="dataBar" id="{BEBF1A7C-73CF-4D8E-88BC-898C54BB5A46}">
            <x14:dataBar minLength="0" maxLength="100" border="1" negativeBarBorderColorSameAsPositive="0">
              <x14:cfvo type="autoMin"/>
              <x14:cfvo type="autoMax"/>
              <x14:borderColor rgb="FF008AEF"/>
              <x14:negativeFillColor rgb="FFFF0000"/>
              <x14:negativeBorderColor rgb="FFFF0000"/>
              <x14:axisColor rgb="FF000000"/>
            </x14:dataBar>
          </x14:cfRule>
          <xm:sqref>K22</xm:sqref>
        </x14:conditionalFormatting>
        <x14:conditionalFormatting xmlns:xm="http://schemas.microsoft.com/office/excel/2006/main">
          <x14:cfRule type="dataBar" id="{EB5A346B-AA7E-4F58-A11E-8081D011CB16}">
            <x14:dataBar minLength="0" maxLength="100" border="1" negativeBarBorderColorSameAsPositive="0">
              <x14:cfvo type="autoMin"/>
              <x14:cfvo type="autoMax"/>
              <x14:borderColor rgb="FF008AEF"/>
              <x14:negativeFillColor rgb="FFFF0000"/>
              <x14:negativeBorderColor rgb="FFFF0000"/>
              <x14:axisColor rgb="FF000000"/>
            </x14:dataBar>
          </x14:cfRule>
          <xm:sqref>L22</xm:sqref>
        </x14:conditionalFormatting>
        <x14:conditionalFormatting xmlns:xm="http://schemas.microsoft.com/office/excel/2006/main">
          <x14:cfRule type="dataBar" id="{3BD009A3-FEBE-4D90-9F9E-A3337DA6A4E5}">
            <x14:dataBar minLength="0" maxLength="100" border="1" negativeBarBorderColorSameAsPositive="0">
              <x14:cfvo type="autoMin"/>
              <x14:cfvo type="autoMax"/>
              <x14:borderColor rgb="FF008AEF"/>
              <x14:negativeFillColor rgb="FFFF0000"/>
              <x14:negativeBorderColor rgb="FFFF0000"/>
              <x14:axisColor rgb="FF000000"/>
            </x14:dataBar>
          </x14:cfRule>
          <xm:sqref>M22</xm:sqref>
        </x14:conditionalFormatting>
        <x14:conditionalFormatting xmlns:xm="http://schemas.microsoft.com/office/excel/2006/main">
          <x14:cfRule type="dataBar" id="{89EBBD62-EC66-4BDE-B1E8-3F2F7CB7B07C}">
            <x14:dataBar minLength="0" maxLength="100" border="1" negativeBarBorderColorSameAsPositive="0">
              <x14:cfvo type="autoMin"/>
              <x14:cfvo type="autoMax"/>
              <x14:borderColor rgb="FF008AEF"/>
              <x14:negativeFillColor rgb="FFFF0000"/>
              <x14:negativeBorderColor rgb="FFFF0000"/>
              <x14:axisColor rgb="FF000000"/>
            </x14:dataBar>
          </x14:cfRule>
          <xm:sqref>N22</xm:sqref>
        </x14:conditionalFormatting>
        <x14:conditionalFormatting xmlns:xm="http://schemas.microsoft.com/office/excel/2006/main">
          <x14:cfRule type="dataBar" id="{949341C2-30F5-4710-BA58-06C290171A4C}">
            <x14:dataBar minLength="0" maxLength="100" border="1" negativeBarBorderColorSameAsPositive="0">
              <x14:cfvo type="autoMin"/>
              <x14:cfvo type="autoMax"/>
              <x14:borderColor rgb="FF008AEF"/>
              <x14:negativeFillColor rgb="FFFF0000"/>
              <x14:negativeBorderColor rgb="FFFF0000"/>
              <x14:axisColor rgb="FF000000"/>
            </x14:dataBar>
          </x14:cfRule>
          <xm:sqref>O22</xm:sqref>
        </x14:conditionalFormatting>
        <x14:conditionalFormatting xmlns:xm="http://schemas.microsoft.com/office/excel/2006/main">
          <x14:cfRule type="dataBar" id="{195E0213-B44D-4B4D-81CD-F5DF008DDC6C}">
            <x14:dataBar minLength="0" maxLength="100" border="1" negativeBarBorderColorSameAsPositive="0">
              <x14:cfvo type="autoMin"/>
              <x14:cfvo type="autoMax"/>
              <x14:borderColor rgb="FF008AEF"/>
              <x14:negativeFillColor rgb="FFFF0000"/>
              <x14:negativeBorderColor rgb="FFFF0000"/>
              <x14:axisColor rgb="FF000000"/>
            </x14:dataBar>
          </x14:cfRule>
          <xm:sqref>K25</xm:sqref>
        </x14:conditionalFormatting>
        <x14:conditionalFormatting xmlns:xm="http://schemas.microsoft.com/office/excel/2006/main">
          <x14:cfRule type="dataBar" id="{CEDACC8E-B5AE-459F-B453-24FCF84125EE}">
            <x14:dataBar minLength="0" maxLength="100" border="1" negativeBarBorderColorSameAsPositive="0">
              <x14:cfvo type="autoMin"/>
              <x14:cfvo type="autoMax"/>
              <x14:borderColor rgb="FF008AEF"/>
              <x14:negativeFillColor rgb="FFFF0000"/>
              <x14:negativeBorderColor rgb="FFFF0000"/>
              <x14:axisColor rgb="FF000000"/>
            </x14:dataBar>
          </x14:cfRule>
          <xm:sqref>L25</xm:sqref>
        </x14:conditionalFormatting>
        <x14:conditionalFormatting xmlns:xm="http://schemas.microsoft.com/office/excel/2006/main">
          <x14:cfRule type="dataBar" id="{6E9BD35F-ED8C-4C6B-B5F4-109086D0B94E}">
            <x14:dataBar minLength="0" maxLength="100" border="1" negativeBarBorderColorSameAsPositive="0">
              <x14:cfvo type="autoMin"/>
              <x14:cfvo type="autoMax"/>
              <x14:borderColor rgb="FF008AEF"/>
              <x14:negativeFillColor rgb="FFFF0000"/>
              <x14:negativeBorderColor rgb="FFFF0000"/>
              <x14:axisColor rgb="FF000000"/>
            </x14:dataBar>
          </x14:cfRule>
          <xm:sqref>M25</xm:sqref>
        </x14:conditionalFormatting>
        <x14:conditionalFormatting xmlns:xm="http://schemas.microsoft.com/office/excel/2006/main">
          <x14:cfRule type="dataBar" id="{BBEC563B-7EF4-4376-A4BD-29D476A90ED1}">
            <x14:dataBar minLength="0" maxLength="100" border="1" negativeBarBorderColorSameAsPositive="0">
              <x14:cfvo type="autoMin"/>
              <x14:cfvo type="autoMax"/>
              <x14:borderColor rgb="FF008AEF"/>
              <x14:negativeFillColor rgb="FFFF0000"/>
              <x14:negativeBorderColor rgb="FFFF0000"/>
              <x14:axisColor rgb="FF000000"/>
            </x14:dataBar>
          </x14:cfRule>
          <xm:sqref>N25</xm:sqref>
        </x14:conditionalFormatting>
        <x14:conditionalFormatting xmlns:xm="http://schemas.microsoft.com/office/excel/2006/main">
          <x14:cfRule type="dataBar" id="{E86E6ADC-D059-41F9-BE3E-54228451D006}">
            <x14:dataBar minLength="0" maxLength="100" border="1" negativeBarBorderColorSameAsPositive="0">
              <x14:cfvo type="autoMin"/>
              <x14:cfvo type="autoMax"/>
              <x14:borderColor rgb="FF008AEF"/>
              <x14:negativeFillColor rgb="FFFF0000"/>
              <x14:negativeBorderColor rgb="FFFF0000"/>
              <x14:axisColor rgb="FF000000"/>
            </x14:dataBar>
          </x14:cfRule>
          <xm:sqref>O25</xm:sqref>
        </x14:conditionalFormatting>
        <x14:conditionalFormatting xmlns:xm="http://schemas.microsoft.com/office/excel/2006/main">
          <x14:cfRule type="dataBar" id="{91D15F74-A5BE-4D42-9719-B5EBDA77A009}">
            <x14:dataBar minLength="0" maxLength="100" border="1" negativeBarBorderColorSameAsPositive="0">
              <x14:cfvo type="autoMin"/>
              <x14:cfvo type="autoMax"/>
              <x14:borderColor rgb="FF008AEF"/>
              <x14:negativeFillColor rgb="FFFF0000"/>
              <x14:negativeBorderColor rgb="FFFF0000"/>
              <x14:axisColor rgb="FF000000"/>
            </x14:dataBar>
          </x14:cfRule>
          <xm:sqref>K28</xm:sqref>
        </x14:conditionalFormatting>
        <x14:conditionalFormatting xmlns:xm="http://schemas.microsoft.com/office/excel/2006/main">
          <x14:cfRule type="dataBar" id="{1BA00F36-EA92-4580-931F-3DB62E727F64}">
            <x14:dataBar minLength="0" maxLength="100" border="1" negativeBarBorderColorSameAsPositive="0">
              <x14:cfvo type="autoMin"/>
              <x14:cfvo type="autoMax"/>
              <x14:borderColor rgb="FF008AEF"/>
              <x14:negativeFillColor rgb="FFFF0000"/>
              <x14:negativeBorderColor rgb="FFFF0000"/>
              <x14:axisColor rgb="FF000000"/>
            </x14:dataBar>
          </x14:cfRule>
          <xm:sqref>L28</xm:sqref>
        </x14:conditionalFormatting>
        <x14:conditionalFormatting xmlns:xm="http://schemas.microsoft.com/office/excel/2006/main">
          <x14:cfRule type="dataBar" id="{A98F4831-650F-4858-BA6C-9693975F399F}">
            <x14:dataBar minLength="0" maxLength="100" border="1" negativeBarBorderColorSameAsPositive="0">
              <x14:cfvo type="autoMin"/>
              <x14:cfvo type="autoMax"/>
              <x14:borderColor rgb="FF008AEF"/>
              <x14:negativeFillColor rgb="FFFF0000"/>
              <x14:negativeBorderColor rgb="FFFF0000"/>
              <x14:axisColor rgb="FF000000"/>
            </x14:dataBar>
          </x14:cfRule>
          <xm:sqref>M28</xm:sqref>
        </x14:conditionalFormatting>
        <x14:conditionalFormatting xmlns:xm="http://schemas.microsoft.com/office/excel/2006/main">
          <x14:cfRule type="dataBar" id="{1829E67C-9D3C-4A6F-92F2-B70EF35F5351}">
            <x14:dataBar minLength="0" maxLength="100" border="1" negativeBarBorderColorSameAsPositive="0">
              <x14:cfvo type="autoMin"/>
              <x14:cfvo type="autoMax"/>
              <x14:borderColor rgb="FF008AEF"/>
              <x14:negativeFillColor rgb="FFFF0000"/>
              <x14:negativeBorderColor rgb="FFFF0000"/>
              <x14:axisColor rgb="FF000000"/>
            </x14:dataBar>
          </x14:cfRule>
          <xm:sqref>N28</xm:sqref>
        </x14:conditionalFormatting>
        <x14:conditionalFormatting xmlns:xm="http://schemas.microsoft.com/office/excel/2006/main">
          <x14:cfRule type="dataBar" id="{3C0D26E1-78D5-4CB8-92E4-3AE6FBD3B0ED}">
            <x14:dataBar minLength="0" maxLength="100" border="1" negativeBarBorderColorSameAsPositive="0">
              <x14:cfvo type="autoMin"/>
              <x14:cfvo type="autoMax"/>
              <x14:borderColor rgb="FF008AEF"/>
              <x14:negativeFillColor rgb="FFFF0000"/>
              <x14:negativeBorderColor rgb="FFFF0000"/>
              <x14:axisColor rgb="FF000000"/>
            </x14:dataBar>
          </x14:cfRule>
          <xm:sqref>O28</xm:sqref>
        </x14:conditionalFormatting>
        <x14:conditionalFormatting xmlns:xm="http://schemas.microsoft.com/office/excel/2006/main">
          <x14:cfRule type="dataBar" id="{4BB3D12F-95A9-4B15-A175-55ECD75FD155}">
            <x14:dataBar minLength="0" maxLength="100" border="1" negativeBarBorderColorSameAsPositive="0">
              <x14:cfvo type="autoMin"/>
              <x14:cfvo type="autoMax"/>
              <x14:borderColor rgb="FF008AEF"/>
              <x14:negativeFillColor rgb="FFFF0000"/>
              <x14:negativeBorderColor rgb="FFFF0000"/>
              <x14:axisColor rgb="FF000000"/>
            </x14:dataBar>
          </x14:cfRule>
          <xm:sqref>K31</xm:sqref>
        </x14:conditionalFormatting>
        <x14:conditionalFormatting xmlns:xm="http://schemas.microsoft.com/office/excel/2006/main">
          <x14:cfRule type="dataBar" id="{C1B3BF0F-C363-42E0-B771-D0CFFA681DF6}">
            <x14:dataBar minLength="0" maxLength="100" border="1" negativeBarBorderColorSameAsPositive="0">
              <x14:cfvo type="autoMin"/>
              <x14:cfvo type="autoMax"/>
              <x14:borderColor rgb="FF008AEF"/>
              <x14:negativeFillColor rgb="FFFF0000"/>
              <x14:negativeBorderColor rgb="FFFF0000"/>
              <x14:axisColor rgb="FF000000"/>
            </x14:dataBar>
          </x14:cfRule>
          <xm:sqref>L31</xm:sqref>
        </x14:conditionalFormatting>
        <x14:conditionalFormatting xmlns:xm="http://schemas.microsoft.com/office/excel/2006/main">
          <x14:cfRule type="dataBar" id="{58DEE299-ECD0-41F9-A728-7E9E01BFE265}">
            <x14:dataBar minLength="0" maxLength="100" border="1" negativeBarBorderColorSameAsPositive="0">
              <x14:cfvo type="autoMin"/>
              <x14:cfvo type="autoMax"/>
              <x14:borderColor rgb="FF008AEF"/>
              <x14:negativeFillColor rgb="FFFF0000"/>
              <x14:negativeBorderColor rgb="FFFF0000"/>
              <x14:axisColor rgb="FF000000"/>
            </x14:dataBar>
          </x14:cfRule>
          <xm:sqref>M31</xm:sqref>
        </x14:conditionalFormatting>
        <x14:conditionalFormatting xmlns:xm="http://schemas.microsoft.com/office/excel/2006/main">
          <x14:cfRule type="dataBar" id="{F3600B7B-BC2A-4D76-8CEF-83A6D0B7CBA0}">
            <x14:dataBar minLength="0" maxLength="100" border="1" negativeBarBorderColorSameAsPositive="0">
              <x14:cfvo type="autoMin"/>
              <x14:cfvo type="autoMax"/>
              <x14:borderColor rgb="FF008AEF"/>
              <x14:negativeFillColor rgb="FFFF0000"/>
              <x14:negativeBorderColor rgb="FFFF0000"/>
              <x14:axisColor rgb="FF000000"/>
            </x14:dataBar>
          </x14:cfRule>
          <xm:sqref>N31</xm:sqref>
        </x14:conditionalFormatting>
        <x14:conditionalFormatting xmlns:xm="http://schemas.microsoft.com/office/excel/2006/main">
          <x14:cfRule type="dataBar" id="{DACD7543-0E68-4CA2-BBD0-840447C167FA}">
            <x14:dataBar minLength="0" maxLength="100" border="1" negativeBarBorderColorSameAsPositive="0">
              <x14:cfvo type="autoMin"/>
              <x14:cfvo type="autoMax"/>
              <x14:borderColor rgb="FF008AEF"/>
              <x14:negativeFillColor rgb="FFFF0000"/>
              <x14:negativeBorderColor rgb="FFFF0000"/>
              <x14:axisColor rgb="FF000000"/>
            </x14:dataBar>
          </x14:cfRule>
          <xm:sqref>O31</xm:sqref>
        </x14:conditionalFormatting>
        <x14:conditionalFormatting xmlns:xm="http://schemas.microsoft.com/office/excel/2006/main">
          <x14:cfRule type="dataBar" id="{950DB1AB-2FF8-41AB-99E3-624C842C7462}">
            <x14:dataBar minLength="0" maxLength="100" border="1" negativeBarBorderColorSameAsPositive="0">
              <x14:cfvo type="autoMin"/>
              <x14:cfvo type="autoMax"/>
              <x14:borderColor rgb="FF008AEF"/>
              <x14:negativeFillColor rgb="FFFF0000"/>
              <x14:negativeBorderColor rgb="FFFF0000"/>
              <x14:axisColor rgb="FF000000"/>
            </x14:dataBar>
          </x14:cfRule>
          <xm:sqref>K20</xm:sqref>
        </x14:conditionalFormatting>
        <x14:conditionalFormatting xmlns:xm="http://schemas.microsoft.com/office/excel/2006/main">
          <x14:cfRule type="dataBar" id="{5113EFC2-F901-40C9-A58D-568C4F219591}">
            <x14:dataBar minLength="0" maxLength="100" border="1" negativeBarBorderColorSameAsPositive="0">
              <x14:cfvo type="autoMin"/>
              <x14:cfvo type="autoMax"/>
              <x14:borderColor rgb="FF008AEF"/>
              <x14:negativeFillColor rgb="FFFF0000"/>
              <x14:negativeBorderColor rgb="FFFF0000"/>
              <x14:axisColor rgb="FF000000"/>
            </x14:dataBar>
          </x14:cfRule>
          <xm:sqref>L20</xm:sqref>
        </x14:conditionalFormatting>
        <x14:conditionalFormatting xmlns:xm="http://schemas.microsoft.com/office/excel/2006/main">
          <x14:cfRule type="dataBar" id="{E03F2E06-EED7-4332-8976-EEA5F9C5EDA4}">
            <x14:dataBar minLength="0" maxLength="100" border="1" negativeBarBorderColorSameAsPositive="0">
              <x14:cfvo type="autoMin"/>
              <x14:cfvo type="autoMax"/>
              <x14:borderColor rgb="FF008AEF"/>
              <x14:negativeFillColor rgb="FFFF0000"/>
              <x14:negativeBorderColor rgb="FFFF0000"/>
              <x14:axisColor rgb="FF000000"/>
            </x14:dataBar>
          </x14:cfRule>
          <xm:sqref>M20</xm:sqref>
        </x14:conditionalFormatting>
        <x14:conditionalFormatting xmlns:xm="http://schemas.microsoft.com/office/excel/2006/main">
          <x14:cfRule type="dataBar" id="{C2F53865-10E3-4F4A-8C47-65569FDD00B7}">
            <x14:dataBar minLength="0" maxLength="100" border="1" negativeBarBorderColorSameAsPositive="0">
              <x14:cfvo type="autoMin"/>
              <x14:cfvo type="autoMax"/>
              <x14:borderColor rgb="FF008AEF"/>
              <x14:negativeFillColor rgb="FFFF0000"/>
              <x14:negativeBorderColor rgb="FFFF0000"/>
              <x14:axisColor rgb="FF000000"/>
            </x14:dataBar>
          </x14:cfRule>
          <xm:sqref>N20</xm:sqref>
        </x14:conditionalFormatting>
        <x14:conditionalFormatting xmlns:xm="http://schemas.microsoft.com/office/excel/2006/main">
          <x14:cfRule type="dataBar" id="{79CA6738-9EC7-4F18-A984-C96AA2448237}">
            <x14:dataBar minLength="0" maxLength="100" border="1" negativeBarBorderColorSameAsPositive="0">
              <x14:cfvo type="autoMin"/>
              <x14:cfvo type="autoMax"/>
              <x14:borderColor rgb="FF008AEF"/>
              <x14:negativeFillColor rgb="FFFF0000"/>
              <x14:negativeBorderColor rgb="FFFF0000"/>
              <x14:axisColor rgb="FF000000"/>
            </x14:dataBar>
          </x14:cfRule>
          <xm:sqref>O20</xm:sqref>
        </x14:conditionalFormatting>
        <x14:conditionalFormatting xmlns:xm="http://schemas.microsoft.com/office/excel/2006/main">
          <x14:cfRule type="dataBar" id="{FA892FC8-F06B-48F1-B53E-A9F34811AEC5}">
            <x14:dataBar minLength="0" maxLength="100" border="1" negativeBarBorderColorSameAsPositive="0">
              <x14:cfvo type="autoMin"/>
              <x14:cfvo type="autoMax"/>
              <x14:borderColor rgb="FF008AEF"/>
              <x14:negativeFillColor rgb="FFFF0000"/>
              <x14:negativeBorderColor rgb="FFFF0000"/>
              <x14:axisColor rgb="FF000000"/>
            </x14:dataBar>
          </x14:cfRule>
          <xm:sqref>K23</xm:sqref>
        </x14:conditionalFormatting>
        <x14:conditionalFormatting xmlns:xm="http://schemas.microsoft.com/office/excel/2006/main">
          <x14:cfRule type="dataBar" id="{90843382-50F6-4FA5-852A-F492AF4DB245}">
            <x14:dataBar minLength="0" maxLength="100" border="1" negativeBarBorderColorSameAsPositive="0">
              <x14:cfvo type="autoMin"/>
              <x14:cfvo type="autoMax"/>
              <x14:borderColor rgb="FF008AEF"/>
              <x14:negativeFillColor rgb="FFFF0000"/>
              <x14:negativeBorderColor rgb="FFFF0000"/>
              <x14:axisColor rgb="FF000000"/>
            </x14:dataBar>
          </x14:cfRule>
          <xm:sqref>L23</xm:sqref>
        </x14:conditionalFormatting>
        <x14:conditionalFormatting xmlns:xm="http://schemas.microsoft.com/office/excel/2006/main">
          <x14:cfRule type="dataBar" id="{4F31258D-2130-43C9-A9C5-325B00AF2335}">
            <x14:dataBar minLength="0" maxLength="100" border="1" negativeBarBorderColorSameAsPositive="0">
              <x14:cfvo type="autoMin"/>
              <x14:cfvo type="autoMax"/>
              <x14:borderColor rgb="FF008AEF"/>
              <x14:negativeFillColor rgb="FFFF0000"/>
              <x14:negativeBorderColor rgb="FFFF0000"/>
              <x14:axisColor rgb="FF000000"/>
            </x14:dataBar>
          </x14:cfRule>
          <xm:sqref>M23</xm:sqref>
        </x14:conditionalFormatting>
        <x14:conditionalFormatting xmlns:xm="http://schemas.microsoft.com/office/excel/2006/main">
          <x14:cfRule type="dataBar" id="{8D46BF4C-F7DC-482B-97DF-D53388F53DC7}">
            <x14:dataBar minLength="0" maxLength="100" border="1" negativeBarBorderColorSameAsPositive="0">
              <x14:cfvo type="autoMin"/>
              <x14:cfvo type="autoMax"/>
              <x14:borderColor rgb="FF008AEF"/>
              <x14:negativeFillColor rgb="FFFF0000"/>
              <x14:negativeBorderColor rgb="FFFF0000"/>
              <x14:axisColor rgb="FF000000"/>
            </x14:dataBar>
          </x14:cfRule>
          <xm:sqref>N23</xm:sqref>
        </x14:conditionalFormatting>
        <x14:conditionalFormatting xmlns:xm="http://schemas.microsoft.com/office/excel/2006/main">
          <x14:cfRule type="dataBar" id="{6409ECCB-72ED-45CB-8648-CB975EBA55FB}">
            <x14:dataBar minLength="0" maxLength="100" border="1" negativeBarBorderColorSameAsPositive="0">
              <x14:cfvo type="autoMin"/>
              <x14:cfvo type="autoMax"/>
              <x14:borderColor rgb="FF008AEF"/>
              <x14:negativeFillColor rgb="FFFF0000"/>
              <x14:negativeBorderColor rgb="FFFF0000"/>
              <x14:axisColor rgb="FF000000"/>
            </x14:dataBar>
          </x14:cfRule>
          <xm:sqref>O23</xm:sqref>
        </x14:conditionalFormatting>
        <x14:conditionalFormatting xmlns:xm="http://schemas.microsoft.com/office/excel/2006/main">
          <x14:cfRule type="dataBar" id="{890EE76A-309A-4879-8585-43893F89162C}">
            <x14:dataBar minLength="0" maxLength="100" border="1" negativeBarBorderColorSameAsPositive="0">
              <x14:cfvo type="autoMin"/>
              <x14:cfvo type="autoMax"/>
              <x14:borderColor rgb="FF008AEF"/>
              <x14:negativeFillColor rgb="FFFF0000"/>
              <x14:negativeBorderColor rgb="FFFF0000"/>
              <x14:axisColor rgb="FF000000"/>
            </x14:dataBar>
          </x14:cfRule>
          <xm:sqref>K26</xm:sqref>
        </x14:conditionalFormatting>
        <x14:conditionalFormatting xmlns:xm="http://schemas.microsoft.com/office/excel/2006/main">
          <x14:cfRule type="dataBar" id="{5C55193A-FE85-46BF-ADB5-086E2C4114F5}">
            <x14:dataBar minLength="0" maxLength="100" border="1" negativeBarBorderColorSameAsPositive="0">
              <x14:cfvo type="autoMin"/>
              <x14:cfvo type="autoMax"/>
              <x14:borderColor rgb="FF008AEF"/>
              <x14:negativeFillColor rgb="FFFF0000"/>
              <x14:negativeBorderColor rgb="FFFF0000"/>
              <x14:axisColor rgb="FF000000"/>
            </x14:dataBar>
          </x14:cfRule>
          <xm:sqref>L26</xm:sqref>
        </x14:conditionalFormatting>
        <x14:conditionalFormatting xmlns:xm="http://schemas.microsoft.com/office/excel/2006/main">
          <x14:cfRule type="dataBar" id="{76BEEA29-93C8-4434-B880-8A8163CEA050}">
            <x14:dataBar minLength="0" maxLength="100" border="1" negativeBarBorderColorSameAsPositive="0">
              <x14:cfvo type="autoMin"/>
              <x14:cfvo type="autoMax"/>
              <x14:borderColor rgb="FF008AEF"/>
              <x14:negativeFillColor rgb="FFFF0000"/>
              <x14:negativeBorderColor rgb="FFFF0000"/>
              <x14:axisColor rgb="FF000000"/>
            </x14:dataBar>
          </x14:cfRule>
          <xm:sqref>M26</xm:sqref>
        </x14:conditionalFormatting>
        <x14:conditionalFormatting xmlns:xm="http://schemas.microsoft.com/office/excel/2006/main">
          <x14:cfRule type="dataBar" id="{F8642B41-E9F9-4C09-8035-F2AB597FDBAD}">
            <x14:dataBar minLength="0" maxLength="100" border="1" negativeBarBorderColorSameAsPositive="0">
              <x14:cfvo type="autoMin"/>
              <x14:cfvo type="autoMax"/>
              <x14:borderColor rgb="FF008AEF"/>
              <x14:negativeFillColor rgb="FFFF0000"/>
              <x14:negativeBorderColor rgb="FFFF0000"/>
              <x14:axisColor rgb="FF000000"/>
            </x14:dataBar>
          </x14:cfRule>
          <xm:sqref>N26</xm:sqref>
        </x14:conditionalFormatting>
        <x14:conditionalFormatting xmlns:xm="http://schemas.microsoft.com/office/excel/2006/main">
          <x14:cfRule type="dataBar" id="{127F9272-EA68-4BED-A4DC-11E075F1A1E5}">
            <x14:dataBar minLength="0" maxLength="100" border="1" negativeBarBorderColorSameAsPositive="0">
              <x14:cfvo type="autoMin"/>
              <x14:cfvo type="autoMax"/>
              <x14:borderColor rgb="FF008AEF"/>
              <x14:negativeFillColor rgb="FFFF0000"/>
              <x14:negativeBorderColor rgb="FFFF0000"/>
              <x14:axisColor rgb="FF000000"/>
            </x14:dataBar>
          </x14:cfRule>
          <xm:sqref>O26</xm:sqref>
        </x14:conditionalFormatting>
        <x14:conditionalFormatting xmlns:xm="http://schemas.microsoft.com/office/excel/2006/main">
          <x14:cfRule type="dataBar" id="{13C806DF-C04D-4D43-98BD-1C484CD2ADB3}">
            <x14:dataBar minLength="0" maxLength="100" border="1" negativeBarBorderColorSameAsPositive="0">
              <x14:cfvo type="autoMin"/>
              <x14:cfvo type="autoMax"/>
              <x14:borderColor rgb="FF008AEF"/>
              <x14:negativeFillColor rgb="FFFF0000"/>
              <x14:negativeBorderColor rgb="FFFF0000"/>
              <x14:axisColor rgb="FF000000"/>
            </x14:dataBar>
          </x14:cfRule>
          <xm:sqref>K29</xm:sqref>
        </x14:conditionalFormatting>
        <x14:conditionalFormatting xmlns:xm="http://schemas.microsoft.com/office/excel/2006/main">
          <x14:cfRule type="dataBar" id="{02D5F14B-087B-4040-A49B-E4FF76E2867C}">
            <x14:dataBar minLength="0" maxLength="100" border="1" negativeBarBorderColorSameAsPositive="0">
              <x14:cfvo type="autoMin"/>
              <x14:cfvo type="autoMax"/>
              <x14:borderColor rgb="FF008AEF"/>
              <x14:negativeFillColor rgb="FFFF0000"/>
              <x14:negativeBorderColor rgb="FFFF0000"/>
              <x14:axisColor rgb="FF000000"/>
            </x14:dataBar>
          </x14:cfRule>
          <xm:sqref>L29</xm:sqref>
        </x14:conditionalFormatting>
        <x14:conditionalFormatting xmlns:xm="http://schemas.microsoft.com/office/excel/2006/main">
          <x14:cfRule type="dataBar" id="{A432E376-AFD6-461A-94E6-A3C8EE10F4C9}">
            <x14:dataBar minLength="0" maxLength="100" border="1" negativeBarBorderColorSameAsPositive="0">
              <x14:cfvo type="autoMin"/>
              <x14:cfvo type="autoMax"/>
              <x14:borderColor rgb="FF008AEF"/>
              <x14:negativeFillColor rgb="FFFF0000"/>
              <x14:negativeBorderColor rgb="FFFF0000"/>
              <x14:axisColor rgb="FF000000"/>
            </x14:dataBar>
          </x14:cfRule>
          <xm:sqref>M29</xm:sqref>
        </x14:conditionalFormatting>
        <x14:conditionalFormatting xmlns:xm="http://schemas.microsoft.com/office/excel/2006/main">
          <x14:cfRule type="dataBar" id="{5B3073B8-D078-407B-B088-2D0FF9E026E5}">
            <x14:dataBar minLength="0" maxLength="100" border="1" negativeBarBorderColorSameAsPositive="0">
              <x14:cfvo type="autoMin"/>
              <x14:cfvo type="autoMax"/>
              <x14:borderColor rgb="FF008AEF"/>
              <x14:negativeFillColor rgb="FFFF0000"/>
              <x14:negativeBorderColor rgb="FFFF0000"/>
              <x14:axisColor rgb="FF000000"/>
            </x14:dataBar>
          </x14:cfRule>
          <xm:sqref>N29</xm:sqref>
        </x14:conditionalFormatting>
        <x14:conditionalFormatting xmlns:xm="http://schemas.microsoft.com/office/excel/2006/main">
          <x14:cfRule type="dataBar" id="{AFCE6498-DCFD-46C0-BA91-4C6E0BBC3DD8}">
            <x14:dataBar minLength="0" maxLength="100" border="1" negativeBarBorderColorSameAsPositive="0">
              <x14:cfvo type="autoMin"/>
              <x14:cfvo type="autoMax"/>
              <x14:borderColor rgb="FF008AEF"/>
              <x14:negativeFillColor rgb="FFFF0000"/>
              <x14:negativeBorderColor rgb="FFFF0000"/>
              <x14:axisColor rgb="FF000000"/>
            </x14:dataBar>
          </x14:cfRule>
          <xm:sqref>O29</xm:sqref>
        </x14:conditionalFormatting>
        <x14:conditionalFormatting xmlns:xm="http://schemas.microsoft.com/office/excel/2006/main">
          <x14:cfRule type="dataBar" id="{7CE58FDC-FB7B-4205-9A6B-D44153C2D446}">
            <x14:dataBar minLength="0" maxLength="100" border="1" negativeBarBorderColorSameAsPositive="0">
              <x14:cfvo type="autoMin"/>
              <x14:cfvo type="autoMax"/>
              <x14:borderColor rgb="FF008AEF"/>
              <x14:negativeFillColor rgb="FFFF0000"/>
              <x14:negativeBorderColor rgb="FFFF0000"/>
              <x14:axisColor rgb="FF000000"/>
            </x14:dataBar>
          </x14:cfRule>
          <xm:sqref>K32</xm:sqref>
        </x14:conditionalFormatting>
        <x14:conditionalFormatting xmlns:xm="http://schemas.microsoft.com/office/excel/2006/main">
          <x14:cfRule type="dataBar" id="{5D73D64B-BBE6-4755-AB14-A96E0D3C3352}">
            <x14:dataBar minLength="0" maxLength="100" border="1" negativeBarBorderColorSameAsPositive="0">
              <x14:cfvo type="autoMin"/>
              <x14:cfvo type="autoMax"/>
              <x14:borderColor rgb="FF008AEF"/>
              <x14:negativeFillColor rgb="FFFF0000"/>
              <x14:negativeBorderColor rgb="FFFF0000"/>
              <x14:axisColor rgb="FF000000"/>
            </x14:dataBar>
          </x14:cfRule>
          <xm:sqref>L32</xm:sqref>
        </x14:conditionalFormatting>
        <x14:conditionalFormatting xmlns:xm="http://schemas.microsoft.com/office/excel/2006/main">
          <x14:cfRule type="dataBar" id="{AD824F43-591F-486F-BD23-3CF121A4BD1A}">
            <x14:dataBar minLength="0" maxLength="100" border="1" negativeBarBorderColorSameAsPositive="0">
              <x14:cfvo type="autoMin"/>
              <x14:cfvo type="autoMax"/>
              <x14:borderColor rgb="FF008AEF"/>
              <x14:negativeFillColor rgb="FFFF0000"/>
              <x14:negativeBorderColor rgb="FFFF0000"/>
              <x14:axisColor rgb="FF000000"/>
            </x14:dataBar>
          </x14:cfRule>
          <xm:sqref>M32</xm:sqref>
        </x14:conditionalFormatting>
        <x14:conditionalFormatting xmlns:xm="http://schemas.microsoft.com/office/excel/2006/main">
          <x14:cfRule type="dataBar" id="{AEE59439-64D1-473D-A7A7-79A64481826D}">
            <x14:dataBar minLength="0" maxLength="100" border="1" negativeBarBorderColorSameAsPositive="0">
              <x14:cfvo type="autoMin"/>
              <x14:cfvo type="autoMax"/>
              <x14:borderColor rgb="FF008AEF"/>
              <x14:negativeFillColor rgb="FFFF0000"/>
              <x14:negativeBorderColor rgb="FFFF0000"/>
              <x14:axisColor rgb="FF000000"/>
            </x14:dataBar>
          </x14:cfRule>
          <xm:sqref>N32</xm:sqref>
        </x14:conditionalFormatting>
        <x14:conditionalFormatting xmlns:xm="http://schemas.microsoft.com/office/excel/2006/main">
          <x14:cfRule type="dataBar" id="{E513221B-56F3-4950-A91B-75ABDC22E280}">
            <x14:dataBar minLength="0" maxLength="100" border="1" negativeBarBorderColorSameAsPositive="0">
              <x14:cfvo type="autoMin"/>
              <x14:cfvo type="autoMax"/>
              <x14:borderColor rgb="FF008AEF"/>
              <x14:negativeFillColor rgb="FFFF0000"/>
              <x14:negativeBorderColor rgb="FFFF0000"/>
              <x14:axisColor rgb="FF000000"/>
            </x14:dataBar>
          </x14:cfRule>
          <xm:sqref>O32</xm:sqref>
        </x14:conditionalFormatting>
        <x14:conditionalFormatting xmlns:xm="http://schemas.microsoft.com/office/excel/2006/main">
          <x14:cfRule type="dataBar" id="{6B64A17A-916E-43EE-A214-C129F45AEEBF}">
            <x14:dataBar minLength="0" maxLength="100" border="1" negativeBarBorderColorSameAsPositive="0">
              <x14:cfvo type="autoMin"/>
              <x14:cfvo type="autoMax"/>
              <x14:borderColor rgb="FF008AEF"/>
              <x14:negativeFillColor rgb="FFFF0000"/>
              <x14:negativeBorderColor rgb="FFFF0000"/>
              <x14:axisColor rgb="FF000000"/>
            </x14:dataBar>
          </x14:cfRule>
          <xm:sqref>G19</xm:sqref>
        </x14:conditionalFormatting>
        <x14:conditionalFormatting xmlns:xm="http://schemas.microsoft.com/office/excel/2006/main">
          <x14:cfRule type="dataBar" id="{01667665-3523-41F6-839C-126F85EEDB69}">
            <x14:dataBar minLength="0" maxLength="100" border="1" negativeBarBorderColorSameAsPositive="0">
              <x14:cfvo type="autoMin"/>
              <x14:cfvo type="autoMax"/>
              <x14:borderColor rgb="FF008AEF"/>
              <x14:negativeFillColor rgb="FFFF0000"/>
              <x14:negativeBorderColor rgb="FFFF0000"/>
              <x14:axisColor rgb="FF000000"/>
            </x14:dataBar>
          </x14:cfRule>
          <xm:sqref>G22</xm:sqref>
        </x14:conditionalFormatting>
        <x14:conditionalFormatting xmlns:xm="http://schemas.microsoft.com/office/excel/2006/main">
          <x14:cfRule type="dataBar" id="{AE13C168-1460-4E3F-8DBB-9717814FCB42}">
            <x14:dataBar minLength="0" maxLength="100" border="1" negativeBarBorderColorSameAsPositive="0">
              <x14:cfvo type="autoMin"/>
              <x14:cfvo type="autoMax"/>
              <x14:borderColor rgb="FF008AEF"/>
              <x14:negativeFillColor rgb="FFFF0000"/>
              <x14:negativeBorderColor rgb="FFFF0000"/>
              <x14:axisColor rgb="FF000000"/>
            </x14:dataBar>
          </x14:cfRule>
          <xm:sqref>G25</xm:sqref>
        </x14:conditionalFormatting>
        <x14:conditionalFormatting xmlns:xm="http://schemas.microsoft.com/office/excel/2006/main">
          <x14:cfRule type="dataBar" id="{3293D8F6-A644-4E75-8E4D-B0450519D604}">
            <x14:dataBar minLength="0" maxLength="100" border="1" negativeBarBorderColorSameAsPositive="0">
              <x14:cfvo type="autoMin"/>
              <x14:cfvo type="autoMax"/>
              <x14:borderColor rgb="FF008AEF"/>
              <x14:negativeFillColor rgb="FFFF0000"/>
              <x14:negativeBorderColor rgb="FFFF0000"/>
              <x14:axisColor rgb="FF000000"/>
            </x14:dataBar>
          </x14:cfRule>
          <xm:sqref>G28</xm:sqref>
        </x14:conditionalFormatting>
        <x14:conditionalFormatting xmlns:xm="http://schemas.microsoft.com/office/excel/2006/main">
          <x14:cfRule type="dataBar" id="{CD3E0A31-99A4-4650-B453-07F2DA30B343}">
            <x14:dataBar minLength="0" maxLength="100" border="1" negativeBarBorderColorSameAsPositive="0">
              <x14:cfvo type="autoMin"/>
              <x14:cfvo type="autoMax"/>
              <x14:borderColor rgb="FF008AEF"/>
              <x14:negativeFillColor rgb="FFFF0000"/>
              <x14:negativeBorderColor rgb="FFFF0000"/>
              <x14:axisColor rgb="FF000000"/>
            </x14:dataBar>
          </x14:cfRule>
          <xm:sqref>G31</xm:sqref>
        </x14:conditionalFormatting>
        <x14:conditionalFormatting xmlns:xm="http://schemas.microsoft.com/office/excel/2006/main">
          <x14:cfRule type="dataBar" id="{A13AEE33-4909-468C-90E5-A2529A332DC2}">
            <x14:dataBar minLength="0" maxLength="100" border="1" negativeBarBorderColorSameAsPositive="0">
              <x14:cfvo type="autoMin"/>
              <x14:cfvo type="autoMax"/>
              <x14:borderColor rgb="FF008AEF"/>
              <x14:negativeFillColor rgb="FFFF0000"/>
              <x14:negativeBorderColor rgb="FFFF0000"/>
              <x14:axisColor rgb="FF000000"/>
            </x14:dataBar>
          </x14:cfRule>
          <xm:sqref>G34</xm:sqref>
        </x14:conditionalFormatting>
        <x14:conditionalFormatting xmlns:xm="http://schemas.microsoft.com/office/excel/2006/main">
          <x14:cfRule type="dataBar" id="{B234D9A8-50B7-446B-B304-EF9BAC266EE8}">
            <x14:dataBar minLength="0" maxLength="100" border="1" negativeBarBorderColorSameAsPositive="0">
              <x14:cfvo type="autoMin"/>
              <x14:cfvo type="autoMax"/>
              <x14:borderColor rgb="FF008AEF"/>
              <x14:negativeFillColor rgb="FFFF0000"/>
              <x14:negativeBorderColor rgb="FFFF0000"/>
              <x14:axisColor rgb="FF000000"/>
            </x14:dataBar>
          </x14:cfRule>
          <xm:sqref>G37</xm:sqref>
        </x14:conditionalFormatting>
        <x14:conditionalFormatting xmlns:xm="http://schemas.microsoft.com/office/excel/2006/main">
          <x14:cfRule type="dataBar" id="{479419AF-60F1-4418-920E-6AD1E51AA049}">
            <x14:dataBar minLength="0" maxLength="100" border="1" negativeBarBorderColorSameAsPositive="0">
              <x14:cfvo type="autoMin"/>
              <x14:cfvo type="autoMax"/>
              <x14:borderColor rgb="FF008AEF"/>
              <x14:negativeFillColor rgb="FFFF0000"/>
              <x14:negativeBorderColor rgb="FFFF0000"/>
              <x14:axisColor rgb="FF000000"/>
            </x14:dataBar>
          </x14:cfRule>
          <xm:sqref>H19</xm:sqref>
        </x14:conditionalFormatting>
        <x14:conditionalFormatting xmlns:xm="http://schemas.microsoft.com/office/excel/2006/main">
          <x14:cfRule type="dataBar" id="{2B970A2D-E8FE-4475-A5F6-1D5B9376F0FD}">
            <x14:dataBar minLength="0" maxLength="100" border="1" negativeBarBorderColorSameAsPositive="0">
              <x14:cfvo type="autoMin"/>
              <x14:cfvo type="autoMax"/>
              <x14:borderColor rgb="FF008AEF"/>
              <x14:negativeFillColor rgb="FFFF0000"/>
              <x14:negativeBorderColor rgb="FFFF0000"/>
              <x14:axisColor rgb="FF000000"/>
            </x14:dataBar>
          </x14:cfRule>
          <xm:sqref>I19</xm:sqref>
        </x14:conditionalFormatting>
        <x14:conditionalFormatting xmlns:xm="http://schemas.microsoft.com/office/excel/2006/main">
          <x14:cfRule type="dataBar" id="{643437E5-68D1-4C57-9D26-00581CAE7E4A}">
            <x14:dataBar minLength="0" maxLength="100" border="1" negativeBarBorderColorSameAsPositive="0">
              <x14:cfvo type="autoMin"/>
              <x14:cfvo type="autoMax"/>
              <x14:borderColor rgb="FF008AEF"/>
              <x14:negativeFillColor rgb="FFFF0000"/>
              <x14:negativeBorderColor rgb="FFFF0000"/>
              <x14:axisColor rgb="FF000000"/>
            </x14:dataBar>
          </x14:cfRule>
          <xm:sqref>H22</xm:sqref>
        </x14:conditionalFormatting>
        <x14:conditionalFormatting xmlns:xm="http://schemas.microsoft.com/office/excel/2006/main">
          <x14:cfRule type="dataBar" id="{1F117944-E8F8-4DEE-9A20-60D64EB83DF1}">
            <x14:dataBar minLength="0" maxLength="100" border="1" negativeBarBorderColorSameAsPositive="0">
              <x14:cfvo type="autoMin"/>
              <x14:cfvo type="autoMax"/>
              <x14:borderColor rgb="FF008AEF"/>
              <x14:negativeFillColor rgb="FFFF0000"/>
              <x14:negativeBorderColor rgb="FFFF0000"/>
              <x14:axisColor rgb="FF000000"/>
            </x14:dataBar>
          </x14:cfRule>
          <xm:sqref>I22</xm:sqref>
        </x14:conditionalFormatting>
        <x14:conditionalFormatting xmlns:xm="http://schemas.microsoft.com/office/excel/2006/main">
          <x14:cfRule type="dataBar" id="{8A9DBE7A-54E5-4803-A8D2-DBB67A0E21D3}">
            <x14:dataBar minLength="0" maxLength="100" border="1" negativeBarBorderColorSameAsPositive="0">
              <x14:cfvo type="autoMin"/>
              <x14:cfvo type="autoMax"/>
              <x14:borderColor rgb="FF008AEF"/>
              <x14:negativeFillColor rgb="FFFF0000"/>
              <x14:negativeBorderColor rgb="FFFF0000"/>
              <x14:axisColor rgb="FF000000"/>
            </x14:dataBar>
          </x14:cfRule>
          <xm:sqref>G20</xm:sqref>
        </x14:conditionalFormatting>
        <x14:conditionalFormatting xmlns:xm="http://schemas.microsoft.com/office/excel/2006/main">
          <x14:cfRule type="dataBar" id="{F5A09515-F234-4589-B93A-F8BCAB4E080B}">
            <x14:dataBar minLength="0" maxLength="100" border="1" negativeBarBorderColorSameAsPositive="0">
              <x14:cfvo type="autoMin"/>
              <x14:cfvo type="autoMax"/>
              <x14:borderColor rgb="FF008AEF"/>
              <x14:negativeFillColor rgb="FFFF0000"/>
              <x14:negativeBorderColor rgb="FFFF0000"/>
              <x14:axisColor rgb="FF000000"/>
            </x14:dataBar>
          </x14:cfRule>
          <xm:sqref>G23</xm:sqref>
        </x14:conditionalFormatting>
        <x14:conditionalFormatting xmlns:xm="http://schemas.microsoft.com/office/excel/2006/main">
          <x14:cfRule type="dataBar" id="{1464EE45-FF4D-4662-A9DF-C1E96E5BA4EB}">
            <x14:dataBar minLength="0" maxLength="100" border="1" negativeBarBorderColorSameAsPositive="0">
              <x14:cfvo type="autoMin"/>
              <x14:cfvo type="autoMax"/>
              <x14:borderColor rgb="FF008AEF"/>
              <x14:negativeFillColor rgb="FFFF0000"/>
              <x14:negativeBorderColor rgb="FFFF0000"/>
              <x14:axisColor rgb="FF000000"/>
            </x14:dataBar>
          </x14:cfRule>
          <xm:sqref>G26</xm:sqref>
        </x14:conditionalFormatting>
        <x14:conditionalFormatting xmlns:xm="http://schemas.microsoft.com/office/excel/2006/main">
          <x14:cfRule type="dataBar" id="{CF3D781F-688F-4C18-BD63-EF5483DCC039}">
            <x14:dataBar minLength="0" maxLength="100" border="1" negativeBarBorderColorSameAsPositive="0">
              <x14:cfvo type="autoMin"/>
              <x14:cfvo type="autoMax"/>
              <x14:borderColor rgb="FF008AEF"/>
              <x14:negativeFillColor rgb="FFFF0000"/>
              <x14:negativeBorderColor rgb="FFFF0000"/>
              <x14:axisColor rgb="FF000000"/>
            </x14:dataBar>
          </x14:cfRule>
          <xm:sqref>G29</xm:sqref>
        </x14:conditionalFormatting>
        <x14:conditionalFormatting xmlns:xm="http://schemas.microsoft.com/office/excel/2006/main">
          <x14:cfRule type="dataBar" id="{723E96D6-DC37-43CA-95D1-C5F73B155743}">
            <x14:dataBar minLength="0" maxLength="100" border="1" negativeBarBorderColorSameAsPositive="0">
              <x14:cfvo type="autoMin"/>
              <x14:cfvo type="autoMax"/>
              <x14:borderColor rgb="FF008AEF"/>
              <x14:negativeFillColor rgb="FFFF0000"/>
              <x14:negativeBorderColor rgb="FFFF0000"/>
              <x14:axisColor rgb="FF000000"/>
            </x14:dataBar>
          </x14:cfRule>
          <xm:sqref>G32</xm:sqref>
        </x14:conditionalFormatting>
        <x14:conditionalFormatting xmlns:xm="http://schemas.microsoft.com/office/excel/2006/main">
          <x14:cfRule type="dataBar" id="{466ACEB1-85AB-4004-B92B-2275A01DA187}">
            <x14:dataBar minLength="0" maxLength="100" border="1" negativeBarBorderColorSameAsPositive="0">
              <x14:cfvo type="autoMin"/>
              <x14:cfvo type="autoMax"/>
              <x14:borderColor rgb="FF008AEF"/>
              <x14:negativeFillColor rgb="FFFF0000"/>
              <x14:negativeBorderColor rgb="FFFF0000"/>
              <x14:axisColor rgb="FF000000"/>
            </x14:dataBar>
          </x14:cfRule>
          <xm:sqref>G35</xm:sqref>
        </x14:conditionalFormatting>
        <x14:conditionalFormatting xmlns:xm="http://schemas.microsoft.com/office/excel/2006/main">
          <x14:cfRule type="dataBar" id="{3E683E25-9976-493A-B6ED-2D69F686BAAE}">
            <x14:dataBar minLength="0" maxLength="100" border="1" negativeBarBorderColorSameAsPositive="0">
              <x14:cfvo type="autoMin"/>
              <x14:cfvo type="autoMax"/>
              <x14:borderColor rgb="FF008AEF"/>
              <x14:negativeFillColor rgb="FFFF0000"/>
              <x14:negativeBorderColor rgb="FFFF0000"/>
              <x14:axisColor rgb="FF000000"/>
            </x14:dataBar>
          </x14:cfRule>
          <xm:sqref>G39</xm:sqref>
        </x14:conditionalFormatting>
        <x14:conditionalFormatting xmlns:xm="http://schemas.microsoft.com/office/excel/2006/main">
          <x14:cfRule type="dataBar" id="{69D8C57B-DD17-417F-8BD3-082A730B91A9}">
            <x14:dataBar minLength="0" maxLength="100" border="1" negativeBarBorderColorSameAsPositive="0">
              <x14:cfvo type="autoMin"/>
              <x14:cfvo type="autoMax"/>
              <x14:borderColor rgb="FF008AEF"/>
              <x14:negativeFillColor rgb="FFFF0000"/>
              <x14:negativeBorderColor rgb="FFFF0000"/>
              <x14:axisColor rgb="FF000000"/>
            </x14:dataBar>
          </x14:cfRule>
          <xm:sqref>H20</xm:sqref>
        </x14:conditionalFormatting>
        <x14:conditionalFormatting xmlns:xm="http://schemas.microsoft.com/office/excel/2006/main">
          <x14:cfRule type="dataBar" id="{D724841D-690F-45A5-8FB6-5FFB00F09C3C}">
            <x14:dataBar minLength="0" maxLength="100" border="1" negativeBarBorderColorSameAsPositive="0">
              <x14:cfvo type="autoMin"/>
              <x14:cfvo type="autoMax"/>
              <x14:borderColor rgb="FF008AEF"/>
              <x14:negativeFillColor rgb="FFFF0000"/>
              <x14:negativeBorderColor rgb="FFFF0000"/>
              <x14:axisColor rgb="FF000000"/>
            </x14:dataBar>
          </x14:cfRule>
          <xm:sqref>I20</xm:sqref>
        </x14:conditionalFormatting>
        <x14:conditionalFormatting xmlns:xm="http://schemas.microsoft.com/office/excel/2006/main">
          <x14:cfRule type="dataBar" id="{D59189CB-EB0E-405B-8EA0-AEDFE721F9BA}">
            <x14:dataBar minLength="0" maxLength="100" border="1" negativeBarBorderColorSameAsPositive="0">
              <x14:cfvo type="autoMin"/>
              <x14:cfvo type="autoMax"/>
              <x14:borderColor rgb="FF008AEF"/>
              <x14:negativeFillColor rgb="FFFF0000"/>
              <x14:negativeBorderColor rgb="FFFF0000"/>
              <x14:axisColor rgb="FF000000"/>
            </x14:dataBar>
          </x14:cfRule>
          <xm:sqref>H23</xm:sqref>
        </x14:conditionalFormatting>
        <x14:conditionalFormatting xmlns:xm="http://schemas.microsoft.com/office/excel/2006/main">
          <x14:cfRule type="dataBar" id="{4B0EFDB0-0050-46A5-85BA-75B263AE0D79}">
            <x14:dataBar minLength="0" maxLength="100" border="1" negativeBarBorderColorSameAsPositive="0">
              <x14:cfvo type="autoMin"/>
              <x14:cfvo type="autoMax"/>
              <x14:borderColor rgb="FF008AEF"/>
              <x14:negativeFillColor rgb="FFFF0000"/>
              <x14:negativeBorderColor rgb="FFFF0000"/>
              <x14:axisColor rgb="FF000000"/>
            </x14:dataBar>
          </x14:cfRule>
          <xm:sqref>I23</xm:sqref>
        </x14:conditionalFormatting>
        <x14:conditionalFormatting xmlns:xm="http://schemas.microsoft.com/office/excel/2006/main">
          <x14:cfRule type="dataBar" id="{37CF5612-1E96-4B2C-BF86-86153BBE968D}">
            <x14:dataBar minLength="0" maxLength="100" border="1" negativeBarBorderColorSameAsPositive="0">
              <x14:cfvo type="autoMin"/>
              <x14:cfvo type="autoMax"/>
              <x14:borderColor rgb="FF008AEF"/>
              <x14:negativeFillColor rgb="FFFF0000"/>
              <x14:negativeBorderColor rgb="FFFF0000"/>
              <x14:axisColor rgb="FF000000"/>
            </x14:dataBar>
          </x14:cfRule>
          <xm:sqref>H25</xm:sqref>
        </x14:conditionalFormatting>
        <x14:conditionalFormatting xmlns:xm="http://schemas.microsoft.com/office/excel/2006/main">
          <x14:cfRule type="dataBar" id="{FE9A4786-475A-4836-95E2-022A15DA29FF}">
            <x14:dataBar minLength="0" maxLength="100" border="1" negativeBarBorderColorSameAsPositive="0">
              <x14:cfvo type="autoMin"/>
              <x14:cfvo type="autoMax"/>
              <x14:borderColor rgb="FF008AEF"/>
              <x14:negativeFillColor rgb="FFFF0000"/>
              <x14:negativeBorderColor rgb="FFFF0000"/>
              <x14:axisColor rgb="FF000000"/>
            </x14:dataBar>
          </x14:cfRule>
          <xm:sqref>H26</xm:sqref>
        </x14:conditionalFormatting>
        <x14:conditionalFormatting xmlns:xm="http://schemas.microsoft.com/office/excel/2006/main">
          <x14:cfRule type="dataBar" id="{815177A6-AA3B-4F5A-9127-EEFA6A482A08}">
            <x14:dataBar minLength="0" maxLength="100" border="1" negativeBarBorderColorSameAsPositive="0">
              <x14:cfvo type="autoMin"/>
              <x14:cfvo type="autoMax"/>
              <x14:borderColor rgb="FF008AEF"/>
              <x14:negativeFillColor rgb="FFFF0000"/>
              <x14:negativeBorderColor rgb="FFFF0000"/>
              <x14:axisColor rgb="FF000000"/>
            </x14:dataBar>
          </x14:cfRule>
          <xm:sqref>I25</xm:sqref>
        </x14:conditionalFormatting>
        <x14:conditionalFormatting xmlns:xm="http://schemas.microsoft.com/office/excel/2006/main">
          <x14:cfRule type="dataBar" id="{86C78C9E-F81D-4179-A5DD-C988420F4FC7}">
            <x14:dataBar minLength="0" maxLength="100" border="1" negativeBarBorderColorSameAsPositive="0">
              <x14:cfvo type="autoMin"/>
              <x14:cfvo type="autoMax"/>
              <x14:borderColor rgb="FF008AEF"/>
              <x14:negativeFillColor rgb="FFFF0000"/>
              <x14:negativeBorderColor rgb="FFFF0000"/>
              <x14:axisColor rgb="FF000000"/>
            </x14:dataBar>
          </x14:cfRule>
          <xm:sqref>I26</xm:sqref>
        </x14:conditionalFormatting>
        <x14:conditionalFormatting xmlns:xm="http://schemas.microsoft.com/office/excel/2006/main">
          <x14:cfRule type="dataBar" id="{10303C41-D579-4D03-A81F-D8307B51BEFE}">
            <x14:dataBar minLength="0" maxLength="100" border="1" negativeBarBorderColorSameAsPositive="0">
              <x14:cfvo type="autoMin"/>
              <x14:cfvo type="autoMax"/>
              <x14:borderColor rgb="FF008AEF"/>
              <x14:negativeFillColor rgb="FFFF0000"/>
              <x14:negativeBorderColor rgb="FFFF0000"/>
              <x14:axisColor rgb="FF000000"/>
            </x14:dataBar>
          </x14:cfRule>
          <xm:sqref>H28</xm:sqref>
        </x14:conditionalFormatting>
        <x14:conditionalFormatting xmlns:xm="http://schemas.microsoft.com/office/excel/2006/main">
          <x14:cfRule type="dataBar" id="{EE22D7C1-7C3D-4683-8941-1E2E492C41F4}">
            <x14:dataBar minLength="0" maxLength="100" border="1" negativeBarBorderColorSameAsPositive="0">
              <x14:cfvo type="autoMin"/>
              <x14:cfvo type="autoMax"/>
              <x14:borderColor rgb="FF008AEF"/>
              <x14:negativeFillColor rgb="FFFF0000"/>
              <x14:negativeBorderColor rgb="FFFF0000"/>
              <x14:axisColor rgb="FF000000"/>
            </x14:dataBar>
          </x14:cfRule>
          <xm:sqref>H29</xm:sqref>
        </x14:conditionalFormatting>
        <x14:conditionalFormatting xmlns:xm="http://schemas.microsoft.com/office/excel/2006/main">
          <x14:cfRule type="dataBar" id="{A8226CC7-3978-46F6-9685-F79E5934E9A9}">
            <x14:dataBar minLength="0" maxLength="100" border="1" negativeBarBorderColorSameAsPositive="0">
              <x14:cfvo type="autoMin"/>
              <x14:cfvo type="autoMax"/>
              <x14:borderColor rgb="FF008AEF"/>
              <x14:negativeFillColor rgb="FFFF0000"/>
              <x14:negativeBorderColor rgb="FFFF0000"/>
              <x14:axisColor rgb="FF000000"/>
            </x14:dataBar>
          </x14:cfRule>
          <xm:sqref>I28</xm:sqref>
        </x14:conditionalFormatting>
        <x14:conditionalFormatting xmlns:xm="http://schemas.microsoft.com/office/excel/2006/main">
          <x14:cfRule type="dataBar" id="{D1C6A298-8F88-4701-86D3-B69D0DA41C4A}">
            <x14:dataBar minLength="0" maxLength="100" border="1" negativeBarBorderColorSameAsPositive="0">
              <x14:cfvo type="autoMin"/>
              <x14:cfvo type="autoMax"/>
              <x14:borderColor rgb="FF008AEF"/>
              <x14:negativeFillColor rgb="FFFF0000"/>
              <x14:negativeBorderColor rgb="FFFF0000"/>
              <x14:axisColor rgb="FF000000"/>
            </x14:dataBar>
          </x14:cfRule>
          <xm:sqref>I29</xm:sqref>
        </x14:conditionalFormatting>
        <x14:conditionalFormatting xmlns:xm="http://schemas.microsoft.com/office/excel/2006/main">
          <x14:cfRule type="dataBar" id="{847ED746-5E2F-4828-B5DA-1EADA2B3D397}">
            <x14:dataBar minLength="0" maxLength="100" border="1" negativeBarBorderColorSameAsPositive="0">
              <x14:cfvo type="autoMin"/>
              <x14:cfvo type="autoMax"/>
              <x14:borderColor rgb="FF008AEF"/>
              <x14:negativeFillColor rgb="FFFF0000"/>
              <x14:negativeBorderColor rgb="FFFF0000"/>
              <x14:axisColor rgb="FF000000"/>
            </x14:dataBar>
          </x14:cfRule>
          <xm:sqref>H31</xm:sqref>
        </x14:conditionalFormatting>
        <x14:conditionalFormatting xmlns:xm="http://schemas.microsoft.com/office/excel/2006/main">
          <x14:cfRule type="dataBar" id="{D0D9BFF6-DC29-44D4-B7BC-8AE294620CB0}">
            <x14:dataBar minLength="0" maxLength="100" border="1" negativeBarBorderColorSameAsPositive="0">
              <x14:cfvo type="autoMin"/>
              <x14:cfvo type="autoMax"/>
              <x14:borderColor rgb="FF008AEF"/>
              <x14:negativeFillColor rgb="FFFF0000"/>
              <x14:negativeBorderColor rgb="FFFF0000"/>
              <x14:axisColor rgb="FF000000"/>
            </x14:dataBar>
          </x14:cfRule>
          <xm:sqref>H32</xm:sqref>
        </x14:conditionalFormatting>
        <x14:conditionalFormatting xmlns:xm="http://schemas.microsoft.com/office/excel/2006/main">
          <x14:cfRule type="dataBar" id="{3F65566A-F8C1-47DC-91BF-61E77D5A85F2}">
            <x14:dataBar minLength="0" maxLength="100" border="1" negativeBarBorderColorSameAsPositive="0">
              <x14:cfvo type="autoMin"/>
              <x14:cfvo type="autoMax"/>
              <x14:borderColor rgb="FF008AEF"/>
              <x14:negativeFillColor rgb="FFFF0000"/>
              <x14:negativeBorderColor rgb="FFFF0000"/>
              <x14:axisColor rgb="FF000000"/>
            </x14:dataBar>
          </x14:cfRule>
          <xm:sqref>I31</xm:sqref>
        </x14:conditionalFormatting>
        <x14:conditionalFormatting xmlns:xm="http://schemas.microsoft.com/office/excel/2006/main">
          <x14:cfRule type="dataBar" id="{DA5FB88C-0FAE-4AC3-8A28-9A9D92EE9144}">
            <x14:dataBar minLength="0" maxLength="100" border="1" negativeBarBorderColorSameAsPositive="0">
              <x14:cfvo type="autoMin"/>
              <x14:cfvo type="autoMax"/>
              <x14:borderColor rgb="FF008AEF"/>
              <x14:negativeFillColor rgb="FFFF0000"/>
              <x14:negativeBorderColor rgb="FFFF0000"/>
              <x14:axisColor rgb="FF000000"/>
            </x14:dataBar>
          </x14:cfRule>
          <xm:sqref>I32</xm:sqref>
        </x14:conditionalFormatting>
        <x14:conditionalFormatting xmlns:xm="http://schemas.microsoft.com/office/excel/2006/main">
          <x14:cfRule type="dataBar" id="{C208DA3B-B8CA-4D5D-98D7-B5C6D99F7219}">
            <x14:dataBar minLength="0" maxLength="100" border="1" negativeBarBorderColorSameAsPositive="0">
              <x14:cfvo type="autoMin"/>
              <x14:cfvo type="autoMax"/>
              <x14:borderColor rgb="FF008AEF"/>
              <x14:negativeFillColor rgb="FFFF0000"/>
              <x14:negativeBorderColor rgb="FFFF0000"/>
              <x14:axisColor rgb="FF000000"/>
            </x14:dataBar>
          </x14:cfRule>
          <xm:sqref>H34</xm:sqref>
        </x14:conditionalFormatting>
        <x14:conditionalFormatting xmlns:xm="http://schemas.microsoft.com/office/excel/2006/main">
          <x14:cfRule type="dataBar" id="{A5F1E431-A5C1-4192-AEF6-61BE7DBF2997}">
            <x14:dataBar minLength="0" maxLength="100" border="1" negativeBarBorderColorSameAsPositive="0">
              <x14:cfvo type="autoMin"/>
              <x14:cfvo type="autoMax"/>
              <x14:borderColor rgb="FF008AEF"/>
              <x14:negativeFillColor rgb="FFFF0000"/>
              <x14:negativeBorderColor rgb="FFFF0000"/>
              <x14:axisColor rgb="FF000000"/>
            </x14:dataBar>
          </x14:cfRule>
          <xm:sqref>H35</xm:sqref>
        </x14:conditionalFormatting>
        <x14:conditionalFormatting xmlns:xm="http://schemas.microsoft.com/office/excel/2006/main">
          <x14:cfRule type="dataBar" id="{87FC2B75-3B5A-4A07-9E8E-A9748018DA6E}">
            <x14:dataBar minLength="0" maxLength="100" border="1" negativeBarBorderColorSameAsPositive="0">
              <x14:cfvo type="autoMin"/>
              <x14:cfvo type="autoMax"/>
              <x14:borderColor rgb="FF008AEF"/>
              <x14:negativeFillColor rgb="FFFF0000"/>
              <x14:negativeBorderColor rgb="FFFF0000"/>
              <x14:axisColor rgb="FF000000"/>
            </x14:dataBar>
          </x14:cfRule>
          <xm:sqref>I34</xm:sqref>
        </x14:conditionalFormatting>
        <x14:conditionalFormatting xmlns:xm="http://schemas.microsoft.com/office/excel/2006/main">
          <x14:cfRule type="dataBar" id="{FDF8A589-11BC-44A2-BA73-E7A22EB3E537}">
            <x14:dataBar minLength="0" maxLength="100" border="1" negativeBarBorderColorSameAsPositive="0">
              <x14:cfvo type="autoMin"/>
              <x14:cfvo type="autoMax"/>
              <x14:borderColor rgb="FF008AEF"/>
              <x14:negativeFillColor rgb="FFFF0000"/>
              <x14:negativeBorderColor rgb="FFFF0000"/>
              <x14:axisColor rgb="FF000000"/>
            </x14:dataBar>
          </x14:cfRule>
          <xm:sqref>I35</xm:sqref>
        </x14:conditionalFormatting>
        <x14:conditionalFormatting xmlns:xm="http://schemas.microsoft.com/office/excel/2006/main">
          <x14:cfRule type="dataBar" id="{82114A49-F6BA-4D46-AB40-A42EB75B49B2}">
            <x14:dataBar minLength="0" maxLength="100" border="1" negativeBarBorderColorSameAsPositive="0">
              <x14:cfvo type="autoMin"/>
              <x14:cfvo type="autoMax"/>
              <x14:borderColor rgb="FF008AEF"/>
              <x14:negativeFillColor rgb="FFFF0000"/>
              <x14:negativeBorderColor rgb="FFFF0000"/>
              <x14:axisColor rgb="FF000000"/>
            </x14:dataBar>
          </x14:cfRule>
          <xm:sqref>H37</xm:sqref>
        </x14:conditionalFormatting>
        <x14:conditionalFormatting xmlns:xm="http://schemas.microsoft.com/office/excel/2006/main">
          <x14:cfRule type="dataBar" id="{14993DFE-660F-4DEA-B0FB-3D3F5A1B0851}">
            <x14:dataBar minLength="0" maxLength="100" border="1" negativeBarBorderColorSameAsPositive="0">
              <x14:cfvo type="autoMin"/>
              <x14:cfvo type="autoMax"/>
              <x14:borderColor rgb="FF008AEF"/>
              <x14:negativeFillColor rgb="FFFF0000"/>
              <x14:negativeBorderColor rgb="FFFF0000"/>
              <x14:axisColor rgb="FF000000"/>
            </x14:dataBar>
          </x14:cfRule>
          <xm:sqref>H39</xm:sqref>
        </x14:conditionalFormatting>
        <x14:conditionalFormatting xmlns:xm="http://schemas.microsoft.com/office/excel/2006/main">
          <x14:cfRule type="dataBar" id="{9F3CE816-BD83-4B3B-A887-182C87BC1359}">
            <x14:dataBar minLength="0" maxLength="100" border="1" negativeBarBorderColorSameAsPositive="0">
              <x14:cfvo type="autoMin"/>
              <x14:cfvo type="autoMax"/>
              <x14:borderColor rgb="FF008AEF"/>
              <x14:negativeFillColor rgb="FFFF0000"/>
              <x14:negativeBorderColor rgb="FFFF0000"/>
              <x14:axisColor rgb="FF000000"/>
            </x14:dataBar>
          </x14:cfRule>
          <xm:sqref>I37</xm:sqref>
        </x14:conditionalFormatting>
        <x14:conditionalFormatting xmlns:xm="http://schemas.microsoft.com/office/excel/2006/main">
          <x14:cfRule type="dataBar" id="{95B18E6E-0630-4420-BE89-C1CE1804BB67}">
            <x14:dataBar minLength="0" maxLength="100" border="1" negativeBarBorderColorSameAsPositive="0">
              <x14:cfvo type="autoMin"/>
              <x14:cfvo type="autoMax"/>
              <x14:borderColor rgb="FF008AEF"/>
              <x14:negativeFillColor rgb="FFFF0000"/>
              <x14:negativeBorderColor rgb="FFFF0000"/>
              <x14:axisColor rgb="FF000000"/>
            </x14:dataBar>
          </x14:cfRule>
          <xm:sqref>I39</xm:sqref>
        </x14:conditionalFormatting>
        <x14:conditionalFormatting xmlns:xm="http://schemas.microsoft.com/office/excel/2006/main">
          <x14:cfRule type="dataBar" id="{6EFFD7E2-4CED-478E-9AF8-4C7E474DE29B}">
            <x14:dataBar minLength="0" maxLength="100" border="1" negativeBarBorderColorSameAsPositive="0">
              <x14:cfvo type="autoMin"/>
              <x14:cfvo type="autoMax"/>
              <x14:borderColor rgb="FF008AEF"/>
              <x14:negativeFillColor rgb="FFFF0000"/>
              <x14:negativeBorderColor rgb="FFFF0000"/>
              <x14:axisColor rgb="FF000000"/>
            </x14:dataBar>
          </x14:cfRule>
          <xm:sqref>K19</xm:sqref>
        </x14:conditionalFormatting>
        <x14:conditionalFormatting xmlns:xm="http://schemas.microsoft.com/office/excel/2006/main">
          <x14:cfRule type="dataBar" id="{F0E33DAF-4E99-4961-A0FB-49CCE01067E8}">
            <x14:dataBar minLength="0" maxLength="100" border="1" negativeBarBorderColorSameAsPositive="0">
              <x14:cfvo type="autoMin"/>
              <x14:cfvo type="autoMax"/>
              <x14:borderColor rgb="FF008AEF"/>
              <x14:negativeFillColor rgb="FFFF0000"/>
              <x14:negativeBorderColor rgb="FFFF0000"/>
              <x14:axisColor rgb="FF000000"/>
            </x14:dataBar>
          </x14:cfRule>
          <xm:sqref>L19</xm:sqref>
        </x14:conditionalFormatting>
        <x14:conditionalFormatting xmlns:xm="http://schemas.microsoft.com/office/excel/2006/main">
          <x14:cfRule type="dataBar" id="{96E42AED-D09A-4E79-BA14-7A30EAF6DCD4}">
            <x14:dataBar minLength="0" maxLength="100" border="1" negativeBarBorderColorSameAsPositive="0">
              <x14:cfvo type="autoMin"/>
              <x14:cfvo type="autoMax"/>
              <x14:borderColor rgb="FF008AEF"/>
              <x14:negativeFillColor rgb="FFFF0000"/>
              <x14:negativeBorderColor rgb="FFFF0000"/>
              <x14:axisColor rgb="FF000000"/>
            </x14:dataBar>
          </x14:cfRule>
          <xm:sqref>M19</xm:sqref>
        </x14:conditionalFormatting>
        <x14:conditionalFormatting xmlns:xm="http://schemas.microsoft.com/office/excel/2006/main">
          <x14:cfRule type="dataBar" id="{66E011D6-C7C5-408A-8AC5-1FF5A133CA0F}">
            <x14:dataBar minLength="0" maxLength="100" border="1" negativeBarBorderColorSameAsPositive="0">
              <x14:cfvo type="autoMin"/>
              <x14:cfvo type="autoMax"/>
              <x14:borderColor rgb="FF008AEF"/>
              <x14:negativeFillColor rgb="FFFF0000"/>
              <x14:negativeBorderColor rgb="FFFF0000"/>
              <x14:axisColor rgb="FF000000"/>
            </x14:dataBar>
          </x14:cfRule>
          <xm:sqref>N19</xm:sqref>
        </x14:conditionalFormatting>
        <x14:conditionalFormatting xmlns:xm="http://schemas.microsoft.com/office/excel/2006/main">
          <x14:cfRule type="dataBar" id="{619BF2CB-C466-423B-955A-26ADE4418405}">
            <x14:dataBar minLength="0" maxLength="100" border="1" negativeBarBorderColorSameAsPositive="0">
              <x14:cfvo type="autoMin"/>
              <x14:cfvo type="autoMax"/>
              <x14:borderColor rgb="FF008AEF"/>
              <x14:negativeFillColor rgb="FFFF0000"/>
              <x14:negativeBorderColor rgb="FFFF0000"/>
              <x14:axisColor rgb="FF000000"/>
            </x14:dataBar>
          </x14:cfRule>
          <xm:sqref>O19</xm:sqref>
        </x14:conditionalFormatting>
        <x14:conditionalFormatting xmlns:xm="http://schemas.microsoft.com/office/excel/2006/main">
          <x14:cfRule type="dataBar" id="{64C9B44F-0100-435E-8D88-8397E582531A}">
            <x14:dataBar minLength="0" maxLength="100" border="1" negativeBarBorderColorSameAsPositive="0">
              <x14:cfvo type="autoMin"/>
              <x14:cfvo type="autoMax"/>
              <x14:borderColor rgb="FF008AEF"/>
              <x14:negativeFillColor rgb="FFFF0000"/>
              <x14:negativeBorderColor rgb="FFFF0000"/>
              <x14:axisColor rgb="FF000000"/>
            </x14:dataBar>
          </x14:cfRule>
          <xm:sqref>K22</xm:sqref>
        </x14:conditionalFormatting>
        <x14:conditionalFormatting xmlns:xm="http://schemas.microsoft.com/office/excel/2006/main">
          <x14:cfRule type="dataBar" id="{3F48890A-D9CC-4039-B10C-00C47D3D577B}">
            <x14:dataBar minLength="0" maxLength="100" border="1" negativeBarBorderColorSameAsPositive="0">
              <x14:cfvo type="autoMin"/>
              <x14:cfvo type="autoMax"/>
              <x14:borderColor rgb="FF008AEF"/>
              <x14:negativeFillColor rgb="FFFF0000"/>
              <x14:negativeBorderColor rgb="FFFF0000"/>
              <x14:axisColor rgb="FF000000"/>
            </x14:dataBar>
          </x14:cfRule>
          <xm:sqref>L22</xm:sqref>
        </x14:conditionalFormatting>
        <x14:conditionalFormatting xmlns:xm="http://schemas.microsoft.com/office/excel/2006/main">
          <x14:cfRule type="dataBar" id="{64E1235D-64CE-44C5-B4A4-AEA4DC1B11A7}">
            <x14:dataBar minLength="0" maxLength="100" border="1" negativeBarBorderColorSameAsPositive="0">
              <x14:cfvo type="autoMin"/>
              <x14:cfvo type="autoMax"/>
              <x14:borderColor rgb="FF008AEF"/>
              <x14:negativeFillColor rgb="FFFF0000"/>
              <x14:negativeBorderColor rgb="FFFF0000"/>
              <x14:axisColor rgb="FF000000"/>
            </x14:dataBar>
          </x14:cfRule>
          <xm:sqref>M22</xm:sqref>
        </x14:conditionalFormatting>
        <x14:conditionalFormatting xmlns:xm="http://schemas.microsoft.com/office/excel/2006/main">
          <x14:cfRule type="dataBar" id="{B28B2D80-F9C0-4954-B424-C717839D9AF4}">
            <x14:dataBar minLength="0" maxLength="100" border="1" negativeBarBorderColorSameAsPositive="0">
              <x14:cfvo type="autoMin"/>
              <x14:cfvo type="autoMax"/>
              <x14:borderColor rgb="FF008AEF"/>
              <x14:negativeFillColor rgb="FFFF0000"/>
              <x14:negativeBorderColor rgb="FFFF0000"/>
              <x14:axisColor rgb="FF000000"/>
            </x14:dataBar>
          </x14:cfRule>
          <xm:sqref>N22</xm:sqref>
        </x14:conditionalFormatting>
        <x14:conditionalFormatting xmlns:xm="http://schemas.microsoft.com/office/excel/2006/main">
          <x14:cfRule type="dataBar" id="{D04B059C-D5EC-4783-9B9D-1CE934DC99C0}">
            <x14:dataBar minLength="0" maxLength="100" border="1" negativeBarBorderColorSameAsPositive="0">
              <x14:cfvo type="autoMin"/>
              <x14:cfvo type="autoMax"/>
              <x14:borderColor rgb="FF008AEF"/>
              <x14:negativeFillColor rgb="FFFF0000"/>
              <x14:negativeBorderColor rgb="FFFF0000"/>
              <x14:axisColor rgb="FF000000"/>
            </x14:dataBar>
          </x14:cfRule>
          <xm:sqref>O22</xm:sqref>
        </x14:conditionalFormatting>
        <x14:conditionalFormatting xmlns:xm="http://schemas.microsoft.com/office/excel/2006/main">
          <x14:cfRule type="dataBar" id="{B5A6D8ED-37D5-418C-B995-6B5527C3429C}">
            <x14:dataBar minLength="0" maxLength="100" border="1" negativeBarBorderColorSameAsPositive="0">
              <x14:cfvo type="autoMin"/>
              <x14:cfvo type="autoMax"/>
              <x14:borderColor rgb="FF008AEF"/>
              <x14:negativeFillColor rgb="FFFF0000"/>
              <x14:negativeBorderColor rgb="FFFF0000"/>
              <x14:axisColor rgb="FF000000"/>
            </x14:dataBar>
          </x14:cfRule>
          <xm:sqref>K25</xm:sqref>
        </x14:conditionalFormatting>
        <x14:conditionalFormatting xmlns:xm="http://schemas.microsoft.com/office/excel/2006/main">
          <x14:cfRule type="dataBar" id="{1582BEE7-0E8D-4CB1-9605-DEC3BB926C6B}">
            <x14:dataBar minLength="0" maxLength="100" border="1" negativeBarBorderColorSameAsPositive="0">
              <x14:cfvo type="autoMin"/>
              <x14:cfvo type="autoMax"/>
              <x14:borderColor rgb="FF008AEF"/>
              <x14:negativeFillColor rgb="FFFF0000"/>
              <x14:negativeBorderColor rgb="FFFF0000"/>
              <x14:axisColor rgb="FF000000"/>
            </x14:dataBar>
          </x14:cfRule>
          <xm:sqref>L25</xm:sqref>
        </x14:conditionalFormatting>
        <x14:conditionalFormatting xmlns:xm="http://schemas.microsoft.com/office/excel/2006/main">
          <x14:cfRule type="dataBar" id="{F125854C-426E-4AAD-9F5F-F26A349987AA}">
            <x14:dataBar minLength="0" maxLength="100" border="1" negativeBarBorderColorSameAsPositive="0">
              <x14:cfvo type="autoMin"/>
              <x14:cfvo type="autoMax"/>
              <x14:borderColor rgb="FF008AEF"/>
              <x14:negativeFillColor rgb="FFFF0000"/>
              <x14:negativeBorderColor rgb="FFFF0000"/>
              <x14:axisColor rgb="FF000000"/>
            </x14:dataBar>
          </x14:cfRule>
          <xm:sqref>M25</xm:sqref>
        </x14:conditionalFormatting>
        <x14:conditionalFormatting xmlns:xm="http://schemas.microsoft.com/office/excel/2006/main">
          <x14:cfRule type="dataBar" id="{FBA2F2F8-3119-4831-9F46-5E867847DB12}">
            <x14:dataBar minLength="0" maxLength="100" border="1" negativeBarBorderColorSameAsPositive="0">
              <x14:cfvo type="autoMin"/>
              <x14:cfvo type="autoMax"/>
              <x14:borderColor rgb="FF008AEF"/>
              <x14:negativeFillColor rgb="FFFF0000"/>
              <x14:negativeBorderColor rgb="FFFF0000"/>
              <x14:axisColor rgb="FF000000"/>
            </x14:dataBar>
          </x14:cfRule>
          <xm:sqref>N25</xm:sqref>
        </x14:conditionalFormatting>
        <x14:conditionalFormatting xmlns:xm="http://schemas.microsoft.com/office/excel/2006/main">
          <x14:cfRule type="dataBar" id="{80F8AD5F-9123-405F-97B8-605E7541CACA}">
            <x14:dataBar minLength="0" maxLength="100" border="1" negativeBarBorderColorSameAsPositive="0">
              <x14:cfvo type="autoMin"/>
              <x14:cfvo type="autoMax"/>
              <x14:borderColor rgb="FF008AEF"/>
              <x14:negativeFillColor rgb="FFFF0000"/>
              <x14:negativeBorderColor rgb="FFFF0000"/>
              <x14:axisColor rgb="FF000000"/>
            </x14:dataBar>
          </x14:cfRule>
          <xm:sqref>O25</xm:sqref>
        </x14:conditionalFormatting>
        <x14:conditionalFormatting xmlns:xm="http://schemas.microsoft.com/office/excel/2006/main">
          <x14:cfRule type="dataBar" id="{C4C281C4-5BD0-40C6-9835-3DD5F5C3524C}">
            <x14:dataBar minLength="0" maxLength="100" border="1" negativeBarBorderColorSameAsPositive="0">
              <x14:cfvo type="autoMin"/>
              <x14:cfvo type="autoMax"/>
              <x14:borderColor rgb="FF008AEF"/>
              <x14:negativeFillColor rgb="FFFF0000"/>
              <x14:negativeBorderColor rgb="FFFF0000"/>
              <x14:axisColor rgb="FF000000"/>
            </x14:dataBar>
          </x14:cfRule>
          <xm:sqref>K28</xm:sqref>
        </x14:conditionalFormatting>
        <x14:conditionalFormatting xmlns:xm="http://schemas.microsoft.com/office/excel/2006/main">
          <x14:cfRule type="dataBar" id="{5ED67698-8C1F-487A-AB7F-A9FC48F33E79}">
            <x14:dataBar minLength="0" maxLength="100" border="1" negativeBarBorderColorSameAsPositive="0">
              <x14:cfvo type="autoMin"/>
              <x14:cfvo type="autoMax"/>
              <x14:borderColor rgb="FF008AEF"/>
              <x14:negativeFillColor rgb="FFFF0000"/>
              <x14:negativeBorderColor rgb="FFFF0000"/>
              <x14:axisColor rgb="FF000000"/>
            </x14:dataBar>
          </x14:cfRule>
          <xm:sqref>L28</xm:sqref>
        </x14:conditionalFormatting>
        <x14:conditionalFormatting xmlns:xm="http://schemas.microsoft.com/office/excel/2006/main">
          <x14:cfRule type="dataBar" id="{263D3054-7383-4860-9275-402236CDBD6E}">
            <x14:dataBar minLength="0" maxLength="100" border="1" negativeBarBorderColorSameAsPositive="0">
              <x14:cfvo type="autoMin"/>
              <x14:cfvo type="autoMax"/>
              <x14:borderColor rgb="FF008AEF"/>
              <x14:negativeFillColor rgb="FFFF0000"/>
              <x14:negativeBorderColor rgb="FFFF0000"/>
              <x14:axisColor rgb="FF000000"/>
            </x14:dataBar>
          </x14:cfRule>
          <xm:sqref>M28</xm:sqref>
        </x14:conditionalFormatting>
        <x14:conditionalFormatting xmlns:xm="http://schemas.microsoft.com/office/excel/2006/main">
          <x14:cfRule type="dataBar" id="{0D1496C3-B59C-4EBA-920E-E14684D36DBA}">
            <x14:dataBar minLength="0" maxLength="100" border="1" negativeBarBorderColorSameAsPositive="0">
              <x14:cfvo type="autoMin"/>
              <x14:cfvo type="autoMax"/>
              <x14:borderColor rgb="FF008AEF"/>
              <x14:negativeFillColor rgb="FFFF0000"/>
              <x14:negativeBorderColor rgb="FFFF0000"/>
              <x14:axisColor rgb="FF000000"/>
            </x14:dataBar>
          </x14:cfRule>
          <xm:sqref>N28</xm:sqref>
        </x14:conditionalFormatting>
        <x14:conditionalFormatting xmlns:xm="http://schemas.microsoft.com/office/excel/2006/main">
          <x14:cfRule type="dataBar" id="{7084CB46-8905-4515-8950-48DD5FB49105}">
            <x14:dataBar minLength="0" maxLength="100" border="1" negativeBarBorderColorSameAsPositive="0">
              <x14:cfvo type="autoMin"/>
              <x14:cfvo type="autoMax"/>
              <x14:borderColor rgb="FF008AEF"/>
              <x14:negativeFillColor rgb="FFFF0000"/>
              <x14:negativeBorderColor rgb="FFFF0000"/>
              <x14:axisColor rgb="FF000000"/>
            </x14:dataBar>
          </x14:cfRule>
          <xm:sqref>O28</xm:sqref>
        </x14:conditionalFormatting>
        <x14:conditionalFormatting xmlns:xm="http://schemas.microsoft.com/office/excel/2006/main">
          <x14:cfRule type="dataBar" id="{05A9B8C2-D35C-43C3-AB55-82D72A770175}">
            <x14:dataBar minLength="0" maxLength="100" border="1" negativeBarBorderColorSameAsPositive="0">
              <x14:cfvo type="autoMin"/>
              <x14:cfvo type="autoMax"/>
              <x14:borderColor rgb="FF008AEF"/>
              <x14:negativeFillColor rgb="FFFF0000"/>
              <x14:negativeBorderColor rgb="FFFF0000"/>
              <x14:axisColor rgb="FF000000"/>
            </x14:dataBar>
          </x14:cfRule>
          <xm:sqref>K31</xm:sqref>
        </x14:conditionalFormatting>
        <x14:conditionalFormatting xmlns:xm="http://schemas.microsoft.com/office/excel/2006/main">
          <x14:cfRule type="dataBar" id="{16D225AD-6CFB-48D2-A342-EFF7E6024A3E}">
            <x14:dataBar minLength="0" maxLength="100" border="1" negativeBarBorderColorSameAsPositive="0">
              <x14:cfvo type="autoMin"/>
              <x14:cfvo type="autoMax"/>
              <x14:borderColor rgb="FF008AEF"/>
              <x14:negativeFillColor rgb="FFFF0000"/>
              <x14:negativeBorderColor rgb="FFFF0000"/>
              <x14:axisColor rgb="FF000000"/>
            </x14:dataBar>
          </x14:cfRule>
          <xm:sqref>L31</xm:sqref>
        </x14:conditionalFormatting>
        <x14:conditionalFormatting xmlns:xm="http://schemas.microsoft.com/office/excel/2006/main">
          <x14:cfRule type="dataBar" id="{3254ED87-9E73-47DF-808E-FB297446ABFD}">
            <x14:dataBar minLength="0" maxLength="100" border="1" negativeBarBorderColorSameAsPositive="0">
              <x14:cfvo type="autoMin"/>
              <x14:cfvo type="autoMax"/>
              <x14:borderColor rgb="FF008AEF"/>
              <x14:negativeFillColor rgb="FFFF0000"/>
              <x14:negativeBorderColor rgb="FFFF0000"/>
              <x14:axisColor rgb="FF000000"/>
            </x14:dataBar>
          </x14:cfRule>
          <xm:sqref>M31</xm:sqref>
        </x14:conditionalFormatting>
        <x14:conditionalFormatting xmlns:xm="http://schemas.microsoft.com/office/excel/2006/main">
          <x14:cfRule type="dataBar" id="{6C8E8964-AD20-4181-A6FB-A5544FA6CD41}">
            <x14:dataBar minLength="0" maxLength="100" border="1" negativeBarBorderColorSameAsPositive="0">
              <x14:cfvo type="autoMin"/>
              <x14:cfvo type="autoMax"/>
              <x14:borderColor rgb="FF008AEF"/>
              <x14:negativeFillColor rgb="FFFF0000"/>
              <x14:negativeBorderColor rgb="FFFF0000"/>
              <x14:axisColor rgb="FF000000"/>
            </x14:dataBar>
          </x14:cfRule>
          <xm:sqref>N31</xm:sqref>
        </x14:conditionalFormatting>
        <x14:conditionalFormatting xmlns:xm="http://schemas.microsoft.com/office/excel/2006/main">
          <x14:cfRule type="dataBar" id="{C9CA1905-6390-4550-8691-A176D0903718}">
            <x14:dataBar minLength="0" maxLength="100" border="1" negativeBarBorderColorSameAsPositive="0">
              <x14:cfvo type="autoMin"/>
              <x14:cfvo type="autoMax"/>
              <x14:borderColor rgb="FF008AEF"/>
              <x14:negativeFillColor rgb="FFFF0000"/>
              <x14:negativeBorderColor rgb="FFFF0000"/>
              <x14:axisColor rgb="FF000000"/>
            </x14:dataBar>
          </x14:cfRule>
          <xm:sqref>O31</xm:sqref>
        </x14:conditionalFormatting>
        <x14:conditionalFormatting xmlns:xm="http://schemas.microsoft.com/office/excel/2006/main">
          <x14:cfRule type="dataBar" id="{390563BD-75A7-4F34-B30B-0F5E067A1724}">
            <x14:dataBar minLength="0" maxLength="100" border="1" negativeBarBorderColorSameAsPositive="0">
              <x14:cfvo type="autoMin"/>
              <x14:cfvo type="autoMax"/>
              <x14:borderColor rgb="FF008AEF"/>
              <x14:negativeFillColor rgb="FFFF0000"/>
              <x14:negativeBorderColor rgb="FFFF0000"/>
              <x14:axisColor rgb="FF000000"/>
            </x14:dataBar>
          </x14:cfRule>
          <xm:sqref>K34</xm:sqref>
        </x14:conditionalFormatting>
        <x14:conditionalFormatting xmlns:xm="http://schemas.microsoft.com/office/excel/2006/main">
          <x14:cfRule type="dataBar" id="{30AF7D7C-AA38-44A1-BE5E-9BE48B8AB1AF}">
            <x14:dataBar minLength="0" maxLength="100" border="1" negativeBarBorderColorSameAsPositive="0">
              <x14:cfvo type="autoMin"/>
              <x14:cfvo type="autoMax"/>
              <x14:borderColor rgb="FF008AEF"/>
              <x14:negativeFillColor rgb="FFFF0000"/>
              <x14:negativeBorderColor rgb="FFFF0000"/>
              <x14:axisColor rgb="FF000000"/>
            </x14:dataBar>
          </x14:cfRule>
          <xm:sqref>L34</xm:sqref>
        </x14:conditionalFormatting>
        <x14:conditionalFormatting xmlns:xm="http://schemas.microsoft.com/office/excel/2006/main">
          <x14:cfRule type="dataBar" id="{77D4CA18-A1B2-4D52-BC1B-2340ED60EE29}">
            <x14:dataBar minLength="0" maxLength="100" border="1" negativeBarBorderColorSameAsPositive="0">
              <x14:cfvo type="autoMin"/>
              <x14:cfvo type="autoMax"/>
              <x14:borderColor rgb="FF008AEF"/>
              <x14:negativeFillColor rgb="FFFF0000"/>
              <x14:negativeBorderColor rgb="FFFF0000"/>
              <x14:axisColor rgb="FF000000"/>
            </x14:dataBar>
          </x14:cfRule>
          <xm:sqref>M34</xm:sqref>
        </x14:conditionalFormatting>
        <x14:conditionalFormatting xmlns:xm="http://schemas.microsoft.com/office/excel/2006/main">
          <x14:cfRule type="dataBar" id="{794A924B-B4ED-452D-8EEC-84C2ADCE4E79}">
            <x14:dataBar minLength="0" maxLength="100" border="1" negativeBarBorderColorSameAsPositive="0">
              <x14:cfvo type="autoMin"/>
              <x14:cfvo type="autoMax"/>
              <x14:borderColor rgb="FF008AEF"/>
              <x14:negativeFillColor rgb="FFFF0000"/>
              <x14:negativeBorderColor rgb="FFFF0000"/>
              <x14:axisColor rgb="FF000000"/>
            </x14:dataBar>
          </x14:cfRule>
          <xm:sqref>N34</xm:sqref>
        </x14:conditionalFormatting>
        <x14:conditionalFormatting xmlns:xm="http://schemas.microsoft.com/office/excel/2006/main">
          <x14:cfRule type="dataBar" id="{C757977C-FA56-4CB6-B770-C7AB3F5AB949}">
            <x14:dataBar minLength="0" maxLength="100" border="1" negativeBarBorderColorSameAsPositive="0">
              <x14:cfvo type="autoMin"/>
              <x14:cfvo type="autoMax"/>
              <x14:borderColor rgb="FF008AEF"/>
              <x14:negativeFillColor rgb="FFFF0000"/>
              <x14:negativeBorderColor rgb="FFFF0000"/>
              <x14:axisColor rgb="FF000000"/>
            </x14:dataBar>
          </x14:cfRule>
          <xm:sqref>O34</xm:sqref>
        </x14:conditionalFormatting>
        <x14:conditionalFormatting xmlns:xm="http://schemas.microsoft.com/office/excel/2006/main">
          <x14:cfRule type="dataBar" id="{D738BBBF-DF51-4EB1-9977-20BBAB165894}">
            <x14:dataBar minLength="0" maxLength="100" border="1" negativeBarBorderColorSameAsPositive="0">
              <x14:cfvo type="autoMin"/>
              <x14:cfvo type="autoMax"/>
              <x14:borderColor rgb="FF008AEF"/>
              <x14:negativeFillColor rgb="FFFF0000"/>
              <x14:negativeBorderColor rgb="FFFF0000"/>
              <x14:axisColor rgb="FF000000"/>
            </x14:dataBar>
          </x14:cfRule>
          <xm:sqref>K37</xm:sqref>
        </x14:conditionalFormatting>
        <x14:conditionalFormatting xmlns:xm="http://schemas.microsoft.com/office/excel/2006/main">
          <x14:cfRule type="dataBar" id="{D709071A-9C48-4F55-8A90-6E55E0ED7F71}">
            <x14:dataBar minLength="0" maxLength="100" border="1" negativeBarBorderColorSameAsPositive="0">
              <x14:cfvo type="autoMin"/>
              <x14:cfvo type="autoMax"/>
              <x14:borderColor rgb="FF008AEF"/>
              <x14:negativeFillColor rgb="FFFF0000"/>
              <x14:negativeBorderColor rgb="FFFF0000"/>
              <x14:axisColor rgb="FF000000"/>
            </x14:dataBar>
          </x14:cfRule>
          <xm:sqref>L37</xm:sqref>
        </x14:conditionalFormatting>
        <x14:conditionalFormatting xmlns:xm="http://schemas.microsoft.com/office/excel/2006/main">
          <x14:cfRule type="dataBar" id="{5AB5225A-B139-4C8B-BE94-3FB1E4E8170D}">
            <x14:dataBar minLength="0" maxLength="100" border="1" negativeBarBorderColorSameAsPositive="0">
              <x14:cfvo type="autoMin"/>
              <x14:cfvo type="autoMax"/>
              <x14:borderColor rgb="FF008AEF"/>
              <x14:negativeFillColor rgb="FFFF0000"/>
              <x14:negativeBorderColor rgb="FFFF0000"/>
              <x14:axisColor rgb="FF000000"/>
            </x14:dataBar>
          </x14:cfRule>
          <xm:sqref>M37</xm:sqref>
        </x14:conditionalFormatting>
        <x14:conditionalFormatting xmlns:xm="http://schemas.microsoft.com/office/excel/2006/main">
          <x14:cfRule type="dataBar" id="{DBB713C0-59BB-4643-A2F0-CB1046BE8F52}">
            <x14:dataBar minLength="0" maxLength="100" border="1" negativeBarBorderColorSameAsPositive="0">
              <x14:cfvo type="autoMin"/>
              <x14:cfvo type="autoMax"/>
              <x14:borderColor rgb="FF008AEF"/>
              <x14:negativeFillColor rgb="FFFF0000"/>
              <x14:negativeBorderColor rgb="FFFF0000"/>
              <x14:axisColor rgb="FF000000"/>
            </x14:dataBar>
          </x14:cfRule>
          <xm:sqref>N37</xm:sqref>
        </x14:conditionalFormatting>
        <x14:conditionalFormatting xmlns:xm="http://schemas.microsoft.com/office/excel/2006/main">
          <x14:cfRule type="dataBar" id="{F1D350B1-F7F0-4788-BF0C-B0A16BFFA82D}">
            <x14:dataBar minLength="0" maxLength="100" border="1" negativeBarBorderColorSameAsPositive="0">
              <x14:cfvo type="autoMin"/>
              <x14:cfvo type="autoMax"/>
              <x14:borderColor rgb="FF008AEF"/>
              <x14:negativeFillColor rgb="FFFF0000"/>
              <x14:negativeBorderColor rgb="FFFF0000"/>
              <x14:axisColor rgb="FF000000"/>
            </x14:dataBar>
          </x14:cfRule>
          <xm:sqref>O37</xm:sqref>
        </x14:conditionalFormatting>
        <x14:conditionalFormatting xmlns:xm="http://schemas.microsoft.com/office/excel/2006/main">
          <x14:cfRule type="dataBar" id="{994A5588-DD9D-4270-99AB-F1D100D01E17}">
            <x14:dataBar minLength="0" maxLength="100" border="1" negativeBarBorderColorSameAsPositive="0">
              <x14:cfvo type="autoMin"/>
              <x14:cfvo type="autoMax"/>
              <x14:borderColor rgb="FF008AEF"/>
              <x14:negativeFillColor rgb="FFFF0000"/>
              <x14:negativeBorderColor rgb="FFFF0000"/>
              <x14:axisColor rgb="FF000000"/>
            </x14:dataBar>
          </x14:cfRule>
          <xm:sqref>K20</xm:sqref>
        </x14:conditionalFormatting>
        <x14:conditionalFormatting xmlns:xm="http://schemas.microsoft.com/office/excel/2006/main">
          <x14:cfRule type="dataBar" id="{BA8E75F8-04C2-4E05-8109-FAAEE02E3317}">
            <x14:dataBar minLength="0" maxLength="100" border="1" negativeBarBorderColorSameAsPositive="0">
              <x14:cfvo type="autoMin"/>
              <x14:cfvo type="autoMax"/>
              <x14:borderColor rgb="FF008AEF"/>
              <x14:negativeFillColor rgb="FFFF0000"/>
              <x14:negativeBorderColor rgb="FFFF0000"/>
              <x14:axisColor rgb="FF000000"/>
            </x14:dataBar>
          </x14:cfRule>
          <xm:sqref>M20</xm:sqref>
        </x14:conditionalFormatting>
        <x14:conditionalFormatting xmlns:xm="http://schemas.microsoft.com/office/excel/2006/main">
          <x14:cfRule type="dataBar" id="{0A3C8B4D-BD00-4E86-8BE1-29C5A1D5C181}">
            <x14:dataBar minLength="0" maxLength="100" border="1" negativeBarBorderColorSameAsPositive="0">
              <x14:cfvo type="autoMin"/>
              <x14:cfvo type="autoMax"/>
              <x14:borderColor rgb="FF008AEF"/>
              <x14:negativeFillColor rgb="FFFF0000"/>
              <x14:negativeBorderColor rgb="FFFF0000"/>
              <x14:axisColor rgb="FF000000"/>
            </x14:dataBar>
          </x14:cfRule>
          <xm:sqref>N20</xm:sqref>
        </x14:conditionalFormatting>
        <x14:conditionalFormatting xmlns:xm="http://schemas.microsoft.com/office/excel/2006/main">
          <x14:cfRule type="dataBar" id="{36446ED1-06CD-4BB6-BCD3-79AAB0498458}">
            <x14:dataBar minLength="0" maxLength="100" border="1" negativeBarBorderColorSameAsPositive="0">
              <x14:cfvo type="autoMin"/>
              <x14:cfvo type="autoMax"/>
              <x14:borderColor rgb="FF008AEF"/>
              <x14:negativeFillColor rgb="FFFF0000"/>
              <x14:negativeBorderColor rgb="FFFF0000"/>
              <x14:axisColor rgb="FF000000"/>
            </x14:dataBar>
          </x14:cfRule>
          <xm:sqref>O20</xm:sqref>
        </x14:conditionalFormatting>
        <x14:conditionalFormatting xmlns:xm="http://schemas.microsoft.com/office/excel/2006/main">
          <x14:cfRule type="dataBar" id="{12F19639-A4BD-49CF-900E-D22FFE578EDC}">
            <x14:dataBar minLength="0" maxLength="100" border="1" negativeBarBorderColorSameAsPositive="0">
              <x14:cfvo type="autoMin"/>
              <x14:cfvo type="autoMax"/>
              <x14:borderColor rgb="FF008AEF"/>
              <x14:negativeFillColor rgb="FFFF0000"/>
              <x14:negativeBorderColor rgb="FFFF0000"/>
              <x14:axisColor rgb="FF000000"/>
            </x14:dataBar>
          </x14:cfRule>
          <xm:sqref>L20</xm:sqref>
        </x14:conditionalFormatting>
        <x14:conditionalFormatting xmlns:xm="http://schemas.microsoft.com/office/excel/2006/main">
          <x14:cfRule type="dataBar" id="{309AE83E-C8CD-42C2-9CD1-35C8DFB027C8}">
            <x14:dataBar minLength="0" maxLength="100" border="1" negativeBarBorderColorSameAsPositive="0">
              <x14:cfvo type="autoMin"/>
              <x14:cfvo type="autoMax"/>
              <x14:borderColor rgb="FF008AEF"/>
              <x14:negativeFillColor rgb="FFFF0000"/>
              <x14:negativeBorderColor rgb="FFFF0000"/>
              <x14:axisColor rgb="FF000000"/>
            </x14:dataBar>
          </x14:cfRule>
          <xm:sqref>K23</xm:sqref>
        </x14:conditionalFormatting>
        <x14:conditionalFormatting xmlns:xm="http://schemas.microsoft.com/office/excel/2006/main">
          <x14:cfRule type="dataBar" id="{3B4CB12B-E374-47D6-B68B-DF65A8668A2E}">
            <x14:dataBar minLength="0" maxLength="100" border="1" negativeBarBorderColorSameAsPositive="0">
              <x14:cfvo type="autoMin"/>
              <x14:cfvo type="autoMax"/>
              <x14:borderColor rgb="FF008AEF"/>
              <x14:negativeFillColor rgb="FFFF0000"/>
              <x14:negativeBorderColor rgb="FFFF0000"/>
              <x14:axisColor rgb="FF000000"/>
            </x14:dataBar>
          </x14:cfRule>
          <xm:sqref>K26</xm:sqref>
        </x14:conditionalFormatting>
        <x14:conditionalFormatting xmlns:xm="http://schemas.microsoft.com/office/excel/2006/main">
          <x14:cfRule type="dataBar" id="{ABD44D62-82A5-46A5-A0BB-6749817724E1}">
            <x14:dataBar minLength="0" maxLength="100" border="1" negativeBarBorderColorSameAsPositive="0">
              <x14:cfvo type="autoMin"/>
              <x14:cfvo type="autoMax"/>
              <x14:borderColor rgb="FF008AEF"/>
              <x14:negativeFillColor rgb="FFFF0000"/>
              <x14:negativeBorderColor rgb="FFFF0000"/>
              <x14:axisColor rgb="FF000000"/>
            </x14:dataBar>
          </x14:cfRule>
          <xm:sqref>L26</xm:sqref>
        </x14:conditionalFormatting>
        <x14:conditionalFormatting xmlns:xm="http://schemas.microsoft.com/office/excel/2006/main">
          <x14:cfRule type="dataBar" id="{BBB5A103-06B7-4709-B489-64218DF7B3A5}">
            <x14:dataBar minLength="0" maxLength="100" border="1" negativeBarBorderColorSameAsPositive="0">
              <x14:cfvo type="autoMin"/>
              <x14:cfvo type="autoMax"/>
              <x14:borderColor rgb="FF008AEF"/>
              <x14:negativeFillColor rgb="FFFF0000"/>
              <x14:negativeBorderColor rgb="FFFF0000"/>
              <x14:axisColor rgb="FF000000"/>
            </x14:dataBar>
          </x14:cfRule>
          <xm:sqref>M26</xm:sqref>
        </x14:conditionalFormatting>
        <x14:conditionalFormatting xmlns:xm="http://schemas.microsoft.com/office/excel/2006/main">
          <x14:cfRule type="dataBar" id="{35ED9781-4D36-47B6-910F-53386FADE715}">
            <x14:dataBar minLength="0" maxLength="100" border="1" negativeBarBorderColorSameAsPositive="0">
              <x14:cfvo type="autoMin"/>
              <x14:cfvo type="autoMax"/>
              <x14:borderColor rgb="FF008AEF"/>
              <x14:negativeFillColor rgb="FFFF0000"/>
              <x14:negativeBorderColor rgb="FFFF0000"/>
              <x14:axisColor rgb="FF000000"/>
            </x14:dataBar>
          </x14:cfRule>
          <xm:sqref>N26</xm:sqref>
        </x14:conditionalFormatting>
        <x14:conditionalFormatting xmlns:xm="http://schemas.microsoft.com/office/excel/2006/main">
          <x14:cfRule type="dataBar" id="{FC2B88D7-B23D-4E12-BBAB-BFE4F7FBF354}">
            <x14:dataBar minLength="0" maxLength="100" border="1" negativeBarBorderColorSameAsPositive="0">
              <x14:cfvo type="autoMin"/>
              <x14:cfvo type="autoMax"/>
              <x14:borderColor rgb="FF008AEF"/>
              <x14:negativeFillColor rgb="FFFF0000"/>
              <x14:negativeBorderColor rgb="FFFF0000"/>
              <x14:axisColor rgb="FF000000"/>
            </x14:dataBar>
          </x14:cfRule>
          <xm:sqref>O26</xm:sqref>
        </x14:conditionalFormatting>
        <x14:conditionalFormatting xmlns:xm="http://schemas.microsoft.com/office/excel/2006/main">
          <x14:cfRule type="dataBar" id="{1BF8898F-83B6-427B-BF1A-24970A305016}">
            <x14:dataBar minLength="0" maxLength="100" border="1" negativeBarBorderColorSameAsPositive="0">
              <x14:cfvo type="autoMin"/>
              <x14:cfvo type="autoMax"/>
              <x14:borderColor rgb="FF008AEF"/>
              <x14:negativeFillColor rgb="FFFF0000"/>
              <x14:negativeBorderColor rgb="FFFF0000"/>
              <x14:axisColor rgb="FF000000"/>
            </x14:dataBar>
          </x14:cfRule>
          <xm:sqref>K29</xm:sqref>
        </x14:conditionalFormatting>
        <x14:conditionalFormatting xmlns:xm="http://schemas.microsoft.com/office/excel/2006/main">
          <x14:cfRule type="dataBar" id="{173E17F3-A227-45D2-A83C-24C605A895BF}">
            <x14:dataBar minLength="0" maxLength="100" border="1" negativeBarBorderColorSameAsPositive="0">
              <x14:cfvo type="autoMin"/>
              <x14:cfvo type="autoMax"/>
              <x14:borderColor rgb="FF008AEF"/>
              <x14:negativeFillColor rgb="FFFF0000"/>
              <x14:negativeBorderColor rgb="FFFF0000"/>
              <x14:axisColor rgb="FF000000"/>
            </x14:dataBar>
          </x14:cfRule>
          <xm:sqref>L29</xm:sqref>
        </x14:conditionalFormatting>
        <x14:conditionalFormatting xmlns:xm="http://schemas.microsoft.com/office/excel/2006/main">
          <x14:cfRule type="dataBar" id="{E343F9D3-393B-456C-B2B2-1D6E99620753}">
            <x14:dataBar minLength="0" maxLength="100" border="1" negativeBarBorderColorSameAsPositive="0">
              <x14:cfvo type="autoMin"/>
              <x14:cfvo type="autoMax"/>
              <x14:borderColor rgb="FF008AEF"/>
              <x14:negativeFillColor rgb="FFFF0000"/>
              <x14:negativeBorderColor rgb="FFFF0000"/>
              <x14:axisColor rgb="FF000000"/>
            </x14:dataBar>
          </x14:cfRule>
          <xm:sqref>M29</xm:sqref>
        </x14:conditionalFormatting>
        <x14:conditionalFormatting xmlns:xm="http://schemas.microsoft.com/office/excel/2006/main">
          <x14:cfRule type="dataBar" id="{4F943475-D574-4A59-B81D-6D2188F231C2}">
            <x14:dataBar minLength="0" maxLength="100" border="1" negativeBarBorderColorSameAsPositive="0">
              <x14:cfvo type="autoMin"/>
              <x14:cfvo type="autoMax"/>
              <x14:borderColor rgb="FF008AEF"/>
              <x14:negativeFillColor rgb="FFFF0000"/>
              <x14:negativeBorderColor rgb="FFFF0000"/>
              <x14:axisColor rgb="FF000000"/>
            </x14:dataBar>
          </x14:cfRule>
          <xm:sqref>N29</xm:sqref>
        </x14:conditionalFormatting>
        <x14:conditionalFormatting xmlns:xm="http://schemas.microsoft.com/office/excel/2006/main">
          <x14:cfRule type="dataBar" id="{4D77231C-CD43-4DA0-A61F-6BC72B98D28A}">
            <x14:dataBar minLength="0" maxLength="100" border="1" negativeBarBorderColorSameAsPositive="0">
              <x14:cfvo type="autoMin"/>
              <x14:cfvo type="autoMax"/>
              <x14:borderColor rgb="FF008AEF"/>
              <x14:negativeFillColor rgb="FFFF0000"/>
              <x14:negativeBorderColor rgb="FFFF0000"/>
              <x14:axisColor rgb="FF000000"/>
            </x14:dataBar>
          </x14:cfRule>
          <xm:sqref>O29</xm:sqref>
        </x14:conditionalFormatting>
        <x14:conditionalFormatting xmlns:xm="http://schemas.microsoft.com/office/excel/2006/main">
          <x14:cfRule type="dataBar" id="{F95C2226-6D02-4885-9D49-4B73AFE86715}">
            <x14:dataBar minLength="0" maxLength="100" border="1" negativeBarBorderColorSameAsPositive="0">
              <x14:cfvo type="autoMin"/>
              <x14:cfvo type="autoMax"/>
              <x14:borderColor rgb="FF008AEF"/>
              <x14:negativeFillColor rgb="FFFF0000"/>
              <x14:negativeBorderColor rgb="FFFF0000"/>
              <x14:axisColor rgb="FF000000"/>
            </x14:dataBar>
          </x14:cfRule>
          <xm:sqref>K32</xm:sqref>
        </x14:conditionalFormatting>
        <x14:conditionalFormatting xmlns:xm="http://schemas.microsoft.com/office/excel/2006/main">
          <x14:cfRule type="dataBar" id="{87AFC627-2584-43B4-958C-16BF6DE6B9DD}">
            <x14:dataBar minLength="0" maxLength="100" border="1" negativeBarBorderColorSameAsPositive="0">
              <x14:cfvo type="autoMin"/>
              <x14:cfvo type="autoMax"/>
              <x14:borderColor rgb="FF008AEF"/>
              <x14:negativeFillColor rgb="FFFF0000"/>
              <x14:negativeBorderColor rgb="FFFF0000"/>
              <x14:axisColor rgb="FF000000"/>
            </x14:dataBar>
          </x14:cfRule>
          <xm:sqref>L32</xm:sqref>
        </x14:conditionalFormatting>
        <x14:conditionalFormatting xmlns:xm="http://schemas.microsoft.com/office/excel/2006/main">
          <x14:cfRule type="dataBar" id="{C223D97C-981C-44B7-8096-199667F1233A}">
            <x14:dataBar minLength="0" maxLength="100" border="1" negativeBarBorderColorSameAsPositive="0">
              <x14:cfvo type="autoMin"/>
              <x14:cfvo type="autoMax"/>
              <x14:borderColor rgb="FF008AEF"/>
              <x14:negativeFillColor rgb="FFFF0000"/>
              <x14:negativeBorderColor rgb="FFFF0000"/>
              <x14:axisColor rgb="FF000000"/>
            </x14:dataBar>
          </x14:cfRule>
          <xm:sqref>M32</xm:sqref>
        </x14:conditionalFormatting>
        <x14:conditionalFormatting xmlns:xm="http://schemas.microsoft.com/office/excel/2006/main">
          <x14:cfRule type="dataBar" id="{1248A32E-9D3D-4EB7-A3FB-299288407D77}">
            <x14:dataBar minLength="0" maxLength="100" border="1" negativeBarBorderColorSameAsPositive="0">
              <x14:cfvo type="autoMin"/>
              <x14:cfvo type="autoMax"/>
              <x14:borderColor rgb="FF008AEF"/>
              <x14:negativeFillColor rgb="FFFF0000"/>
              <x14:negativeBorderColor rgb="FFFF0000"/>
              <x14:axisColor rgb="FF000000"/>
            </x14:dataBar>
          </x14:cfRule>
          <xm:sqref>N32</xm:sqref>
        </x14:conditionalFormatting>
        <x14:conditionalFormatting xmlns:xm="http://schemas.microsoft.com/office/excel/2006/main">
          <x14:cfRule type="dataBar" id="{8D6E6023-0D6F-40AC-AA16-4C1283A6D9DC}">
            <x14:dataBar minLength="0" maxLength="100" border="1" negativeBarBorderColorSameAsPositive="0">
              <x14:cfvo type="autoMin"/>
              <x14:cfvo type="autoMax"/>
              <x14:borderColor rgb="FF008AEF"/>
              <x14:negativeFillColor rgb="FFFF0000"/>
              <x14:negativeBorderColor rgb="FFFF0000"/>
              <x14:axisColor rgb="FF000000"/>
            </x14:dataBar>
          </x14:cfRule>
          <xm:sqref>O32</xm:sqref>
        </x14:conditionalFormatting>
        <x14:conditionalFormatting xmlns:xm="http://schemas.microsoft.com/office/excel/2006/main">
          <x14:cfRule type="dataBar" id="{0E60785C-A7F5-474F-B564-FD50CA848688}">
            <x14:dataBar minLength="0" maxLength="100" border="1" negativeBarBorderColorSameAsPositive="0">
              <x14:cfvo type="autoMin"/>
              <x14:cfvo type="autoMax"/>
              <x14:borderColor rgb="FF008AEF"/>
              <x14:negativeFillColor rgb="FFFF0000"/>
              <x14:negativeBorderColor rgb="FFFF0000"/>
              <x14:axisColor rgb="FF000000"/>
            </x14:dataBar>
          </x14:cfRule>
          <xm:sqref>L23</xm:sqref>
        </x14:conditionalFormatting>
        <x14:conditionalFormatting xmlns:xm="http://schemas.microsoft.com/office/excel/2006/main">
          <x14:cfRule type="dataBar" id="{D696305C-2B7F-47D7-979C-1B475992E728}">
            <x14:dataBar minLength="0" maxLength="100" border="1" negativeBarBorderColorSameAsPositive="0">
              <x14:cfvo type="autoMin"/>
              <x14:cfvo type="autoMax"/>
              <x14:borderColor rgb="FF008AEF"/>
              <x14:negativeFillColor rgb="FFFF0000"/>
              <x14:negativeBorderColor rgb="FFFF0000"/>
              <x14:axisColor rgb="FF000000"/>
            </x14:dataBar>
          </x14:cfRule>
          <xm:sqref>M23</xm:sqref>
        </x14:conditionalFormatting>
        <x14:conditionalFormatting xmlns:xm="http://schemas.microsoft.com/office/excel/2006/main">
          <x14:cfRule type="dataBar" id="{29E6288F-68D1-4CEC-9AD6-85BE9E14B84A}">
            <x14:dataBar minLength="0" maxLength="100" border="1" negativeBarBorderColorSameAsPositive="0">
              <x14:cfvo type="autoMin"/>
              <x14:cfvo type="autoMax"/>
              <x14:borderColor rgb="FF008AEF"/>
              <x14:negativeFillColor rgb="FFFF0000"/>
              <x14:negativeBorderColor rgb="FFFF0000"/>
              <x14:axisColor rgb="FF000000"/>
            </x14:dataBar>
          </x14:cfRule>
          <xm:sqref>N23</xm:sqref>
        </x14:conditionalFormatting>
        <x14:conditionalFormatting xmlns:xm="http://schemas.microsoft.com/office/excel/2006/main">
          <x14:cfRule type="dataBar" id="{D980A7DC-EA0A-4B3B-9E28-8635E82BCAB6}">
            <x14:dataBar minLength="0" maxLength="100" border="1" negativeBarBorderColorSameAsPositive="0">
              <x14:cfvo type="autoMin"/>
              <x14:cfvo type="autoMax"/>
              <x14:borderColor rgb="FF008AEF"/>
              <x14:negativeFillColor rgb="FFFF0000"/>
              <x14:negativeBorderColor rgb="FFFF0000"/>
              <x14:axisColor rgb="FF000000"/>
            </x14:dataBar>
          </x14:cfRule>
          <xm:sqref>O23</xm:sqref>
        </x14:conditionalFormatting>
        <x14:conditionalFormatting xmlns:xm="http://schemas.microsoft.com/office/excel/2006/main">
          <x14:cfRule type="dataBar" id="{C8960652-A481-4052-809B-A18D1015D34C}">
            <x14:dataBar minLength="0" maxLength="100" border="1" negativeBarBorderColorSameAsPositive="0">
              <x14:cfvo type="autoMin"/>
              <x14:cfvo type="autoMax"/>
              <x14:borderColor rgb="FF008AEF"/>
              <x14:negativeFillColor rgb="FFFF0000"/>
              <x14:negativeBorderColor rgb="FFFF0000"/>
              <x14:axisColor rgb="FF000000"/>
            </x14:dataBar>
          </x14:cfRule>
          <xm:sqref>K35</xm:sqref>
        </x14:conditionalFormatting>
        <x14:conditionalFormatting xmlns:xm="http://schemas.microsoft.com/office/excel/2006/main">
          <x14:cfRule type="dataBar" id="{09C5EC60-6F25-4CED-B01F-C449DF2817AC}">
            <x14:dataBar minLength="0" maxLength="100" border="1" negativeBarBorderColorSameAsPositive="0">
              <x14:cfvo type="autoMin"/>
              <x14:cfvo type="autoMax"/>
              <x14:borderColor rgb="FF008AEF"/>
              <x14:negativeFillColor rgb="FFFF0000"/>
              <x14:negativeBorderColor rgb="FFFF0000"/>
              <x14:axisColor rgb="FF000000"/>
            </x14:dataBar>
          </x14:cfRule>
          <xm:sqref>L35</xm:sqref>
        </x14:conditionalFormatting>
        <x14:conditionalFormatting xmlns:xm="http://schemas.microsoft.com/office/excel/2006/main">
          <x14:cfRule type="dataBar" id="{1874599B-4F67-49DF-920E-8E1F6A5B33C5}">
            <x14:dataBar minLength="0" maxLength="100" border="1" negativeBarBorderColorSameAsPositive="0">
              <x14:cfvo type="autoMin"/>
              <x14:cfvo type="autoMax"/>
              <x14:borderColor rgb="FF008AEF"/>
              <x14:negativeFillColor rgb="FFFF0000"/>
              <x14:negativeBorderColor rgb="FFFF0000"/>
              <x14:axisColor rgb="FF000000"/>
            </x14:dataBar>
          </x14:cfRule>
          <xm:sqref>M35</xm:sqref>
        </x14:conditionalFormatting>
        <x14:conditionalFormatting xmlns:xm="http://schemas.microsoft.com/office/excel/2006/main">
          <x14:cfRule type="dataBar" id="{7A300ED5-6AF3-45E3-8CF6-DC54D324890A}">
            <x14:dataBar minLength="0" maxLength="100" border="1" negativeBarBorderColorSameAsPositive="0">
              <x14:cfvo type="autoMin"/>
              <x14:cfvo type="autoMax"/>
              <x14:borderColor rgb="FF008AEF"/>
              <x14:negativeFillColor rgb="FFFF0000"/>
              <x14:negativeBorderColor rgb="FFFF0000"/>
              <x14:axisColor rgb="FF000000"/>
            </x14:dataBar>
          </x14:cfRule>
          <xm:sqref>N35</xm:sqref>
        </x14:conditionalFormatting>
        <x14:conditionalFormatting xmlns:xm="http://schemas.microsoft.com/office/excel/2006/main">
          <x14:cfRule type="dataBar" id="{3FDDCFC5-B4D5-4672-8483-6DA8E04F05F3}">
            <x14:dataBar minLength="0" maxLength="100" border="1" negativeBarBorderColorSameAsPositive="0">
              <x14:cfvo type="autoMin"/>
              <x14:cfvo type="autoMax"/>
              <x14:borderColor rgb="FF008AEF"/>
              <x14:negativeFillColor rgb="FFFF0000"/>
              <x14:negativeBorderColor rgb="FFFF0000"/>
              <x14:axisColor rgb="FF000000"/>
            </x14:dataBar>
          </x14:cfRule>
          <xm:sqref>O35</xm:sqref>
        </x14:conditionalFormatting>
        <x14:conditionalFormatting xmlns:xm="http://schemas.microsoft.com/office/excel/2006/main">
          <x14:cfRule type="dataBar" id="{5DFF876C-B4F5-448A-A980-F1F16102101B}">
            <x14:dataBar minLength="0" maxLength="100" border="1" negativeBarBorderColorSameAsPositive="0">
              <x14:cfvo type="autoMin"/>
              <x14:cfvo type="autoMax"/>
              <x14:borderColor rgb="FF008AEF"/>
              <x14:negativeFillColor rgb="FFFF0000"/>
              <x14:negativeBorderColor rgb="FFFF0000"/>
              <x14:axisColor rgb="FF000000"/>
            </x14:dataBar>
          </x14:cfRule>
          <xm:sqref>K39</xm:sqref>
        </x14:conditionalFormatting>
        <x14:conditionalFormatting xmlns:xm="http://schemas.microsoft.com/office/excel/2006/main">
          <x14:cfRule type="dataBar" id="{DB1A2797-4FDB-496C-AD60-06A2C8086E31}">
            <x14:dataBar minLength="0" maxLength="100" border="1" negativeBarBorderColorSameAsPositive="0">
              <x14:cfvo type="autoMin"/>
              <x14:cfvo type="autoMax"/>
              <x14:borderColor rgb="FF008AEF"/>
              <x14:negativeFillColor rgb="FFFF0000"/>
              <x14:negativeBorderColor rgb="FFFF0000"/>
              <x14:axisColor rgb="FF000000"/>
            </x14:dataBar>
          </x14:cfRule>
          <xm:sqref>L39</xm:sqref>
        </x14:conditionalFormatting>
        <x14:conditionalFormatting xmlns:xm="http://schemas.microsoft.com/office/excel/2006/main">
          <x14:cfRule type="dataBar" id="{D33064A8-D5ED-4A12-90D4-3AE34841095B}">
            <x14:dataBar minLength="0" maxLength="100" border="1" negativeBarBorderColorSameAsPositive="0">
              <x14:cfvo type="autoMin"/>
              <x14:cfvo type="autoMax"/>
              <x14:borderColor rgb="FF008AEF"/>
              <x14:negativeFillColor rgb="FFFF0000"/>
              <x14:negativeBorderColor rgb="FFFF0000"/>
              <x14:axisColor rgb="FF000000"/>
            </x14:dataBar>
          </x14:cfRule>
          <xm:sqref>M39</xm:sqref>
        </x14:conditionalFormatting>
        <x14:conditionalFormatting xmlns:xm="http://schemas.microsoft.com/office/excel/2006/main">
          <x14:cfRule type="dataBar" id="{9AA018D5-6563-4E5E-9DFF-7DA0C1BE6AD0}">
            <x14:dataBar minLength="0" maxLength="100" border="1" negativeBarBorderColorSameAsPositive="0">
              <x14:cfvo type="autoMin"/>
              <x14:cfvo type="autoMax"/>
              <x14:borderColor rgb="FF008AEF"/>
              <x14:negativeFillColor rgb="FFFF0000"/>
              <x14:negativeBorderColor rgb="FFFF0000"/>
              <x14:axisColor rgb="FF000000"/>
            </x14:dataBar>
          </x14:cfRule>
          <xm:sqref>N39</xm:sqref>
        </x14:conditionalFormatting>
        <x14:conditionalFormatting xmlns:xm="http://schemas.microsoft.com/office/excel/2006/main">
          <x14:cfRule type="dataBar" id="{E7B5F68F-D069-41DA-85C6-22226C0AE239}">
            <x14:dataBar minLength="0" maxLength="100" border="1" negativeBarBorderColorSameAsPositive="0">
              <x14:cfvo type="autoMin"/>
              <x14:cfvo type="autoMax"/>
              <x14:borderColor rgb="FF008AEF"/>
              <x14:negativeFillColor rgb="FFFF0000"/>
              <x14:negativeBorderColor rgb="FFFF0000"/>
              <x14:axisColor rgb="FF000000"/>
            </x14:dataBar>
          </x14:cfRule>
          <xm:sqref>O39</xm:sqref>
        </x14:conditionalFormatting>
        <x14:conditionalFormatting xmlns:xm="http://schemas.microsoft.com/office/excel/2006/main">
          <x14:cfRule type="dataBar" id="{E8F14F44-D793-4CBD-B400-C1A912310381}">
            <x14:dataBar minLength="0" maxLength="100" border="1" negativeBarBorderColorSameAsPositive="0">
              <x14:cfvo type="autoMin"/>
              <x14:cfvo type="autoMax"/>
              <x14:borderColor rgb="FF008AEF"/>
              <x14:negativeFillColor rgb="FFFF0000"/>
              <x14:negativeBorderColor rgb="FFFF0000"/>
              <x14:axisColor rgb="FF000000"/>
            </x14:dataBar>
          </x14:cfRule>
          <xm:sqref>H14</xm:sqref>
        </x14:conditionalFormatting>
        <x14:conditionalFormatting xmlns:xm="http://schemas.microsoft.com/office/excel/2006/main">
          <x14:cfRule type="dataBar" id="{AA50F4E2-14EC-473C-A82B-5DB9DA2954E8}">
            <x14:dataBar minLength="0" maxLength="100" border="1" negativeBarBorderColorSameAsPositive="0">
              <x14:cfvo type="autoMin"/>
              <x14:cfvo type="autoMax"/>
              <x14:borderColor rgb="FF008AEF"/>
              <x14:negativeFillColor rgb="FFFF0000"/>
              <x14:negativeBorderColor rgb="FFFF0000"/>
              <x14:axisColor rgb="FF000000"/>
            </x14:dataBar>
          </x14:cfRule>
          <xm:sqref>I14</xm:sqref>
        </x14:conditionalFormatting>
        <x14:conditionalFormatting xmlns:xm="http://schemas.microsoft.com/office/excel/2006/main">
          <x14:cfRule type="dataBar" id="{A20D98ED-B4D0-48A9-82D1-D73376A91FCE}">
            <x14:dataBar minLength="0" maxLength="100" border="1" negativeBarBorderColorSameAsPositive="0">
              <x14:cfvo type="autoMin"/>
              <x14:cfvo type="autoMax"/>
              <x14:borderColor rgb="FF008AEF"/>
              <x14:negativeFillColor rgb="FFFF0000"/>
              <x14:negativeBorderColor rgb="FFFF0000"/>
              <x14:axisColor rgb="FF000000"/>
            </x14:dataBar>
          </x14:cfRule>
          <xm:sqref>K14</xm:sqref>
        </x14:conditionalFormatting>
        <x14:conditionalFormatting xmlns:xm="http://schemas.microsoft.com/office/excel/2006/main">
          <x14:cfRule type="dataBar" id="{0C16AFE5-97F0-43E5-9D9C-06131A408EA0}">
            <x14:dataBar minLength="0" maxLength="100" border="1" negativeBarBorderColorSameAsPositive="0">
              <x14:cfvo type="autoMin"/>
              <x14:cfvo type="autoMax"/>
              <x14:borderColor rgb="FF008AEF"/>
              <x14:negativeFillColor rgb="FFFF0000"/>
              <x14:negativeBorderColor rgb="FFFF0000"/>
              <x14:axisColor rgb="FF000000"/>
            </x14:dataBar>
          </x14:cfRule>
          <xm:sqref>L14</xm:sqref>
        </x14:conditionalFormatting>
        <x14:conditionalFormatting xmlns:xm="http://schemas.microsoft.com/office/excel/2006/main">
          <x14:cfRule type="dataBar" id="{4C6D6033-D058-4686-AA52-D669B8AEE013}">
            <x14:dataBar minLength="0" maxLength="100" border="1" negativeBarBorderColorSameAsPositive="0">
              <x14:cfvo type="autoMin"/>
              <x14:cfvo type="autoMax"/>
              <x14:borderColor rgb="FF008AEF"/>
              <x14:negativeFillColor rgb="FFFF0000"/>
              <x14:negativeBorderColor rgb="FFFF0000"/>
              <x14:axisColor rgb="FF000000"/>
            </x14:dataBar>
          </x14:cfRule>
          <xm:sqref>M14</xm:sqref>
        </x14:conditionalFormatting>
        <x14:conditionalFormatting xmlns:xm="http://schemas.microsoft.com/office/excel/2006/main">
          <x14:cfRule type="dataBar" id="{D54FB42B-A181-457A-96C4-FACCC9DACA9D}">
            <x14:dataBar minLength="0" maxLength="100" border="1" negativeBarBorderColorSameAsPositive="0">
              <x14:cfvo type="autoMin"/>
              <x14:cfvo type="autoMax"/>
              <x14:borderColor rgb="FF008AEF"/>
              <x14:negativeFillColor rgb="FFFF0000"/>
              <x14:negativeBorderColor rgb="FFFF0000"/>
              <x14:axisColor rgb="FF000000"/>
            </x14:dataBar>
          </x14:cfRule>
          <xm:sqref>N14</xm:sqref>
        </x14:conditionalFormatting>
        <x14:conditionalFormatting xmlns:xm="http://schemas.microsoft.com/office/excel/2006/main">
          <x14:cfRule type="dataBar" id="{FACF1C75-8AF4-4E74-9A72-DCB4C4E12E2F}">
            <x14:dataBar minLength="0" maxLength="100" border="1" negativeBarBorderColorSameAsPositive="0">
              <x14:cfvo type="autoMin"/>
              <x14:cfvo type="autoMax"/>
              <x14:borderColor rgb="FF008AEF"/>
              <x14:negativeFillColor rgb="FFFF0000"/>
              <x14:negativeBorderColor rgb="FFFF0000"/>
              <x14:axisColor rgb="FF000000"/>
            </x14:dataBar>
          </x14:cfRule>
          <xm:sqref>O14</xm:sqref>
        </x14:conditionalFormatting>
        <x14:conditionalFormatting xmlns:xm="http://schemas.microsoft.com/office/excel/2006/main">
          <x14:cfRule type="dataBar" id="{83A8BF81-7445-4884-93BA-B5F2CDE5B3AA}">
            <x14:dataBar minLength="0" maxLength="100" border="1" negativeBarBorderColorSameAsPositive="0">
              <x14:cfvo type="autoMin"/>
              <x14:cfvo type="autoMax"/>
              <x14:borderColor rgb="FF008AEF"/>
              <x14:negativeFillColor rgb="FFFF0000"/>
              <x14:negativeBorderColor rgb="FFFF0000"/>
              <x14:axisColor rgb="FF000000"/>
            </x14:dataBar>
          </x14:cfRule>
          <xm:sqref>H17</xm:sqref>
        </x14:conditionalFormatting>
        <x14:conditionalFormatting xmlns:xm="http://schemas.microsoft.com/office/excel/2006/main">
          <x14:cfRule type="dataBar" id="{3E2E1D47-1131-4DE4-9B90-77FFBD7F1C27}">
            <x14:dataBar minLength="0" maxLength="100" border="1" negativeBarBorderColorSameAsPositive="0">
              <x14:cfvo type="autoMin"/>
              <x14:cfvo type="autoMax"/>
              <x14:borderColor rgb="FF008AEF"/>
              <x14:negativeFillColor rgb="FFFF0000"/>
              <x14:negativeBorderColor rgb="FFFF0000"/>
              <x14:axisColor rgb="FF000000"/>
            </x14:dataBar>
          </x14:cfRule>
          <xm:sqref>I17</xm:sqref>
        </x14:conditionalFormatting>
        <x14:conditionalFormatting xmlns:xm="http://schemas.microsoft.com/office/excel/2006/main">
          <x14:cfRule type="dataBar" id="{DA98DF23-110C-4A37-AC58-FF419B915A02}">
            <x14:dataBar minLength="0" maxLength="100" border="1" negativeBarBorderColorSameAsPositive="0">
              <x14:cfvo type="autoMin"/>
              <x14:cfvo type="autoMax"/>
              <x14:borderColor rgb="FF008AEF"/>
              <x14:negativeFillColor rgb="FFFF0000"/>
              <x14:negativeBorderColor rgb="FFFF0000"/>
              <x14:axisColor rgb="FF000000"/>
            </x14:dataBar>
          </x14:cfRule>
          <xm:sqref>K17</xm:sqref>
        </x14:conditionalFormatting>
        <x14:conditionalFormatting xmlns:xm="http://schemas.microsoft.com/office/excel/2006/main">
          <x14:cfRule type="dataBar" id="{7DA16F6A-F7D2-4CE5-BCE5-BAE4E68D3B31}">
            <x14:dataBar minLength="0" maxLength="100" border="1" negativeBarBorderColorSameAsPositive="0">
              <x14:cfvo type="autoMin"/>
              <x14:cfvo type="autoMax"/>
              <x14:borderColor rgb="FF008AEF"/>
              <x14:negativeFillColor rgb="FFFF0000"/>
              <x14:negativeBorderColor rgb="FFFF0000"/>
              <x14:axisColor rgb="FF000000"/>
            </x14:dataBar>
          </x14:cfRule>
          <xm:sqref>L17</xm:sqref>
        </x14:conditionalFormatting>
        <x14:conditionalFormatting xmlns:xm="http://schemas.microsoft.com/office/excel/2006/main">
          <x14:cfRule type="dataBar" id="{3FCED696-8195-4822-B036-62343E35442C}">
            <x14:dataBar minLength="0" maxLength="100" border="1" negativeBarBorderColorSameAsPositive="0">
              <x14:cfvo type="autoMin"/>
              <x14:cfvo type="autoMax"/>
              <x14:borderColor rgb="FF008AEF"/>
              <x14:negativeFillColor rgb="FFFF0000"/>
              <x14:negativeBorderColor rgb="FFFF0000"/>
              <x14:axisColor rgb="FF000000"/>
            </x14:dataBar>
          </x14:cfRule>
          <xm:sqref>M17</xm:sqref>
        </x14:conditionalFormatting>
        <x14:conditionalFormatting xmlns:xm="http://schemas.microsoft.com/office/excel/2006/main">
          <x14:cfRule type="dataBar" id="{2F9473E2-0914-45F0-80DA-00C65F51F141}">
            <x14:dataBar minLength="0" maxLength="100" border="1" negativeBarBorderColorSameAsPositive="0">
              <x14:cfvo type="autoMin"/>
              <x14:cfvo type="autoMax"/>
              <x14:borderColor rgb="FF008AEF"/>
              <x14:negativeFillColor rgb="FFFF0000"/>
              <x14:negativeBorderColor rgb="FFFF0000"/>
              <x14:axisColor rgb="FF000000"/>
            </x14:dataBar>
          </x14:cfRule>
          <xm:sqref>N17</xm:sqref>
        </x14:conditionalFormatting>
        <x14:conditionalFormatting xmlns:xm="http://schemas.microsoft.com/office/excel/2006/main">
          <x14:cfRule type="dataBar" id="{12A00ADA-B631-410B-9448-33197114029C}">
            <x14:dataBar minLength="0" maxLength="100" border="1" negativeBarBorderColorSameAsPositive="0">
              <x14:cfvo type="autoMin"/>
              <x14:cfvo type="autoMax"/>
              <x14:borderColor rgb="FF008AEF"/>
              <x14:negativeFillColor rgb="FFFF0000"/>
              <x14:negativeBorderColor rgb="FFFF0000"/>
              <x14:axisColor rgb="FF000000"/>
            </x14:dataBar>
          </x14:cfRule>
          <xm:sqref>O17</xm:sqref>
        </x14:conditionalFormatting>
        <x14:conditionalFormatting xmlns:xm="http://schemas.microsoft.com/office/excel/2006/main">
          <x14:cfRule type="dataBar" id="{C7C6B6C3-767F-4A3A-97C1-DB5D38C87183}">
            <x14:dataBar minLength="0" maxLength="100" border="1" negativeBarBorderColorSameAsPositive="0">
              <x14:cfvo type="autoMin"/>
              <x14:cfvo type="autoMax"/>
              <x14:borderColor rgb="FF008AEF"/>
              <x14:negativeFillColor rgb="FFFF0000"/>
              <x14:negativeBorderColor rgb="FFFF0000"/>
              <x14:axisColor rgb="FF000000"/>
            </x14:dataBar>
          </x14:cfRule>
          <xm:sqref>G38</xm:sqref>
        </x14:conditionalFormatting>
        <x14:conditionalFormatting xmlns:xm="http://schemas.microsoft.com/office/excel/2006/main">
          <x14:cfRule type="dataBar" id="{F5B8EB8A-0006-4472-98FA-1A51C522C2D7}">
            <x14:dataBar minLength="0" maxLength="100" border="1" negativeBarBorderColorSameAsPositive="0">
              <x14:cfvo type="autoMin"/>
              <x14:cfvo type="autoMax"/>
              <x14:borderColor rgb="FF008AEF"/>
              <x14:negativeFillColor rgb="FFFF0000"/>
              <x14:negativeBorderColor rgb="FFFF0000"/>
              <x14:axisColor rgb="FF000000"/>
            </x14:dataBar>
          </x14:cfRule>
          <xm:sqref>H38</xm:sqref>
        </x14:conditionalFormatting>
        <x14:conditionalFormatting xmlns:xm="http://schemas.microsoft.com/office/excel/2006/main">
          <x14:cfRule type="dataBar" id="{8A226D07-5B12-4D0B-BBB3-3C7911931996}">
            <x14:dataBar minLength="0" maxLength="100" border="1" negativeBarBorderColorSameAsPositive="0">
              <x14:cfvo type="autoMin"/>
              <x14:cfvo type="autoMax"/>
              <x14:borderColor rgb="FF008AEF"/>
              <x14:negativeFillColor rgb="FFFF0000"/>
              <x14:negativeBorderColor rgb="FFFF0000"/>
              <x14:axisColor rgb="FF000000"/>
            </x14:dataBar>
          </x14:cfRule>
          <xm:sqref>I38</xm:sqref>
        </x14:conditionalFormatting>
        <x14:conditionalFormatting xmlns:xm="http://schemas.microsoft.com/office/excel/2006/main">
          <x14:cfRule type="dataBar" id="{FED81CF4-06A6-416E-805E-7400CF81A595}">
            <x14:dataBar minLength="0" maxLength="100" border="1" negativeBarBorderColorSameAsPositive="0">
              <x14:cfvo type="autoMin"/>
              <x14:cfvo type="autoMax"/>
              <x14:borderColor rgb="FF008AEF"/>
              <x14:negativeFillColor rgb="FFFF0000"/>
              <x14:negativeBorderColor rgb="FFFF0000"/>
              <x14:axisColor rgb="FF000000"/>
            </x14:dataBar>
          </x14:cfRule>
          <xm:sqref>K38</xm:sqref>
        </x14:conditionalFormatting>
        <x14:conditionalFormatting xmlns:xm="http://schemas.microsoft.com/office/excel/2006/main">
          <x14:cfRule type="dataBar" id="{6421E6D9-11D8-4A99-82F2-BAC30B3AE7FF}">
            <x14:dataBar minLength="0" maxLength="100" border="1" negativeBarBorderColorSameAsPositive="0">
              <x14:cfvo type="autoMin"/>
              <x14:cfvo type="autoMax"/>
              <x14:borderColor rgb="FF008AEF"/>
              <x14:negativeFillColor rgb="FFFF0000"/>
              <x14:negativeBorderColor rgb="FFFF0000"/>
              <x14:axisColor rgb="FF000000"/>
            </x14:dataBar>
          </x14:cfRule>
          <xm:sqref>L38</xm:sqref>
        </x14:conditionalFormatting>
        <x14:conditionalFormatting xmlns:xm="http://schemas.microsoft.com/office/excel/2006/main">
          <x14:cfRule type="dataBar" id="{499EE9FE-F804-448F-B856-C7BCB446E292}">
            <x14:dataBar minLength="0" maxLength="100" border="1" negativeBarBorderColorSameAsPositive="0">
              <x14:cfvo type="autoMin"/>
              <x14:cfvo type="autoMax"/>
              <x14:borderColor rgb="FF008AEF"/>
              <x14:negativeFillColor rgb="FFFF0000"/>
              <x14:negativeBorderColor rgb="FFFF0000"/>
              <x14:axisColor rgb="FF000000"/>
            </x14:dataBar>
          </x14:cfRule>
          <xm:sqref>M38</xm:sqref>
        </x14:conditionalFormatting>
        <x14:conditionalFormatting xmlns:xm="http://schemas.microsoft.com/office/excel/2006/main">
          <x14:cfRule type="dataBar" id="{9CC16211-1299-4195-B139-B5FD59D24F54}">
            <x14:dataBar minLength="0" maxLength="100" border="1" negativeBarBorderColorSameAsPositive="0">
              <x14:cfvo type="autoMin"/>
              <x14:cfvo type="autoMax"/>
              <x14:borderColor rgb="FF008AEF"/>
              <x14:negativeFillColor rgb="FFFF0000"/>
              <x14:negativeBorderColor rgb="FFFF0000"/>
              <x14:axisColor rgb="FF000000"/>
            </x14:dataBar>
          </x14:cfRule>
          <xm:sqref>N38</xm:sqref>
        </x14:conditionalFormatting>
        <x14:conditionalFormatting xmlns:xm="http://schemas.microsoft.com/office/excel/2006/main">
          <x14:cfRule type="dataBar" id="{6D59425D-FB8A-4548-A3F1-7E2482FEF001}">
            <x14:dataBar minLength="0" maxLength="100" border="1" negativeBarBorderColorSameAsPositive="0">
              <x14:cfvo type="autoMin"/>
              <x14:cfvo type="autoMax"/>
              <x14:borderColor rgb="FF008AEF"/>
              <x14:negativeFillColor rgb="FFFF0000"/>
              <x14:negativeBorderColor rgb="FFFF0000"/>
              <x14:axisColor rgb="FF000000"/>
            </x14:dataBar>
          </x14:cfRule>
          <xm:sqref>O38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6"/>
  <sheetViews>
    <sheetView zoomScaleNormal="100" workbookViewId="0">
      <pane ySplit="1" topLeftCell="A2" activePane="bottomLeft" state="frozen"/>
      <selection pane="bottomLeft"/>
    </sheetView>
  </sheetViews>
  <sheetFormatPr defaultColWidth="8.7109375" defaultRowHeight="16.5" x14ac:dyDescent="0.25"/>
  <cols>
    <col min="1" max="1" width="26.5703125" style="96" customWidth="1"/>
    <col min="2" max="2" width="0.7109375" style="86" customWidth="1"/>
    <col min="3" max="3" width="113.5703125" style="3" customWidth="1"/>
    <col min="4" max="4" width="0.7109375" style="12" customWidth="1"/>
    <col min="5" max="5" width="14" style="11" customWidth="1"/>
    <col min="6" max="6" width="0.7109375" style="12" customWidth="1"/>
    <col min="7" max="30" width="8.7109375" style="11"/>
    <col min="31" max="16384" width="8.7109375" style="3"/>
  </cols>
  <sheetData>
    <row r="1" spans="1:30" s="11" customFormat="1" ht="23.25" x14ac:dyDescent="0.25">
      <c r="A1" s="103" t="s">
        <v>12356</v>
      </c>
      <c r="B1" s="84"/>
      <c r="D1" s="12"/>
      <c r="E1" s="85" t="s">
        <v>16861</v>
      </c>
      <c r="F1" s="12"/>
    </row>
    <row r="2" spans="1:30" s="12" customFormat="1" ht="3.95" customHeight="1" x14ac:dyDescent="0.25">
      <c r="A2" s="86"/>
      <c r="B2" s="86"/>
      <c r="E2" s="11"/>
      <c r="G2" s="11"/>
      <c r="H2" s="11"/>
      <c r="I2" s="11"/>
      <c r="J2" s="11"/>
      <c r="K2" s="11"/>
      <c r="L2" s="11"/>
      <c r="M2" s="11"/>
      <c r="N2" s="11"/>
      <c r="O2" s="11"/>
      <c r="P2" s="11"/>
      <c r="Q2" s="11"/>
      <c r="R2" s="11"/>
      <c r="S2" s="11"/>
      <c r="T2" s="11"/>
      <c r="U2" s="11"/>
      <c r="V2" s="11"/>
      <c r="W2" s="11"/>
      <c r="X2" s="11"/>
      <c r="Y2" s="11"/>
      <c r="Z2" s="11"/>
      <c r="AA2" s="11"/>
      <c r="AB2" s="11"/>
      <c r="AC2" s="11"/>
      <c r="AD2" s="11"/>
    </row>
    <row r="3" spans="1:30" s="13" customFormat="1" ht="37.5" x14ac:dyDescent="0.25">
      <c r="A3" s="87" t="s">
        <v>16860</v>
      </c>
      <c r="B3" s="86"/>
      <c r="C3" s="88"/>
      <c r="D3" s="89"/>
      <c r="E3" s="14"/>
      <c r="F3" s="89"/>
      <c r="G3" s="11"/>
      <c r="H3" s="11"/>
      <c r="I3" s="11"/>
      <c r="J3" s="11"/>
      <c r="K3" s="11"/>
      <c r="L3" s="11"/>
      <c r="M3" s="11"/>
      <c r="N3" s="11"/>
      <c r="O3" s="11"/>
      <c r="P3" s="11"/>
      <c r="Q3" s="11"/>
      <c r="R3" s="11"/>
      <c r="S3" s="11"/>
      <c r="T3" s="85" t="s">
        <v>16979</v>
      </c>
      <c r="U3" s="11"/>
      <c r="V3" s="11"/>
      <c r="W3" s="11"/>
      <c r="X3" s="11"/>
      <c r="Y3" s="11"/>
      <c r="Z3" s="11"/>
      <c r="AA3" s="11"/>
      <c r="AB3" s="11"/>
      <c r="AC3" s="11"/>
      <c r="AD3" s="11"/>
    </row>
    <row r="4" spans="1:30" ht="42" customHeight="1" x14ac:dyDescent="0.25">
      <c r="A4" s="90" t="s">
        <v>16964</v>
      </c>
      <c r="C4" s="104" t="str">
        <f ca="1">VLOOKUP(E4,'Trap Data'!$A$4:$L$112,2)</f>
        <v>Poisoned Needle, Decayed Poison. 50% chance: Harmless. 50% chance: Inflicts 1 point of damage, but poison is no longer harmful; this is mostly a fear-inducing trap.</v>
      </c>
      <c r="E4" s="11">
        <f t="shared" ref="E4:E14" ca="1" si="0">RANDBETWEEN(1,109)</f>
        <v>69</v>
      </c>
    </row>
    <row r="5" spans="1:30" ht="42" customHeight="1" x14ac:dyDescent="0.25">
      <c r="A5" s="90" t="s">
        <v>16965</v>
      </c>
      <c r="C5" s="105" t="str">
        <f ca="1">VLOOKUP(E5,'Trap Data'!$A$4:$L$112,3)</f>
        <v>Door, False.</v>
      </c>
      <c r="D5" s="91"/>
      <c r="E5" s="11">
        <f t="shared" ca="1" si="0"/>
        <v>41</v>
      </c>
      <c r="F5" s="91"/>
    </row>
    <row r="6" spans="1:30" ht="42" customHeight="1" x14ac:dyDescent="0.25">
      <c r="A6" s="90" t="s">
        <v>16966</v>
      </c>
      <c r="C6" s="104" t="str">
        <f ca="1">VLOOKUP(E6,'Trap Data'!$A$4:$L$112,4)</f>
        <v>Dweomer Bubble. Number appearing: 1.</v>
      </c>
      <c r="D6" s="91"/>
      <c r="E6" s="11">
        <f t="shared" ca="1" si="0"/>
        <v>59</v>
      </c>
      <c r="F6" s="91"/>
    </row>
    <row r="7" spans="1:30" ht="42" customHeight="1" x14ac:dyDescent="0.25">
      <c r="A7" s="90" t="s">
        <v>16967</v>
      </c>
      <c r="C7" s="105" t="str">
        <f ca="1">VLOOKUP(E7,'Trap Data'!$A$4:$L$112,5)</f>
        <v>Corpses, Parasitically Infested, Acute and Severe Affliction.</v>
      </c>
      <c r="D7" s="91"/>
      <c r="E7" s="11">
        <f t="shared" ca="1" si="0"/>
        <v>16</v>
      </c>
      <c r="F7" s="91"/>
    </row>
    <row r="8" spans="1:30" ht="42" customHeight="1" x14ac:dyDescent="0.25">
      <c r="A8" s="90" t="s">
        <v>16968</v>
      </c>
      <c r="C8" s="104" t="str">
        <f ca="1">VLOOKUP(E8,'Trap Data'!$A$4:$L$112,6)</f>
        <v>Pit, 30’ Deep, Lidded.</v>
      </c>
      <c r="D8" s="91"/>
      <c r="E8" s="11">
        <f t="shared" ca="1" si="0"/>
        <v>69</v>
      </c>
      <c r="F8" s="91"/>
    </row>
    <row r="9" spans="1:30" ht="42" customHeight="1" x14ac:dyDescent="0.25">
      <c r="A9" s="90" t="s">
        <v>16969</v>
      </c>
      <c r="C9" s="105" t="str">
        <f ca="1">VLOOKUP(E9,'Trap Data'!$A$4:$L$112,7)</f>
        <v>Arrow Trap, Poisoned (Type B).</v>
      </c>
      <c r="D9" s="91"/>
      <c r="E9" s="11">
        <f t="shared" ca="1" si="0"/>
        <v>4</v>
      </c>
      <c r="F9" s="91"/>
    </row>
    <row r="10" spans="1:30" ht="42" customHeight="1" x14ac:dyDescent="0.25">
      <c r="A10" s="90" t="s">
        <v>16970</v>
      </c>
      <c r="C10" s="104" t="str">
        <f ca="1">VLOOKUP(E10,'Trap Data'!$A$4:$L$112,8)</f>
        <v>Monster Cage, Level V Monster. Roll the monster type and number appearing on the Monster Level V encounter table.</v>
      </c>
      <c r="E10" s="11">
        <f t="shared" ca="1" si="0"/>
        <v>40</v>
      </c>
    </row>
    <row r="11" spans="1:30" ht="42" customHeight="1" x14ac:dyDescent="0.25">
      <c r="A11" s="90" t="s">
        <v>16971</v>
      </c>
      <c r="C11" s="105" t="str">
        <f ca="1">VLOOKUP(E11,'Trap Data'!$A$4:$L$112,9)</f>
        <v>Pit with Fast Crushing Walls, 10’ Deep, Open.</v>
      </c>
      <c r="D11" s="92"/>
      <c r="E11" s="11">
        <f t="shared" ca="1" si="0"/>
        <v>37</v>
      </c>
      <c r="F11" s="92"/>
      <c r="G11" s="15"/>
      <c r="H11" s="15"/>
      <c r="I11" s="15"/>
      <c r="J11" s="15"/>
      <c r="K11" s="15"/>
      <c r="L11" s="15"/>
      <c r="M11" s="15"/>
      <c r="N11" s="15"/>
      <c r="O11" s="15"/>
      <c r="P11" s="15"/>
      <c r="Q11" s="15"/>
      <c r="R11" s="15"/>
      <c r="S11" s="15"/>
      <c r="T11" s="15"/>
      <c r="U11" s="15"/>
      <c r="V11" s="15"/>
      <c r="W11" s="15"/>
      <c r="X11" s="15"/>
      <c r="Y11" s="15"/>
      <c r="Z11" s="15"/>
      <c r="AA11" s="15"/>
      <c r="AB11" s="15"/>
      <c r="AC11" s="15"/>
      <c r="AD11" s="15"/>
    </row>
    <row r="12" spans="1:30" ht="42" customHeight="1" x14ac:dyDescent="0.25">
      <c r="A12" s="90" t="s">
        <v>16972</v>
      </c>
      <c r="C12" s="104" t="str">
        <f ca="1">VLOOKUP(E12,'Trap Data'!$A$4:$L$112,10)</f>
        <v>Pit, 30’ Deep, Monster Lair, Monster(s) of Monster Level IV. Roll the monster type and number appearing on the Monster Level IV encounter table.</v>
      </c>
      <c r="D12" s="91"/>
      <c r="E12" s="11">
        <f t="shared" ca="1" si="0"/>
        <v>62</v>
      </c>
      <c r="F12" s="91"/>
    </row>
    <row r="13" spans="1:30" ht="42" customHeight="1" x14ac:dyDescent="0.25">
      <c r="A13" s="90" t="s">
        <v>16973</v>
      </c>
      <c r="C13" s="105" t="str">
        <f ca="1">VLOOKUP(E13,'Trap Data'!$A$4:$L$112,11)</f>
        <v>Bridge, Illusionary, 150’ Fall.</v>
      </c>
      <c r="D13" s="91"/>
      <c r="E13" s="11">
        <f t="shared" ca="1" si="0"/>
        <v>13</v>
      </c>
      <c r="F13" s="91"/>
    </row>
    <row r="14" spans="1:30" ht="42" customHeight="1" x14ac:dyDescent="0.25">
      <c r="A14" s="90" t="s">
        <v>16974</v>
      </c>
      <c r="C14" s="104" t="str">
        <f ca="1">VLOOKUP(E14,'Trap Data'!$A$4:$L$112,12)</f>
        <v>Pit with Very Fast Crushing Walls, 40’ Deep, Open.</v>
      </c>
      <c r="D14" s="91"/>
      <c r="E14" s="11">
        <f t="shared" ca="1" si="0"/>
        <v>48</v>
      </c>
      <c r="F14" s="91"/>
    </row>
    <row r="15" spans="1:30" s="94" customFormat="1" ht="3.95" customHeight="1" x14ac:dyDescent="0.25">
      <c r="A15" s="93"/>
      <c r="B15" s="86"/>
      <c r="D15" s="91"/>
      <c r="E15" s="11"/>
      <c r="F15" s="91"/>
      <c r="G15" s="11"/>
      <c r="H15" s="11"/>
      <c r="I15" s="11"/>
      <c r="J15" s="11"/>
      <c r="K15" s="11"/>
      <c r="L15" s="11"/>
      <c r="M15" s="11"/>
      <c r="N15" s="11"/>
      <c r="O15" s="11"/>
      <c r="P15" s="11"/>
      <c r="Q15" s="11"/>
      <c r="R15" s="11"/>
      <c r="S15" s="11"/>
      <c r="T15" s="11"/>
      <c r="U15" s="11"/>
      <c r="V15" s="11"/>
      <c r="W15" s="11"/>
      <c r="X15" s="11"/>
      <c r="Y15" s="11"/>
      <c r="Z15" s="11"/>
      <c r="AA15" s="11"/>
      <c r="AB15" s="11"/>
      <c r="AC15" s="11"/>
      <c r="AD15" s="11"/>
    </row>
    <row r="16" spans="1:30" s="12" customFormat="1" ht="3.95" customHeight="1" x14ac:dyDescent="0.25">
      <c r="A16" s="86"/>
      <c r="B16" s="86"/>
      <c r="D16" s="91"/>
      <c r="F16" s="91"/>
      <c r="G16" s="11"/>
      <c r="H16" s="11"/>
      <c r="I16" s="11"/>
      <c r="J16" s="11"/>
      <c r="K16" s="11"/>
      <c r="L16" s="11"/>
      <c r="M16" s="11"/>
      <c r="N16" s="11"/>
      <c r="O16" s="11"/>
      <c r="P16" s="11"/>
      <c r="Q16" s="11"/>
      <c r="R16" s="11"/>
      <c r="S16" s="11"/>
      <c r="T16" s="11"/>
      <c r="U16" s="11"/>
      <c r="V16" s="11"/>
      <c r="W16" s="11"/>
      <c r="X16" s="11"/>
      <c r="Y16" s="11"/>
      <c r="Z16" s="11"/>
      <c r="AA16" s="11"/>
      <c r="AB16" s="11"/>
      <c r="AC16" s="11"/>
      <c r="AD16" s="11"/>
    </row>
    <row r="17" spans="1:6" s="11" customFormat="1" x14ac:dyDescent="0.25">
      <c r="A17" s="95"/>
      <c r="B17" s="95"/>
      <c r="D17" s="12"/>
      <c r="F17" s="12"/>
    </row>
    <row r="18" spans="1:6" s="11" customFormat="1" x14ac:dyDescent="0.25">
      <c r="A18" s="85" t="s">
        <v>16975</v>
      </c>
      <c r="B18" s="95"/>
      <c r="D18" s="12"/>
      <c r="F18" s="12"/>
    </row>
    <row r="19" spans="1:6" s="11" customFormat="1" x14ac:dyDescent="0.25">
      <c r="A19" s="95"/>
      <c r="B19" s="95"/>
      <c r="D19" s="12"/>
      <c r="F19" s="12"/>
    </row>
    <row r="20" spans="1:6" s="11" customFormat="1" x14ac:dyDescent="0.25">
      <c r="A20" s="85" t="s">
        <v>16978</v>
      </c>
      <c r="B20" s="95"/>
      <c r="D20" s="12"/>
      <c r="F20" s="12"/>
    </row>
    <row r="21" spans="1:6" s="11" customFormat="1" x14ac:dyDescent="0.25">
      <c r="A21" s="95"/>
      <c r="B21" s="95"/>
      <c r="D21" s="12"/>
      <c r="F21" s="12"/>
    </row>
    <row r="22" spans="1:6" s="11" customFormat="1" x14ac:dyDescent="0.25">
      <c r="A22" s="95"/>
      <c r="B22" s="95"/>
      <c r="D22" s="12"/>
      <c r="F22" s="12"/>
    </row>
    <row r="23" spans="1:6" s="11" customFormat="1" x14ac:dyDescent="0.25">
      <c r="A23" s="95"/>
      <c r="B23" s="95"/>
      <c r="D23" s="12"/>
      <c r="F23" s="12"/>
    </row>
    <row r="24" spans="1:6" s="11" customFormat="1" x14ac:dyDescent="0.25">
      <c r="A24" s="95"/>
      <c r="B24" s="95"/>
      <c r="D24" s="12"/>
      <c r="F24" s="12"/>
    </row>
    <row r="25" spans="1:6" s="11" customFormat="1" x14ac:dyDescent="0.25">
      <c r="A25" s="95"/>
      <c r="B25" s="95"/>
      <c r="D25" s="12"/>
      <c r="F25" s="12"/>
    </row>
    <row r="26" spans="1:6" s="11" customFormat="1" x14ac:dyDescent="0.25">
      <c r="A26" s="95"/>
      <c r="B26" s="95"/>
      <c r="D26" s="12"/>
      <c r="F26" s="12"/>
    </row>
    <row r="27" spans="1:6" s="11" customFormat="1" x14ac:dyDescent="0.25">
      <c r="A27" s="95"/>
      <c r="B27" s="95"/>
      <c r="D27" s="12"/>
      <c r="F27" s="12"/>
    </row>
    <row r="28" spans="1:6" s="11" customFormat="1" x14ac:dyDescent="0.25">
      <c r="A28" s="95"/>
      <c r="B28" s="95"/>
      <c r="D28" s="12"/>
      <c r="F28" s="12"/>
    </row>
    <row r="29" spans="1:6" s="11" customFormat="1" x14ac:dyDescent="0.25">
      <c r="A29" s="95"/>
      <c r="B29" s="95"/>
      <c r="D29" s="12"/>
      <c r="F29" s="12"/>
    </row>
    <row r="30" spans="1:6" s="11" customFormat="1" x14ac:dyDescent="0.25">
      <c r="A30" s="95"/>
      <c r="B30" s="95"/>
      <c r="D30" s="12"/>
      <c r="F30" s="12"/>
    </row>
    <row r="31" spans="1:6" s="11" customFormat="1" x14ac:dyDescent="0.25">
      <c r="A31" s="95"/>
      <c r="B31" s="95"/>
      <c r="D31" s="12"/>
      <c r="F31" s="12"/>
    </row>
    <row r="32" spans="1:6" s="11" customFormat="1" x14ac:dyDescent="0.25">
      <c r="A32" s="95"/>
      <c r="B32" s="95"/>
      <c r="D32" s="12"/>
      <c r="F32" s="12"/>
    </row>
    <row r="33" spans="1:6" s="11" customFormat="1" x14ac:dyDescent="0.25">
      <c r="A33" s="95"/>
      <c r="B33" s="95"/>
      <c r="D33" s="12"/>
      <c r="F33" s="12"/>
    </row>
    <row r="34" spans="1:6" s="11" customFormat="1" x14ac:dyDescent="0.25">
      <c r="A34" s="95"/>
      <c r="B34" s="95"/>
      <c r="D34" s="12"/>
      <c r="F34" s="12"/>
    </row>
    <row r="35" spans="1:6" s="11" customFormat="1" x14ac:dyDescent="0.25">
      <c r="A35" s="95"/>
      <c r="B35" s="95"/>
      <c r="D35" s="12"/>
      <c r="F35" s="12"/>
    </row>
    <row r="36" spans="1:6" s="11" customFormat="1" x14ac:dyDescent="0.25">
      <c r="A36" s="95"/>
      <c r="B36" s="95"/>
      <c r="D36" s="12"/>
      <c r="F36" s="12"/>
    </row>
    <row r="37" spans="1:6" s="11" customFormat="1" x14ac:dyDescent="0.25">
      <c r="A37" s="95"/>
      <c r="B37" s="95"/>
      <c r="D37" s="12"/>
      <c r="F37" s="12"/>
    </row>
    <row r="38" spans="1:6" s="11" customFormat="1" x14ac:dyDescent="0.25">
      <c r="A38" s="95"/>
      <c r="B38" s="95"/>
      <c r="D38" s="12"/>
      <c r="F38" s="12"/>
    </row>
    <row r="39" spans="1:6" s="11" customFormat="1" x14ac:dyDescent="0.25">
      <c r="A39" s="95"/>
      <c r="B39" s="95"/>
      <c r="D39" s="12"/>
      <c r="F39" s="12"/>
    </row>
    <row r="40" spans="1:6" s="11" customFormat="1" x14ac:dyDescent="0.25">
      <c r="A40" s="95"/>
      <c r="B40" s="95"/>
      <c r="D40" s="12"/>
      <c r="F40" s="12"/>
    </row>
    <row r="41" spans="1:6" s="11" customFormat="1" x14ac:dyDescent="0.25">
      <c r="A41" s="95"/>
      <c r="B41" s="95"/>
      <c r="D41" s="12"/>
      <c r="F41" s="12"/>
    </row>
    <row r="42" spans="1:6" s="11" customFormat="1" x14ac:dyDescent="0.25">
      <c r="A42" s="95"/>
      <c r="B42" s="95"/>
      <c r="D42" s="12"/>
      <c r="F42" s="12"/>
    </row>
    <row r="43" spans="1:6" s="11" customFormat="1" x14ac:dyDescent="0.25">
      <c r="A43" s="95"/>
      <c r="B43" s="95"/>
      <c r="D43" s="12"/>
      <c r="F43" s="12"/>
    </row>
    <row r="44" spans="1:6" s="11" customFormat="1" x14ac:dyDescent="0.25">
      <c r="A44" s="95"/>
      <c r="B44" s="95"/>
      <c r="D44" s="12"/>
      <c r="F44" s="12"/>
    </row>
    <row r="45" spans="1:6" s="11" customFormat="1" x14ac:dyDescent="0.25">
      <c r="A45" s="95"/>
      <c r="B45" s="95"/>
      <c r="D45" s="12"/>
      <c r="F45" s="12"/>
    </row>
    <row r="46" spans="1:6" s="11" customFormat="1" x14ac:dyDescent="0.25">
      <c r="A46" s="95"/>
      <c r="B46" s="95"/>
      <c r="D46" s="12"/>
      <c r="F46" s="12"/>
    </row>
    <row r="47" spans="1:6" s="11" customFormat="1" x14ac:dyDescent="0.25">
      <c r="A47" s="95"/>
      <c r="B47" s="95"/>
      <c r="D47" s="12"/>
      <c r="F47" s="12"/>
    </row>
    <row r="48" spans="1:6" s="11" customFormat="1" x14ac:dyDescent="0.25">
      <c r="A48" s="95"/>
      <c r="B48" s="95"/>
      <c r="D48" s="12"/>
      <c r="F48" s="12"/>
    </row>
    <row r="49" spans="1:6" s="11" customFormat="1" x14ac:dyDescent="0.25">
      <c r="A49" s="95"/>
      <c r="B49" s="95"/>
      <c r="D49" s="12"/>
      <c r="F49" s="12"/>
    </row>
    <row r="50" spans="1:6" s="11" customFormat="1" x14ac:dyDescent="0.25">
      <c r="A50" s="95"/>
      <c r="B50" s="95"/>
      <c r="D50" s="12"/>
      <c r="F50" s="12"/>
    </row>
    <row r="51" spans="1:6" s="11" customFormat="1" x14ac:dyDescent="0.25">
      <c r="A51" s="95"/>
      <c r="B51" s="95"/>
      <c r="D51" s="12"/>
      <c r="F51" s="12"/>
    </row>
    <row r="52" spans="1:6" s="11" customFormat="1" x14ac:dyDescent="0.25">
      <c r="A52" s="95"/>
      <c r="B52" s="95"/>
      <c r="D52" s="12"/>
      <c r="F52" s="12"/>
    </row>
    <row r="53" spans="1:6" s="11" customFormat="1" x14ac:dyDescent="0.25">
      <c r="A53" s="95"/>
      <c r="B53" s="95"/>
      <c r="D53" s="12"/>
      <c r="F53" s="12"/>
    </row>
    <row r="54" spans="1:6" s="11" customFormat="1" x14ac:dyDescent="0.25">
      <c r="A54" s="95"/>
      <c r="B54" s="95"/>
      <c r="D54" s="12"/>
      <c r="F54" s="12"/>
    </row>
    <row r="55" spans="1:6" s="11" customFormat="1" x14ac:dyDescent="0.25">
      <c r="A55" s="95"/>
      <c r="B55" s="95"/>
      <c r="D55" s="12"/>
      <c r="F55" s="12"/>
    </row>
    <row r="56" spans="1:6" s="11" customFormat="1" x14ac:dyDescent="0.25">
      <c r="A56" s="95"/>
      <c r="B56" s="95"/>
      <c r="D56" s="12"/>
      <c r="F56" s="12"/>
    </row>
    <row r="57" spans="1:6" s="11" customFormat="1" x14ac:dyDescent="0.25">
      <c r="A57" s="95"/>
      <c r="B57" s="95"/>
      <c r="D57" s="12"/>
      <c r="F57" s="12"/>
    </row>
    <row r="58" spans="1:6" s="11" customFormat="1" x14ac:dyDescent="0.25">
      <c r="A58" s="95"/>
      <c r="B58" s="95"/>
      <c r="D58" s="12"/>
      <c r="F58" s="12"/>
    </row>
    <row r="59" spans="1:6" s="11" customFormat="1" x14ac:dyDescent="0.25">
      <c r="A59" s="95"/>
      <c r="B59" s="95"/>
      <c r="D59" s="12"/>
      <c r="F59" s="12"/>
    </row>
    <row r="60" spans="1:6" s="11" customFormat="1" x14ac:dyDescent="0.25">
      <c r="A60" s="95"/>
      <c r="B60" s="95"/>
      <c r="D60" s="12"/>
      <c r="F60" s="12"/>
    </row>
    <row r="61" spans="1:6" s="11" customFormat="1" x14ac:dyDescent="0.25">
      <c r="A61" s="95"/>
      <c r="B61" s="95"/>
      <c r="D61" s="12"/>
      <c r="F61" s="12"/>
    </row>
    <row r="62" spans="1:6" s="11" customFormat="1" x14ac:dyDescent="0.25">
      <c r="A62" s="95"/>
      <c r="B62" s="95"/>
      <c r="D62" s="12"/>
      <c r="F62" s="12"/>
    </row>
    <row r="63" spans="1:6" s="11" customFormat="1" x14ac:dyDescent="0.25">
      <c r="A63" s="95"/>
      <c r="B63" s="95"/>
      <c r="D63" s="12"/>
      <c r="F63" s="12"/>
    </row>
    <row r="64" spans="1:6" s="11" customFormat="1" x14ac:dyDescent="0.25">
      <c r="A64" s="95"/>
      <c r="B64" s="95"/>
      <c r="D64" s="12"/>
      <c r="F64" s="12"/>
    </row>
    <row r="65" spans="1:6" s="11" customFormat="1" x14ac:dyDescent="0.25">
      <c r="A65" s="95"/>
      <c r="B65" s="95"/>
      <c r="D65" s="12"/>
      <c r="F65" s="12"/>
    </row>
    <row r="66" spans="1:6" s="11" customFormat="1" x14ac:dyDescent="0.25">
      <c r="A66" s="95"/>
      <c r="B66" s="95"/>
      <c r="D66" s="12"/>
      <c r="F66" s="12"/>
    </row>
  </sheetData>
  <conditionalFormatting sqref="E5">
    <cfRule type="dataBar" priority="11">
      <dataBar>
        <cfvo type="min"/>
        <cfvo type="max"/>
        <color rgb="FF008AEF"/>
      </dataBar>
      <extLst>
        <ext xmlns:x14="http://schemas.microsoft.com/office/spreadsheetml/2009/9/main" uri="{B025F937-C7B1-47D3-B67F-A62EFF666E3E}">
          <x14:id>{22538D30-FF06-410B-8014-EC9D6AA69E37}</x14:id>
        </ext>
      </extLst>
    </cfRule>
  </conditionalFormatting>
  <conditionalFormatting sqref="E6">
    <cfRule type="dataBar" priority="10">
      <dataBar>
        <cfvo type="min"/>
        <cfvo type="max"/>
        <color rgb="FF008AEF"/>
      </dataBar>
      <extLst>
        <ext xmlns:x14="http://schemas.microsoft.com/office/spreadsheetml/2009/9/main" uri="{B025F937-C7B1-47D3-B67F-A62EFF666E3E}">
          <x14:id>{5CBCC23E-E53F-4019-82AA-C8C48701C0B7}</x14:id>
        </ext>
      </extLst>
    </cfRule>
  </conditionalFormatting>
  <conditionalFormatting sqref="E7">
    <cfRule type="dataBar" priority="9">
      <dataBar>
        <cfvo type="min"/>
        <cfvo type="max"/>
        <color rgb="FF008AEF"/>
      </dataBar>
      <extLst>
        <ext xmlns:x14="http://schemas.microsoft.com/office/spreadsheetml/2009/9/main" uri="{B025F937-C7B1-47D3-B67F-A62EFF666E3E}">
          <x14:id>{5789F04D-E193-4678-BF37-188FE6AF03EA}</x14:id>
        </ext>
      </extLst>
    </cfRule>
  </conditionalFormatting>
  <conditionalFormatting sqref="E8">
    <cfRule type="dataBar" priority="8">
      <dataBar>
        <cfvo type="min"/>
        <cfvo type="max"/>
        <color rgb="FF008AEF"/>
      </dataBar>
      <extLst>
        <ext xmlns:x14="http://schemas.microsoft.com/office/spreadsheetml/2009/9/main" uri="{B025F937-C7B1-47D3-B67F-A62EFF666E3E}">
          <x14:id>{B30C19F6-CF6B-466F-A000-1F5F810D3316}</x14:id>
        </ext>
      </extLst>
    </cfRule>
  </conditionalFormatting>
  <conditionalFormatting sqref="E9">
    <cfRule type="dataBar" priority="7">
      <dataBar>
        <cfvo type="min"/>
        <cfvo type="max"/>
        <color rgb="FF008AEF"/>
      </dataBar>
      <extLst>
        <ext xmlns:x14="http://schemas.microsoft.com/office/spreadsheetml/2009/9/main" uri="{B025F937-C7B1-47D3-B67F-A62EFF666E3E}">
          <x14:id>{18EB6676-F671-47DC-B1F6-2B9D133E8B5A}</x14:id>
        </ext>
      </extLst>
    </cfRule>
  </conditionalFormatting>
  <conditionalFormatting sqref="E10">
    <cfRule type="dataBar" priority="6">
      <dataBar>
        <cfvo type="min"/>
        <cfvo type="max"/>
        <color rgb="FF008AEF"/>
      </dataBar>
      <extLst>
        <ext xmlns:x14="http://schemas.microsoft.com/office/spreadsheetml/2009/9/main" uri="{B025F937-C7B1-47D3-B67F-A62EFF666E3E}">
          <x14:id>{DA998F51-FA72-4D23-A429-7347EC9FD16F}</x14:id>
        </ext>
      </extLst>
    </cfRule>
  </conditionalFormatting>
  <conditionalFormatting sqref="E11">
    <cfRule type="dataBar" priority="5">
      <dataBar>
        <cfvo type="min"/>
        <cfvo type="max"/>
        <color rgb="FF008AEF"/>
      </dataBar>
      <extLst>
        <ext xmlns:x14="http://schemas.microsoft.com/office/spreadsheetml/2009/9/main" uri="{B025F937-C7B1-47D3-B67F-A62EFF666E3E}">
          <x14:id>{BB169F15-C2C0-4180-AC25-7E81679E607D}</x14:id>
        </ext>
      </extLst>
    </cfRule>
  </conditionalFormatting>
  <conditionalFormatting sqref="E12">
    <cfRule type="dataBar" priority="4">
      <dataBar>
        <cfvo type="min"/>
        <cfvo type="max"/>
        <color rgb="FF008AEF"/>
      </dataBar>
      <extLst>
        <ext xmlns:x14="http://schemas.microsoft.com/office/spreadsheetml/2009/9/main" uri="{B025F937-C7B1-47D3-B67F-A62EFF666E3E}">
          <x14:id>{90CA71DC-760E-472E-94D6-23A5B24D7D3E}</x14:id>
        </ext>
      </extLst>
    </cfRule>
  </conditionalFormatting>
  <conditionalFormatting sqref="E13">
    <cfRule type="dataBar" priority="3">
      <dataBar>
        <cfvo type="min"/>
        <cfvo type="max"/>
        <color rgb="FF008AEF"/>
      </dataBar>
      <extLst>
        <ext xmlns:x14="http://schemas.microsoft.com/office/spreadsheetml/2009/9/main" uri="{B025F937-C7B1-47D3-B67F-A62EFF666E3E}">
          <x14:id>{0EDA9F2D-E1A0-4F8B-A1D3-26BEBD890244}</x14:id>
        </ext>
      </extLst>
    </cfRule>
  </conditionalFormatting>
  <conditionalFormatting sqref="E14">
    <cfRule type="dataBar" priority="2">
      <dataBar>
        <cfvo type="min"/>
        <cfvo type="max"/>
        <color rgb="FF008AEF"/>
      </dataBar>
      <extLst>
        <ext xmlns:x14="http://schemas.microsoft.com/office/spreadsheetml/2009/9/main" uri="{B025F937-C7B1-47D3-B67F-A62EFF666E3E}">
          <x14:id>{5B9CE117-FABF-4D0B-8E5B-F62EC6D566E2}</x14:id>
        </ext>
      </extLst>
    </cfRule>
  </conditionalFormatting>
  <conditionalFormatting sqref="E4">
    <cfRule type="dataBar" priority="1">
      <dataBar>
        <cfvo type="min"/>
        <cfvo type="max"/>
        <color rgb="FF008AEF"/>
      </dataBar>
      <extLst>
        <ext xmlns:x14="http://schemas.microsoft.com/office/spreadsheetml/2009/9/main" uri="{B025F937-C7B1-47D3-B67F-A62EFF666E3E}">
          <x14:id>{D974465A-0B79-435A-96C2-9F9D33CA002A}</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22538D30-FF06-410B-8014-EC9D6AA69E37}">
            <x14:dataBar minLength="0" maxLength="100" border="1" negativeBarBorderColorSameAsPositive="0">
              <x14:cfvo type="autoMin"/>
              <x14:cfvo type="autoMax"/>
              <x14:borderColor rgb="FF008AEF"/>
              <x14:negativeFillColor rgb="FFFF0000"/>
              <x14:negativeBorderColor rgb="FFFF0000"/>
              <x14:axisColor rgb="FF000000"/>
            </x14:dataBar>
          </x14:cfRule>
          <xm:sqref>E5</xm:sqref>
        </x14:conditionalFormatting>
        <x14:conditionalFormatting xmlns:xm="http://schemas.microsoft.com/office/excel/2006/main">
          <x14:cfRule type="dataBar" id="{5CBCC23E-E53F-4019-82AA-C8C48701C0B7}">
            <x14:dataBar minLength="0" maxLength="100" border="1" negativeBarBorderColorSameAsPositive="0">
              <x14:cfvo type="autoMin"/>
              <x14:cfvo type="autoMax"/>
              <x14:borderColor rgb="FF008AEF"/>
              <x14:negativeFillColor rgb="FFFF0000"/>
              <x14:negativeBorderColor rgb="FFFF0000"/>
              <x14:axisColor rgb="FF000000"/>
            </x14:dataBar>
          </x14:cfRule>
          <xm:sqref>E6</xm:sqref>
        </x14:conditionalFormatting>
        <x14:conditionalFormatting xmlns:xm="http://schemas.microsoft.com/office/excel/2006/main">
          <x14:cfRule type="dataBar" id="{5789F04D-E193-4678-BF37-188FE6AF03EA}">
            <x14:dataBar minLength="0" maxLength="100" border="1" negativeBarBorderColorSameAsPositive="0">
              <x14:cfvo type="autoMin"/>
              <x14:cfvo type="autoMax"/>
              <x14:borderColor rgb="FF008AEF"/>
              <x14:negativeFillColor rgb="FFFF0000"/>
              <x14:negativeBorderColor rgb="FFFF0000"/>
              <x14:axisColor rgb="FF000000"/>
            </x14:dataBar>
          </x14:cfRule>
          <xm:sqref>E7</xm:sqref>
        </x14:conditionalFormatting>
        <x14:conditionalFormatting xmlns:xm="http://schemas.microsoft.com/office/excel/2006/main">
          <x14:cfRule type="dataBar" id="{B30C19F6-CF6B-466F-A000-1F5F810D3316}">
            <x14:dataBar minLength="0" maxLength="100" border="1" negativeBarBorderColorSameAsPositive="0">
              <x14:cfvo type="autoMin"/>
              <x14:cfvo type="autoMax"/>
              <x14:borderColor rgb="FF008AEF"/>
              <x14:negativeFillColor rgb="FFFF0000"/>
              <x14:negativeBorderColor rgb="FFFF0000"/>
              <x14:axisColor rgb="FF000000"/>
            </x14:dataBar>
          </x14:cfRule>
          <xm:sqref>E8</xm:sqref>
        </x14:conditionalFormatting>
        <x14:conditionalFormatting xmlns:xm="http://schemas.microsoft.com/office/excel/2006/main">
          <x14:cfRule type="dataBar" id="{18EB6676-F671-47DC-B1F6-2B9D133E8B5A}">
            <x14:dataBar minLength="0" maxLength="100" border="1" negativeBarBorderColorSameAsPositive="0">
              <x14:cfvo type="autoMin"/>
              <x14:cfvo type="autoMax"/>
              <x14:borderColor rgb="FF008AEF"/>
              <x14:negativeFillColor rgb="FFFF0000"/>
              <x14:negativeBorderColor rgb="FFFF0000"/>
              <x14:axisColor rgb="FF000000"/>
            </x14:dataBar>
          </x14:cfRule>
          <xm:sqref>E9</xm:sqref>
        </x14:conditionalFormatting>
        <x14:conditionalFormatting xmlns:xm="http://schemas.microsoft.com/office/excel/2006/main">
          <x14:cfRule type="dataBar" id="{DA998F51-FA72-4D23-A429-7347EC9FD16F}">
            <x14:dataBar minLength="0" maxLength="100" border="1" negativeBarBorderColorSameAsPositive="0">
              <x14:cfvo type="autoMin"/>
              <x14:cfvo type="autoMax"/>
              <x14:borderColor rgb="FF008AEF"/>
              <x14:negativeFillColor rgb="FFFF0000"/>
              <x14:negativeBorderColor rgb="FFFF0000"/>
              <x14:axisColor rgb="FF000000"/>
            </x14:dataBar>
          </x14:cfRule>
          <xm:sqref>E10</xm:sqref>
        </x14:conditionalFormatting>
        <x14:conditionalFormatting xmlns:xm="http://schemas.microsoft.com/office/excel/2006/main">
          <x14:cfRule type="dataBar" id="{BB169F15-C2C0-4180-AC25-7E81679E607D}">
            <x14:dataBar minLength="0" maxLength="100" border="1" negativeBarBorderColorSameAsPositive="0">
              <x14:cfvo type="autoMin"/>
              <x14:cfvo type="autoMax"/>
              <x14:borderColor rgb="FF008AEF"/>
              <x14:negativeFillColor rgb="FFFF0000"/>
              <x14:negativeBorderColor rgb="FFFF0000"/>
              <x14:axisColor rgb="FF000000"/>
            </x14:dataBar>
          </x14:cfRule>
          <xm:sqref>E11</xm:sqref>
        </x14:conditionalFormatting>
        <x14:conditionalFormatting xmlns:xm="http://schemas.microsoft.com/office/excel/2006/main">
          <x14:cfRule type="dataBar" id="{90CA71DC-760E-472E-94D6-23A5B24D7D3E}">
            <x14:dataBar minLength="0" maxLength="100" border="1" negativeBarBorderColorSameAsPositive="0">
              <x14:cfvo type="autoMin"/>
              <x14:cfvo type="autoMax"/>
              <x14:borderColor rgb="FF008AEF"/>
              <x14:negativeFillColor rgb="FFFF0000"/>
              <x14:negativeBorderColor rgb="FFFF0000"/>
              <x14:axisColor rgb="FF000000"/>
            </x14:dataBar>
          </x14:cfRule>
          <xm:sqref>E12</xm:sqref>
        </x14:conditionalFormatting>
        <x14:conditionalFormatting xmlns:xm="http://schemas.microsoft.com/office/excel/2006/main">
          <x14:cfRule type="dataBar" id="{0EDA9F2D-E1A0-4F8B-A1D3-26BEBD890244}">
            <x14:dataBar minLength="0" maxLength="100" border="1" negativeBarBorderColorSameAsPositive="0">
              <x14:cfvo type="autoMin"/>
              <x14:cfvo type="autoMax"/>
              <x14:borderColor rgb="FF008AEF"/>
              <x14:negativeFillColor rgb="FFFF0000"/>
              <x14:negativeBorderColor rgb="FFFF0000"/>
              <x14:axisColor rgb="FF000000"/>
            </x14:dataBar>
          </x14:cfRule>
          <xm:sqref>E13</xm:sqref>
        </x14:conditionalFormatting>
        <x14:conditionalFormatting xmlns:xm="http://schemas.microsoft.com/office/excel/2006/main">
          <x14:cfRule type="dataBar" id="{5B9CE117-FABF-4D0B-8E5B-F62EC6D566E2}">
            <x14:dataBar minLength="0" maxLength="100" border="1" negativeBarBorderColorSameAsPositive="0">
              <x14:cfvo type="autoMin"/>
              <x14:cfvo type="autoMax"/>
              <x14:borderColor rgb="FF008AEF"/>
              <x14:negativeFillColor rgb="FFFF0000"/>
              <x14:negativeBorderColor rgb="FFFF0000"/>
              <x14:axisColor rgb="FF000000"/>
            </x14:dataBar>
          </x14:cfRule>
          <xm:sqref>E14</xm:sqref>
        </x14:conditionalFormatting>
        <x14:conditionalFormatting xmlns:xm="http://schemas.microsoft.com/office/excel/2006/main">
          <x14:cfRule type="dataBar" id="{D974465A-0B79-435A-96C2-9F9D33CA002A}">
            <x14:dataBar minLength="0" maxLength="100" border="1" negativeBarBorderColorSameAsPositive="0">
              <x14:cfvo type="autoMin"/>
              <x14:cfvo type="autoMax"/>
              <x14:borderColor rgb="FF008AEF"/>
              <x14:negativeFillColor rgb="FFFF0000"/>
              <x14:negativeBorderColor rgb="FFFF0000"/>
              <x14:axisColor rgb="FF000000"/>
            </x14:dataBar>
          </x14:cfRule>
          <xm:sqref>E4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3"/>
  <sheetViews>
    <sheetView workbookViewId="0">
      <pane xSplit="1" ySplit="2" topLeftCell="B3" activePane="bottomRight" state="frozen"/>
      <selection activeCell="B5" sqref="B5"/>
      <selection pane="topRight" activeCell="B5" sqref="B5"/>
      <selection pane="bottomLeft" activeCell="B5" sqref="B5"/>
      <selection pane="bottomRight"/>
    </sheetView>
  </sheetViews>
  <sheetFormatPr defaultColWidth="8.7109375" defaultRowHeight="16.5" x14ac:dyDescent="0.25"/>
  <cols>
    <col min="1" max="1" width="8.7109375" style="97"/>
    <col min="2" max="4" width="37.42578125" style="5" customWidth="1"/>
    <col min="5" max="5" width="31.42578125" style="5" customWidth="1"/>
    <col min="6" max="7" width="27.42578125" style="5" customWidth="1"/>
    <col min="8" max="16384" width="8.7109375" style="5"/>
  </cols>
  <sheetData>
    <row r="1" spans="1:7" s="97" customFormat="1" ht="14.25" x14ac:dyDescent="0.25">
      <c r="A1" s="97" t="s">
        <v>109</v>
      </c>
      <c r="B1" s="97" t="s">
        <v>1</v>
      </c>
      <c r="C1" s="97" t="s">
        <v>2</v>
      </c>
      <c r="D1" s="97" t="s">
        <v>3</v>
      </c>
      <c r="E1" s="97" t="s">
        <v>4</v>
      </c>
      <c r="F1" s="97" t="s">
        <v>11228</v>
      </c>
      <c r="G1" s="97" t="s">
        <v>11228</v>
      </c>
    </row>
    <row r="2" spans="1:7" s="97" customFormat="1" ht="14.25" x14ac:dyDescent="0.25">
      <c r="A2" s="97" t="s">
        <v>0</v>
      </c>
      <c r="B2" s="97" t="s">
        <v>4</v>
      </c>
      <c r="C2" s="97" t="s">
        <v>4</v>
      </c>
      <c r="D2" s="97" t="s">
        <v>4</v>
      </c>
      <c r="E2" s="97" t="s">
        <v>5</v>
      </c>
      <c r="F2" s="97" t="s">
        <v>11229</v>
      </c>
      <c r="G2" s="97" t="s">
        <v>11230</v>
      </c>
    </row>
    <row r="3" spans="1:7" x14ac:dyDescent="0.3">
      <c r="A3" s="97">
        <v>1</v>
      </c>
      <c r="B3" s="7" t="s">
        <v>14516</v>
      </c>
      <c r="C3" s="7" t="s">
        <v>14517</v>
      </c>
      <c r="D3" s="7" t="s">
        <v>14517</v>
      </c>
      <c r="E3" s="2" t="s">
        <v>14518</v>
      </c>
      <c r="F3" s="4" t="s">
        <v>11231</v>
      </c>
      <c r="G3" s="4" t="s">
        <v>11232</v>
      </c>
    </row>
    <row r="4" spans="1:7" x14ac:dyDescent="0.3">
      <c r="A4" s="97">
        <v>2</v>
      </c>
      <c r="B4" s="7" t="s">
        <v>14516</v>
      </c>
      <c r="C4" s="7" t="s">
        <v>14516</v>
      </c>
      <c r="D4" s="7" t="s">
        <v>14516</v>
      </c>
      <c r="E4" s="2" t="s">
        <v>14518</v>
      </c>
      <c r="F4" s="4" t="s">
        <v>11233</v>
      </c>
      <c r="G4" s="4" t="s">
        <v>11234</v>
      </c>
    </row>
    <row r="5" spans="1:7" x14ac:dyDescent="0.3">
      <c r="A5" s="97">
        <v>3</v>
      </c>
      <c r="B5" s="7" t="s">
        <v>14516</v>
      </c>
      <c r="C5" s="7" t="s">
        <v>14519</v>
      </c>
      <c r="D5" s="5" t="s">
        <v>14519</v>
      </c>
      <c r="E5" s="2" t="s">
        <v>14520</v>
      </c>
      <c r="F5" s="4" t="s">
        <v>11235</v>
      </c>
      <c r="G5" s="4" t="s">
        <v>11236</v>
      </c>
    </row>
    <row r="6" spans="1:7" x14ac:dyDescent="0.3">
      <c r="A6" s="97">
        <v>4</v>
      </c>
      <c r="B6" s="7" t="s">
        <v>14521</v>
      </c>
      <c r="C6" s="7" t="s">
        <v>14519</v>
      </c>
      <c r="D6" s="5" t="s">
        <v>14519</v>
      </c>
      <c r="E6" s="2" t="s">
        <v>14520</v>
      </c>
      <c r="F6" s="4" t="s">
        <v>11228</v>
      </c>
      <c r="G6" s="4" t="s">
        <v>11237</v>
      </c>
    </row>
    <row r="7" spans="1:7" x14ac:dyDescent="0.3">
      <c r="A7" s="97">
        <v>5</v>
      </c>
      <c r="B7" s="7" t="s">
        <v>14521</v>
      </c>
      <c r="C7" s="7" t="s">
        <v>14522</v>
      </c>
      <c r="D7" s="7" t="s">
        <v>14523</v>
      </c>
      <c r="E7" s="2" t="s">
        <v>14524</v>
      </c>
      <c r="F7" s="4" t="s">
        <v>11238</v>
      </c>
      <c r="G7" s="4" t="s">
        <v>11239</v>
      </c>
    </row>
    <row r="8" spans="1:7" x14ac:dyDescent="0.3">
      <c r="A8" s="97">
        <v>6</v>
      </c>
      <c r="B8" s="7" t="s">
        <v>14521</v>
      </c>
      <c r="C8" s="7" t="s">
        <v>14522</v>
      </c>
      <c r="D8" s="7" t="s">
        <v>14523</v>
      </c>
      <c r="E8" s="2" t="s">
        <v>14524</v>
      </c>
      <c r="F8" s="4" t="s">
        <v>11240</v>
      </c>
      <c r="G8" s="4" t="s">
        <v>11241</v>
      </c>
    </row>
    <row r="9" spans="1:7" x14ac:dyDescent="0.3">
      <c r="A9" s="97">
        <v>7</v>
      </c>
      <c r="B9" s="7" t="s">
        <v>14525</v>
      </c>
      <c r="C9" s="7" t="s">
        <v>14525</v>
      </c>
      <c r="D9" s="7" t="s">
        <v>14526</v>
      </c>
      <c r="E9" s="2" t="s">
        <v>14527</v>
      </c>
      <c r="F9" s="4" t="s">
        <v>11242</v>
      </c>
      <c r="G9" s="4" t="s">
        <v>3955</v>
      </c>
    </row>
    <row r="10" spans="1:7" x14ac:dyDescent="0.3">
      <c r="A10" s="97">
        <v>8</v>
      </c>
      <c r="B10" s="7" t="s">
        <v>14525</v>
      </c>
      <c r="C10" s="7" t="s">
        <v>14528</v>
      </c>
      <c r="D10" s="7" t="s">
        <v>14525</v>
      </c>
      <c r="E10" s="2" t="s">
        <v>14527</v>
      </c>
      <c r="F10" s="4" t="s">
        <v>8132</v>
      </c>
      <c r="G10" s="4" t="s">
        <v>11243</v>
      </c>
    </row>
    <row r="11" spans="1:7" x14ac:dyDescent="0.3">
      <c r="A11" s="97">
        <v>9</v>
      </c>
      <c r="B11" s="7" t="s">
        <v>14529</v>
      </c>
      <c r="C11" s="7" t="s">
        <v>14530</v>
      </c>
      <c r="D11" s="7" t="s">
        <v>14531</v>
      </c>
      <c r="E11" s="2" t="s">
        <v>14532</v>
      </c>
      <c r="F11" s="4" t="s">
        <v>11244</v>
      </c>
      <c r="G11" s="4" t="s">
        <v>11245</v>
      </c>
    </row>
    <row r="12" spans="1:7" x14ac:dyDescent="0.3">
      <c r="A12" s="97">
        <v>10</v>
      </c>
      <c r="B12" s="7" t="s">
        <v>14529</v>
      </c>
      <c r="C12" s="7" t="s">
        <v>14530</v>
      </c>
      <c r="D12" s="7" t="s">
        <v>14528</v>
      </c>
      <c r="E12" s="2" t="s">
        <v>14532</v>
      </c>
      <c r="F12" s="4" t="s">
        <v>4488</v>
      </c>
      <c r="G12" s="4" t="s">
        <v>11246</v>
      </c>
    </row>
    <row r="13" spans="1:7" x14ac:dyDescent="0.3">
      <c r="A13" s="97">
        <v>11</v>
      </c>
      <c r="B13" s="2" t="s">
        <v>14533</v>
      </c>
      <c r="C13" s="2" t="s">
        <v>14533</v>
      </c>
      <c r="D13" s="7" t="s">
        <v>14530</v>
      </c>
      <c r="E13" s="2" t="s">
        <v>14534</v>
      </c>
      <c r="F13" s="4" t="s">
        <v>11247</v>
      </c>
      <c r="G13" s="4" t="s">
        <v>11248</v>
      </c>
    </row>
    <row r="14" spans="1:7" x14ac:dyDescent="0.3">
      <c r="A14" s="97">
        <v>12</v>
      </c>
      <c r="B14" s="2" t="s">
        <v>14533</v>
      </c>
      <c r="C14" s="2" t="s">
        <v>14535</v>
      </c>
      <c r="D14" s="2" t="s">
        <v>14533</v>
      </c>
      <c r="E14" s="2" t="s">
        <v>14534</v>
      </c>
      <c r="F14" s="4" t="s">
        <v>5691</v>
      </c>
      <c r="G14" s="4" t="s">
        <v>11249</v>
      </c>
    </row>
    <row r="15" spans="1:7" x14ac:dyDescent="0.3">
      <c r="A15" s="97">
        <v>13</v>
      </c>
      <c r="B15" s="2" t="s">
        <v>14536</v>
      </c>
      <c r="C15" s="2" t="s">
        <v>14536</v>
      </c>
      <c r="D15" s="2" t="s">
        <v>14537</v>
      </c>
      <c r="E15" s="2" t="s">
        <v>14538</v>
      </c>
      <c r="F15" s="4" t="s">
        <v>11250</v>
      </c>
      <c r="G15" s="4" t="s">
        <v>11251</v>
      </c>
    </row>
    <row r="16" spans="1:7" x14ac:dyDescent="0.3">
      <c r="A16" s="97">
        <v>14</v>
      </c>
      <c r="B16" s="2" t="s">
        <v>14536</v>
      </c>
      <c r="C16" s="2" t="s">
        <v>14539</v>
      </c>
      <c r="D16" s="2" t="s">
        <v>14535</v>
      </c>
      <c r="E16" s="2" t="s">
        <v>14538</v>
      </c>
      <c r="F16" s="4" t="s">
        <v>11252</v>
      </c>
      <c r="G16" s="4" t="s">
        <v>11253</v>
      </c>
    </row>
    <row r="17" spans="1:7" x14ac:dyDescent="0.3">
      <c r="A17" s="97">
        <v>15</v>
      </c>
      <c r="B17" s="2" t="s">
        <v>14540</v>
      </c>
      <c r="C17" s="2" t="s">
        <v>14540</v>
      </c>
      <c r="D17" s="2" t="s">
        <v>14535</v>
      </c>
      <c r="E17" s="2" t="s">
        <v>14541</v>
      </c>
      <c r="F17" s="2" t="s">
        <v>11575</v>
      </c>
      <c r="G17" s="4" t="s">
        <v>11255</v>
      </c>
    </row>
    <row r="18" spans="1:7" x14ac:dyDescent="0.3">
      <c r="A18" s="97">
        <v>16</v>
      </c>
      <c r="B18" s="2" t="s">
        <v>14540</v>
      </c>
      <c r="C18" s="2" t="s">
        <v>14542</v>
      </c>
      <c r="D18" s="2" t="s">
        <v>14536</v>
      </c>
      <c r="E18" s="2" t="s">
        <v>14541</v>
      </c>
      <c r="F18" s="4" t="s">
        <v>11254</v>
      </c>
      <c r="G18" s="4" t="s">
        <v>11257</v>
      </c>
    </row>
    <row r="19" spans="1:7" x14ac:dyDescent="0.3">
      <c r="A19" s="97">
        <v>17</v>
      </c>
      <c r="B19" s="2" t="s">
        <v>14540</v>
      </c>
      <c r="C19" s="2" t="s">
        <v>14543</v>
      </c>
      <c r="D19" s="2" t="s">
        <v>14539</v>
      </c>
      <c r="E19" s="2" t="s">
        <v>14544</v>
      </c>
      <c r="F19" s="4" t="s">
        <v>11256</v>
      </c>
      <c r="G19" s="4" t="s">
        <v>11259</v>
      </c>
    </row>
    <row r="20" spans="1:7" x14ac:dyDescent="0.3">
      <c r="A20" s="97">
        <v>18</v>
      </c>
      <c r="B20" s="2" t="s">
        <v>14542</v>
      </c>
      <c r="C20" s="5" t="s">
        <v>14545</v>
      </c>
      <c r="D20" s="2" t="s">
        <v>14539</v>
      </c>
      <c r="E20" s="2" t="s">
        <v>14544</v>
      </c>
      <c r="F20" s="4" t="s">
        <v>11258</v>
      </c>
      <c r="G20" s="4" t="s">
        <v>11261</v>
      </c>
    </row>
    <row r="21" spans="1:7" x14ac:dyDescent="0.3">
      <c r="A21" s="97">
        <v>19</v>
      </c>
      <c r="B21" s="2" t="s">
        <v>14542</v>
      </c>
      <c r="C21" s="5" t="s">
        <v>14545</v>
      </c>
      <c r="D21" s="2" t="s">
        <v>14540</v>
      </c>
      <c r="E21" s="2" t="s">
        <v>14546</v>
      </c>
      <c r="F21" s="4" t="s">
        <v>11260</v>
      </c>
      <c r="G21" s="4" t="s">
        <v>11263</v>
      </c>
    </row>
    <row r="22" spans="1:7" x14ac:dyDescent="0.3">
      <c r="A22" s="97">
        <v>20</v>
      </c>
      <c r="B22" s="2" t="s">
        <v>14543</v>
      </c>
      <c r="C22" s="7" t="s">
        <v>14547</v>
      </c>
      <c r="D22" s="2" t="s">
        <v>14542</v>
      </c>
      <c r="E22" s="2" t="s">
        <v>14546</v>
      </c>
      <c r="F22" s="4" t="s">
        <v>11262</v>
      </c>
      <c r="G22" s="4" t="s">
        <v>11265</v>
      </c>
    </row>
    <row r="23" spans="1:7" x14ac:dyDescent="0.3">
      <c r="A23" s="97">
        <v>21</v>
      </c>
      <c r="B23" s="2" t="s">
        <v>14543</v>
      </c>
      <c r="C23" s="7" t="s">
        <v>14548</v>
      </c>
      <c r="D23" s="2" t="s">
        <v>14543</v>
      </c>
      <c r="E23" s="2" t="s">
        <v>14549</v>
      </c>
      <c r="F23" s="4" t="s">
        <v>11264</v>
      </c>
      <c r="G23" s="4" t="s">
        <v>11266</v>
      </c>
    </row>
    <row r="24" spans="1:7" x14ac:dyDescent="0.3">
      <c r="A24" s="97">
        <v>22</v>
      </c>
      <c r="B24" s="5" t="s">
        <v>14545</v>
      </c>
      <c r="C24" s="7" t="s">
        <v>14548</v>
      </c>
      <c r="D24" s="2" t="s">
        <v>14550</v>
      </c>
      <c r="E24" s="2" t="s">
        <v>14549</v>
      </c>
      <c r="F24" s="4" t="s">
        <v>344</v>
      </c>
      <c r="G24" s="4" t="s">
        <v>11267</v>
      </c>
    </row>
    <row r="25" spans="1:7" x14ac:dyDescent="0.3">
      <c r="A25" s="97">
        <v>23</v>
      </c>
      <c r="B25" s="5" t="s">
        <v>14545</v>
      </c>
      <c r="C25" s="7" t="s">
        <v>14551</v>
      </c>
      <c r="D25" s="5" t="s">
        <v>14545</v>
      </c>
      <c r="E25" s="2" t="s">
        <v>14552</v>
      </c>
      <c r="F25" s="4" t="s">
        <v>4535</v>
      </c>
      <c r="G25" s="2" t="s">
        <v>11510</v>
      </c>
    </row>
    <row r="26" spans="1:7" x14ac:dyDescent="0.3">
      <c r="A26" s="97">
        <v>24</v>
      </c>
      <c r="B26" s="7" t="s">
        <v>14553</v>
      </c>
      <c r="C26" s="7" t="s">
        <v>14554</v>
      </c>
      <c r="D26" s="7" t="s">
        <v>14548</v>
      </c>
      <c r="E26" s="2" t="s">
        <v>14552</v>
      </c>
      <c r="F26" s="2" t="s">
        <v>784</v>
      </c>
      <c r="G26" s="4" t="s">
        <v>11268</v>
      </c>
    </row>
    <row r="27" spans="1:7" x14ac:dyDescent="0.3">
      <c r="A27" s="97">
        <v>25</v>
      </c>
      <c r="B27" s="7" t="s">
        <v>14553</v>
      </c>
      <c r="C27" s="7" t="s">
        <v>14553</v>
      </c>
      <c r="D27" s="7" t="s">
        <v>14554</v>
      </c>
      <c r="E27" s="2" t="s">
        <v>14555</v>
      </c>
      <c r="F27" s="4" t="s">
        <v>3471</v>
      </c>
      <c r="G27" s="4" t="s">
        <v>11270</v>
      </c>
    </row>
    <row r="28" spans="1:7" x14ac:dyDescent="0.3">
      <c r="A28" s="97">
        <v>26</v>
      </c>
      <c r="B28" s="7" t="s">
        <v>14553</v>
      </c>
      <c r="C28" s="7" t="s">
        <v>14553</v>
      </c>
      <c r="D28" s="7" t="s">
        <v>14553</v>
      </c>
      <c r="E28" s="2" t="s">
        <v>14555</v>
      </c>
      <c r="F28" s="4" t="s">
        <v>11269</v>
      </c>
      <c r="G28" s="4" t="s">
        <v>11271</v>
      </c>
    </row>
    <row r="29" spans="1:7" x14ac:dyDescent="0.3">
      <c r="A29" s="97">
        <v>27</v>
      </c>
      <c r="B29" s="7" t="s">
        <v>14556</v>
      </c>
      <c r="C29" s="7" t="s">
        <v>14557</v>
      </c>
      <c r="D29" s="7" t="s">
        <v>14553</v>
      </c>
      <c r="E29" s="2" t="s">
        <v>14558</v>
      </c>
      <c r="F29" s="4" t="s">
        <v>8803</v>
      </c>
      <c r="G29" s="4" t="s">
        <v>11273</v>
      </c>
    </row>
    <row r="30" spans="1:7" x14ac:dyDescent="0.3">
      <c r="A30" s="97">
        <v>28</v>
      </c>
      <c r="B30" s="7" t="s">
        <v>14556</v>
      </c>
      <c r="C30" s="7" t="s">
        <v>14559</v>
      </c>
      <c r="D30" s="7" t="s">
        <v>14559</v>
      </c>
      <c r="E30" s="2" t="s">
        <v>14558</v>
      </c>
      <c r="F30" s="4" t="s">
        <v>11272</v>
      </c>
      <c r="G30" s="4" t="s">
        <v>11274</v>
      </c>
    </row>
    <row r="31" spans="1:7" x14ac:dyDescent="0.3">
      <c r="A31" s="97">
        <v>29</v>
      </c>
      <c r="B31" s="7" t="s">
        <v>14556</v>
      </c>
      <c r="C31" s="7" t="s">
        <v>14556</v>
      </c>
      <c r="D31" s="7" t="s">
        <v>14556</v>
      </c>
      <c r="E31" s="2" t="s">
        <v>14560</v>
      </c>
      <c r="F31" s="4" t="s">
        <v>349</v>
      </c>
      <c r="G31" s="4" t="s">
        <v>11275</v>
      </c>
    </row>
    <row r="32" spans="1:7" x14ac:dyDescent="0.3">
      <c r="A32" s="97">
        <v>30</v>
      </c>
      <c r="B32" s="7" t="s">
        <v>14561</v>
      </c>
      <c r="C32" s="7" t="s">
        <v>14562</v>
      </c>
      <c r="D32" s="7" t="s">
        <v>14562</v>
      </c>
      <c r="E32" s="2" t="s">
        <v>14560</v>
      </c>
      <c r="F32" s="4" t="s">
        <v>8202</v>
      </c>
      <c r="G32" s="2" t="s">
        <v>11511</v>
      </c>
    </row>
    <row r="33" spans="1:7" x14ac:dyDescent="0.3">
      <c r="A33" s="97">
        <v>31</v>
      </c>
      <c r="B33" s="7" t="s">
        <v>14561</v>
      </c>
      <c r="C33" s="7" t="s">
        <v>14561</v>
      </c>
      <c r="D33" s="7" t="s">
        <v>14561</v>
      </c>
      <c r="E33" s="2" t="s">
        <v>14563</v>
      </c>
      <c r="F33" s="4" t="s">
        <v>11276</v>
      </c>
      <c r="G33" s="4" t="s">
        <v>11277</v>
      </c>
    </row>
    <row r="34" spans="1:7" x14ac:dyDescent="0.3">
      <c r="A34" s="97">
        <v>32</v>
      </c>
      <c r="B34" s="2" t="s">
        <v>14564</v>
      </c>
      <c r="C34" s="7" t="s">
        <v>14561</v>
      </c>
      <c r="D34" s="2" t="s">
        <v>14565</v>
      </c>
      <c r="E34" s="2" t="s">
        <v>14563</v>
      </c>
      <c r="F34" s="4" t="s">
        <v>11278</v>
      </c>
      <c r="G34" s="4" t="s">
        <v>11279</v>
      </c>
    </row>
    <row r="35" spans="1:7" x14ac:dyDescent="0.3">
      <c r="A35" s="97">
        <v>33</v>
      </c>
      <c r="B35" s="2" t="s">
        <v>14564</v>
      </c>
      <c r="C35" s="2" t="s">
        <v>14565</v>
      </c>
      <c r="D35" s="2" t="s">
        <v>14566</v>
      </c>
      <c r="E35" s="2" t="s">
        <v>14567</v>
      </c>
      <c r="F35" s="2" t="s">
        <v>11576</v>
      </c>
      <c r="G35" s="4" t="s">
        <v>11281</v>
      </c>
    </row>
    <row r="36" spans="1:7" x14ac:dyDescent="0.3">
      <c r="A36" s="97">
        <v>34</v>
      </c>
      <c r="B36" s="2" t="s">
        <v>14564</v>
      </c>
      <c r="C36" s="2" t="s">
        <v>14565</v>
      </c>
      <c r="D36" s="2" t="s">
        <v>14566</v>
      </c>
      <c r="E36" s="2" t="s">
        <v>14567</v>
      </c>
      <c r="F36" s="4" t="s">
        <v>11280</v>
      </c>
      <c r="G36" s="4" t="s">
        <v>11283</v>
      </c>
    </row>
    <row r="37" spans="1:7" x14ac:dyDescent="0.3">
      <c r="A37" s="97">
        <v>35</v>
      </c>
      <c r="B37" s="2" t="s">
        <v>14568</v>
      </c>
      <c r="C37" s="2" t="s">
        <v>14566</v>
      </c>
      <c r="D37" s="2" t="s">
        <v>14569</v>
      </c>
      <c r="E37" s="2" t="s">
        <v>14570</v>
      </c>
      <c r="F37" s="4" t="s">
        <v>11282</v>
      </c>
      <c r="G37" s="4" t="s">
        <v>11285</v>
      </c>
    </row>
    <row r="38" spans="1:7" x14ac:dyDescent="0.3">
      <c r="A38" s="97">
        <v>36</v>
      </c>
      <c r="B38" s="2" t="s">
        <v>14568</v>
      </c>
      <c r="C38" s="2" t="s">
        <v>14569</v>
      </c>
      <c r="D38" s="2" t="s">
        <v>14571</v>
      </c>
      <c r="E38" s="2" t="s">
        <v>14570</v>
      </c>
      <c r="F38" s="4" t="s">
        <v>11284</v>
      </c>
      <c r="G38" s="2" t="s">
        <v>11512</v>
      </c>
    </row>
    <row r="39" spans="1:7" x14ac:dyDescent="0.3">
      <c r="A39" s="97">
        <v>37</v>
      </c>
      <c r="B39" s="2" t="s">
        <v>14572</v>
      </c>
      <c r="C39" s="2" t="s">
        <v>14571</v>
      </c>
      <c r="D39" s="2" t="s">
        <v>14571</v>
      </c>
      <c r="E39" s="2" t="s">
        <v>14573</v>
      </c>
      <c r="F39" s="4" t="s">
        <v>791</v>
      </c>
      <c r="G39" s="4" t="s">
        <v>11286</v>
      </c>
    </row>
    <row r="40" spans="1:7" x14ac:dyDescent="0.3">
      <c r="A40" s="97">
        <v>38</v>
      </c>
      <c r="B40" s="2" t="s">
        <v>14572</v>
      </c>
      <c r="C40" s="2" t="s">
        <v>14568</v>
      </c>
      <c r="D40" s="2" t="s">
        <v>14568</v>
      </c>
      <c r="E40" s="2" t="s">
        <v>14573</v>
      </c>
      <c r="F40" s="4" t="s">
        <v>5801</v>
      </c>
      <c r="G40" s="4" t="s">
        <v>11287</v>
      </c>
    </row>
    <row r="41" spans="1:7" x14ac:dyDescent="0.3">
      <c r="A41" s="97">
        <v>39</v>
      </c>
      <c r="B41" s="2" t="s">
        <v>14574</v>
      </c>
      <c r="C41" s="2" t="s">
        <v>14575</v>
      </c>
      <c r="D41" s="2" t="s">
        <v>14575</v>
      </c>
      <c r="E41" s="2" t="s">
        <v>14576</v>
      </c>
      <c r="F41" s="2" t="s">
        <v>11577</v>
      </c>
      <c r="G41" s="2" t="s">
        <v>11513</v>
      </c>
    </row>
    <row r="42" spans="1:7" x14ac:dyDescent="0.3">
      <c r="A42" s="97">
        <v>40</v>
      </c>
      <c r="B42" s="2" t="s">
        <v>14574</v>
      </c>
      <c r="C42" s="2" t="s">
        <v>14574</v>
      </c>
      <c r="D42" s="2" t="s">
        <v>14574</v>
      </c>
      <c r="E42" s="2" t="s">
        <v>14577</v>
      </c>
      <c r="F42" s="4" t="s">
        <v>11288</v>
      </c>
      <c r="G42" s="4" t="s">
        <v>11289</v>
      </c>
    </row>
    <row r="43" spans="1:7" x14ac:dyDescent="0.3">
      <c r="A43" s="97">
        <v>41</v>
      </c>
      <c r="B43" s="7"/>
      <c r="F43" s="2" t="s">
        <v>11578</v>
      </c>
      <c r="G43" s="4" t="s">
        <v>11290</v>
      </c>
    </row>
    <row r="44" spans="1:7" x14ac:dyDescent="0.3">
      <c r="A44" s="97">
        <v>42</v>
      </c>
      <c r="B44" s="7"/>
      <c r="F44" s="4" t="s">
        <v>8263</v>
      </c>
      <c r="G44" s="2" t="s">
        <v>11514</v>
      </c>
    </row>
    <row r="45" spans="1:7" x14ac:dyDescent="0.3">
      <c r="A45" s="97">
        <v>43</v>
      </c>
      <c r="B45" s="2"/>
      <c r="F45" s="4" t="s">
        <v>11291</v>
      </c>
      <c r="G45" s="4" t="s">
        <v>11292</v>
      </c>
    </row>
    <row r="46" spans="1:7" x14ac:dyDescent="0.3">
      <c r="A46" s="97">
        <v>44</v>
      </c>
      <c r="B46" s="2"/>
      <c r="F46" s="4" t="s">
        <v>1875</v>
      </c>
      <c r="G46" s="4" t="s">
        <v>11293</v>
      </c>
    </row>
    <row r="47" spans="1:7" x14ac:dyDescent="0.3">
      <c r="A47" s="97">
        <v>45</v>
      </c>
      <c r="F47" s="4" t="s">
        <v>4598</v>
      </c>
      <c r="G47" s="2" t="s">
        <v>11515</v>
      </c>
    </row>
    <row r="48" spans="1:7" x14ac:dyDescent="0.25">
      <c r="A48" s="97">
        <v>46</v>
      </c>
      <c r="F48" s="4" t="s">
        <v>2275</v>
      </c>
      <c r="G48" s="4" t="s">
        <v>11294</v>
      </c>
    </row>
    <row r="49" spans="1:7" x14ac:dyDescent="0.3">
      <c r="A49" s="97">
        <v>47</v>
      </c>
      <c r="B49" s="2"/>
      <c r="F49" s="4" t="s">
        <v>8813</v>
      </c>
      <c r="G49" s="4" t="s">
        <v>11295</v>
      </c>
    </row>
    <row r="50" spans="1:7" x14ac:dyDescent="0.3">
      <c r="A50" s="97">
        <v>48</v>
      </c>
      <c r="B50" s="2"/>
      <c r="F50" s="4" t="s">
        <v>11297</v>
      </c>
      <c r="G50" s="2" t="s">
        <v>11516</v>
      </c>
    </row>
    <row r="51" spans="1:7" x14ac:dyDescent="0.3">
      <c r="A51" s="97">
        <v>49</v>
      </c>
      <c r="B51" s="2"/>
      <c r="F51" s="4" t="s">
        <v>9012</v>
      </c>
      <c r="G51" s="4" t="s">
        <v>11296</v>
      </c>
    </row>
    <row r="52" spans="1:7" x14ac:dyDescent="0.3">
      <c r="A52" s="97">
        <v>50</v>
      </c>
      <c r="B52" s="2"/>
      <c r="F52" s="4" t="s">
        <v>11300</v>
      </c>
      <c r="G52" s="4" t="s">
        <v>11298</v>
      </c>
    </row>
    <row r="53" spans="1:7" x14ac:dyDescent="0.3">
      <c r="A53" s="97">
        <v>51</v>
      </c>
      <c r="B53" s="2"/>
      <c r="F53" s="4" t="s">
        <v>11302</v>
      </c>
      <c r="G53" s="4" t="s">
        <v>11299</v>
      </c>
    </row>
    <row r="54" spans="1:7" x14ac:dyDescent="0.25">
      <c r="A54" s="97">
        <v>52</v>
      </c>
      <c r="F54" s="4" t="s">
        <v>11304</v>
      </c>
      <c r="G54" s="4" t="s">
        <v>11301</v>
      </c>
    </row>
    <row r="55" spans="1:7" x14ac:dyDescent="0.25">
      <c r="A55" s="97">
        <v>53</v>
      </c>
      <c r="F55" s="4" t="s">
        <v>2292</v>
      </c>
      <c r="G55" s="4" t="s">
        <v>11303</v>
      </c>
    </row>
    <row r="56" spans="1:7" x14ac:dyDescent="0.3">
      <c r="A56" s="97">
        <v>54</v>
      </c>
      <c r="F56" s="4" t="s">
        <v>11307</v>
      </c>
      <c r="G56" s="2" t="s">
        <v>11517</v>
      </c>
    </row>
    <row r="57" spans="1:7" x14ac:dyDescent="0.25">
      <c r="A57" s="97">
        <v>55</v>
      </c>
      <c r="F57" s="4" t="s">
        <v>357</v>
      </c>
      <c r="G57" s="4" t="s">
        <v>11305</v>
      </c>
    </row>
    <row r="58" spans="1:7" x14ac:dyDescent="0.25">
      <c r="A58" s="97">
        <v>56</v>
      </c>
      <c r="F58" s="4" t="s">
        <v>11310</v>
      </c>
      <c r="G58" s="4" t="s">
        <v>11306</v>
      </c>
    </row>
    <row r="59" spans="1:7" x14ac:dyDescent="0.25">
      <c r="A59" s="97">
        <v>57</v>
      </c>
      <c r="F59" s="4" t="s">
        <v>11312</v>
      </c>
      <c r="G59" s="4" t="s">
        <v>11308</v>
      </c>
    </row>
    <row r="60" spans="1:7" x14ac:dyDescent="0.25">
      <c r="A60" s="97">
        <v>58</v>
      </c>
      <c r="F60" s="4" t="s">
        <v>11314</v>
      </c>
      <c r="G60" s="4" t="s">
        <v>11309</v>
      </c>
    </row>
    <row r="61" spans="1:7" x14ac:dyDescent="0.25">
      <c r="A61" s="97">
        <v>59</v>
      </c>
      <c r="F61" s="4" t="s">
        <v>8262</v>
      </c>
      <c r="G61" s="4" t="s">
        <v>11311</v>
      </c>
    </row>
    <row r="62" spans="1:7" x14ac:dyDescent="0.3">
      <c r="A62" s="97">
        <v>60</v>
      </c>
      <c r="F62" s="4" t="s">
        <v>11579</v>
      </c>
      <c r="G62" s="2" t="s">
        <v>11518</v>
      </c>
    </row>
    <row r="63" spans="1:7" x14ac:dyDescent="0.3">
      <c r="A63" s="97">
        <v>61</v>
      </c>
      <c r="F63" s="4" t="s">
        <v>644</v>
      </c>
      <c r="G63" s="2" t="s">
        <v>11519</v>
      </c>
    </row>
    <row r="64" spans="1:7" x14ac:dyDescent="0.3">
      <c r="A64" s="97">
        <v>62</v>
      </c>
      <c r="F64" s="4" t="s">
        <v>11318</v>
      </c>
      <c r="G64" s="2" t="s">
        <v>11520</v>
      </c>
    </row>
    <row r="65" spans="1:7" x14ac:dyDescent="0.3">
      <c r="A65" s="97">
        <v>63</v>
      </c>
      <c r="F65" s="4" t="s">
        <v>11320</v>
      </c>
      <c r="G65" s="2" t="s">
        <v>11521</v>
      </c>
    </row>
    <row r="66" spans="1:7" x14ac:dyDescent="0.25">
      <c r="A66" s="97">
        <v>64</v>
      </c>
      <c r="F66" s="4" t="s">
        <v>8123</v>
      </c>
      <c r="G66" s="4" t="s">
        <v>11313</v>
      </c>
    </row>
    <row r="67" spans="1:7" x14ac:dyDescent="0.25">
      <c r="A67" s="97">
        <v>65</v>
      </c>
      <c r="F67" s="4" t="s">
        <v>2341</v>
      </c>
      <c r="G67" s="4" t="s">
        <v>11315</v>
      </c>
    </row>
    <row r="68" spans="1:7" x14ac:dyDescent="0.25">
      <c r="A68" s="97">
        <v>66</v>
      </c>
      <c r="F68" s="4" t="s">
        <v>359</v>
      </c>
      <c r="G68" s="4" t="s">
        <v>11316</v>
      </c>
    </row>
    <row r="69" spans="1:7" x14ac:dyDescent="0.25">
      <c r="A69" s="97">
        <v>67</v>
      </c>
      <c r="F69" s="4" t="s">
        <v>11325</v>
      </c>
      <c r="G69" s="4" t="s">
        <v>11317</v>
      </c>
    </row>
    <row r="70" spans="1:7" x14ac:dyDescent="0.25">
      <c r="A70" s="97">
        <v>68</v>
      </c>
      <c r="F70" s="4" t="s">
        <v>11327</v>
      </c>
      <c r="G70" s="4" t="s">
        <v>11319</v>
      </c>
    </row>
    <row r="71" spans="1:7" x14ac:dyDescent="0.25">
      <c r="A71" s="97">
        <v>69</v>
      </c>
      <c r="F71" s="4" t="s">
        <v>11329</v>
      </c>
      <c r="G71" s="4" t="s">
        <v>11321</v>
      </c>
    </row>
    <row r="72" spans="1:7" x14ac:dyDescent="0.25">
      <c r="A72" s="97">
        <v>70</v>
      </c>
      <c r="F72" s="4" t="s">
        <v>2370</v>
      </c>
      <c r="G72" s="4" t="s">
        <v>11322</v>
      </c>
    </row>
    <row r="73" spans="1:7" x14ac:dyDescent="0.25">
      <c r="A73" s="97">
        <v>71</v>
      </c>
      <c r="F73" s="4" t="s">
        <v>2060</v>
      </c>
      <c r="G73" s="4" t="s">
        <v>11323</v>
      </c>
    </row>
    <row r="74" spans="1:7" x14ac:dyDescent="0.25">
      <c r="A74" s="97">
        <v>72</v>
      </c>
      <c r="F74" s="4" t="s">
        <v>11333</v>
      </c>
      <c r="G74" s="4" t="s">
        <v>11324</v>
      </c>
    </row>
    <row r="75" spans="1:7" x14ac:dyDescent="0.25">
      <c r="A75" s="97">
        <v>73</v>
      </c>
      <c r="F75" s="4" t="s">
        <v>11335</v>
      </c>
      <c r="G75" s="4" t="s">
        <v>11326</v>
      </c>
    </row>
    <row r="76" spans="1:7" x14ac:dyDescent="0.25">
      <c r="A76" s="97">
        <v>74</v>
      </c>
      <c r="F76" s="4" t="s">
        <v>2408</v>
      </c>
      <c r="G76" s="4" t="s">
        <v>11328</v>
      </c>
    </row>
    <row r="77" spans="1:7" x14ac:dyDescent="0.25">
      <c r="A77" s="97">
        <v>75</v>
      </c>
      <c r="F77" s="4" t="s">
        <v>8304</v>
      </c>
      <c r="G77" s="4" t="s">
        <v>11330</v>
      </c>
    </row>
    <row r="78" spans="1:7" x14ac:dyDescent="0.25">
      <c r="A78" s="97">
        <v>76</v>
      </c>
      <c r="F78" s="4" t="s">
        <v>11339</v>
      </c>
      <c r="G78" s="4" t="s">
        <v>11331</v>
      </c>
    </row>
    <row r="79" spans="1:7" x14ac:dyDescent="0.25">
      <c r="A79" s="97">
        <v>77</v>
      </c>
      <c r="F79" s="4" t="s">
        <v>5105</v>
      </c>
      <c r="G79" s="4" t="s">
        <v>11332</v>
      </c>
    </row>
    <row r="80" spans="1:7" x14ac:dyDescent="0.25">
      <c r="A80" s="97">
        <v>78</v>
      </c>
      <c r="F80" s="4" t="s">
        <v>2426</v>
      </c>
      <c r="G80" s="4" t="s">
        <v>11334</v>
      </c>
    </row>
    <row r="81" spans="1:7" x14ac:dyDescent="0.25">
      <c r="A81" s="97">
        <v>79</v>
      </c>
      <c r="F81" s="4" t="s">
        <v>11343</v>
      </c>
      <c r="G81" s="4" t="s">
        <v>11336</v>
      </c>
    </row>
    <row r="82" spans="1:7" x14ac:dyDescent="0.25">
      <c r="A82" s="97">
        <v>80</v>
      </c>
      <c r="F82" s="4" t="s">
        <v>11345</v>
      </c>
      <c r="G82" s="4" t="s">
        <v>11337</v>
      </c>
    </row>
    <row r="83" spans="1:7" x14ac:dyDescent="0.25">
      <c r="A83" s="97">
        <v>81</v>
      </c>
      <c r="F83" s="4" t="s">
        <v>803</v>
      </c>
      <c r="G83" s="4" t="s">
        <v>11338</v>
      </c>
    </row>
    <row r="84" spans="1:7" x14ac:dyDescent="0.25">
      <c r="A84" s="97">
        <v>82</v>
      </c>
      <c r="F84" s="4" t="s">
        <v>11348</v>
      </c>
      <c r="G84" s="4" t="s">
        <v>11340</v>
      </c>
    </row>
    <row r="85" spans="1:7" x14ac:dyDescent="0.25">
      <c r="A85" s="97">
        <v>83</v>
      </c>
      <c r="F85" s="4" t="s">
        <v>11350</v>
      </c>
      <c r="G85" s="4" t="s">
        <v>11341</v>
      </c>
    </row>
    <row r="86" spans="1:7" x14ac:dyDescent="0.25">
      <c r="A86" s="97">
        <v>84</v>
      </c>
      <c r="F86" s="4" t="s">
        <v>11352</v>
      </c>
      <c r="G86" s="4" t="s">
        <v>11342</v>
      </c>
    </row>
    <row r="87" spans="1:7" x14ac:dyDescent="0.25">
      <c r="A87" s="97">
        <v>85</v>
      </c>
      <c r="F87" s="4" t="s">
        <v>1886</v>
      </c>
      <c r="G87" s="4" t="s">
        <v>11344</v>
      </c>
    </row>
    <row r="88" spans="1:7" x14ac:dyDescent="0.25">
      <c r="A88" s="97">
        <v>86</v>
      </c>
      <c r="F88" s="4" t="s">
        <v>11355</v>
      </c>
      <c r="G88" s="4" t="s">
        <v>11346</v>
      </c>
    </row>
    <row r="89" spans="1:7" x14ac:dyDescent="0.25">
      <c r="A89" s="97">
        <v>87</v>
      </c>
      <c r="F89" s="4" t="s">
        <v>11357</v>
      </c>
      <c r="G89" s="4" t="s">
        <v>11347</v>
      </c>
    </row>
    <row r="90" spans="1:7" x14ac:dyDescent="0.25">
      <c r="A90" s="97">
        <v>88</v>
      </c>
      <c r="F90" s="4" t="s">
        <v>11359</v>
      </c>
      <c r="G90" s="4" t="s">
        <v>11349</v>
      </c>
    </row>
    <row r="91" spans="1:7" x14ac:dyDescent="0.25">
      <c r="A91" s="97">
        <v>89</v>
      </c>
      <c r="F91" s="4" t="s">
        <v>11361</v>
      </c>
      <c r="G91" s="4" t="s">
        <v>11351</v>
      </c>
    </row>
    <row r="92" spans="1:7" x14ac:dyDescent="0.25">
      <c r="A92" s="97">
        <v>90</v>
      </c>
      <c r="F92" s="4" t="s">
        <v>11363</v>
      </c>
      <c r="G92" s="4" t="s">
        <v>11353</v>
      </c>
    </row>
    <row r="93" spans="1:7" x14ac:dyDescent="0.25">
      <c r="A93" s="97">
        <v>91</v>
      </c>
      <c r="F93" s="4" t="s">
        <v>11365</v>
      </c>
      <c r="G93" s="4" t="s">
        <v>11354</v>
      </c>
    </row>
    <row r="94" spans="1:7" x14ac:dyDescent="0.25">
      <c r="A94" s="97">
        <v>92</v>
      </c>
      <c r="F94" s="4" t="s">
        <v>11367</v>
      </c>
      <c r="G94" s="4" t="s">
        <v>11356</v>
      </c>
    </row>
    <row r="95" spans="1:7" x14ac:dyDescent="0.25">
      <c r="A95" s="97">
        <v>93</v>
      </c>
      <c r="F95" s="4" t="s">
        <v>2509</v>
      </c>
      <c r="G95" s="4" t="s">
        <v>11358</v>
      </c>
    </row>
    <row r="96" spans="1:7" x14ac:dyDescent="0.3">
      <c r="A96" s="97">
        <v>94</v>
      </c>
      <c r="F96" s="4" t="s">
        <v>2517</v>
      </c>
      <c r="G96" s="2" t="s">
        <v>11522</v>
      </c>
    </row>
    <row r="97" spans="1:7" x14ac:dyDescent="0.25">
      <c r="A97" s="97">
        <v>95</v>
      </c>
      <c r="F97" s="4" t="s">
        <v>2537</v>
      </c>
      <c r="G97" s="4" t="s">
        <v>11360</v>
      </c>
    </row>
    <row r="98" spans="1:7" x14ac:dyDescent="0.25">
      <c r="A98" s="97">
        <v>96</v>
      </c>
      <c r="F98" s="4" t="s">
        <v>11372</v>
      </c>
      <c r="G98" s="4" t="s">
        <v>11362</v>
      </c>
    </row>
    <row r="99" spans="1:7" x14ac:dyDescent="0.25">
      <c r="A99" s="97">
        <v>97</v>
      </c>
      <c r="F99" s="4" t="s">
        <v>5933</v>
      </c>
      <c r="G99" s="4" t="s">
        <v>11364</v>
      </c>
    </row>
    <row r="100" spans="1:7" x14ac:dyDescent="0.25">
      <c r="A100" s="97">
        <v>98</v>
      </c>
      <c r="F100" s="4" t="s">
        <v>8342</v>
      </c>
      <c r="G100" s="4" t="s">
        <v>11366</v>
      </c>
    </row>
    <row r="101" spans="1:7" x14ac:dyDescent="0.25">
      <c r="A101" s="97">
        <v>99</v>
      </c>
      <c r="F101" s="4" t="s">
        <v>11376</v>
      </c>
      <c r="G101" s="4" t="s">
        <v>11368</v>
      </c>
    </row>
    <row r="102" spans="1:7" x14ac:dyDescent="0.25">
      <c r="A102" s="97">
        <v>100</v>
      </c>
      <c r="F102" s="4" t="s">
        <v>11378</v>
      </c>
      <c r="G102" s="4" t="s">
        <v>11369</v>
      </c>
    </row>
    <row r="103" spans="1:7" x14ac:dyDescent="0.25">
      <c r="A103" s="97">
        <v>101</v>
      </c>
      <c r="F103" s="4" t="s">
        <v>2572</v>
      </c>
      <c r="G103" s="4" t="s">
        <v>11370</v>
      </c>
    </row>
    <row r="104" spans="1:7" x14ac:dyDescent="0.25">
      <c r="A104" s="97">
        <v>102</v>
      </c>
      <c r="F104" s="4" t="s">
        <v>11381</v>
      </c>
      <c r="G104" s="4" t="s">
        <v>11371</v>
      </c>
    </row>
    <row r="105" spans="1:7" x14ac:dyDescent="0.25">
      <c r="A105" s="97">
        <v>103</v>
      </c>
      <c r="F105" s="4" t="s">
        <v>11580</v>
      </c>
      <c r="G105" s="4" t="s">
        <v>11373</v>
      </c>
    </row>
    <row r="106" spans="1:7" x14ac:dyDescent="0.25">
      <c r="A106" s="97">
        <v>104</v>
      </c>
      <c r="F106" s="4" t="s">
        <v>11383</v>
      </c>
      <c r="G106" s="4" t="s">
        <v>11374</v>
      </c>
    </row>
    <row r="107" spans="1:7" x14ac:dyDescent="0.25">
      <c r="A107" s="97">
        <v>105</v>
      </c>
      <c r="F107" s="4" t="s">
        <v>11385</v>
      </c>
      <c r="G107" s="4" t="s">
        <v>11375</v>
      </c>
    </row>
    <row r="108" spans="1:7" x14ac:dyDescent="0.25">
      <c r="A108" s="97">
        <v>106</v>
      </c>
      <c r="F108" s="4" t="s">
        <v>11387</v>
      </c>
      <c r="G108" s="4" t="s">
        <v>11377</v>
      </c>
    </row>
    <row r="109" spans="1:7" x14ac:dyDescent="0.25">
      <c r="A109" s="97">
        <v>107</v>
      </c>
      <c r="F109" s="4" t="s">
        <v>11389</v>
      </c>
      <c r="G109" s="4" t="s">
        <v>11379</v>
      </c>
    </row>
    <row r="110" spans="1:7" x14ac:dyDescent="0.25">
      <c r="A110" s="97">
        <v>108</v>
      </c>
      <c r="F110" s="4" t="s">
        <v>11391</v>
      </c>
      <c r="G110" s="4" t="s">
        <v>11380</v>
      </c>
    </row>
    <row r="111" spans="1:7" x14ac:dyDescent="0.25">
      <c r="A111" s="97">
        <v>109</v>
      </c>
      <c r="F111" s="4" t="s">
        <v>11393</v>
      </c>
      <c r="G111" s="4" t="s">
        <v>11382</v>
      </c>
    </row>
    <row r="112" spans="1:7" x14ac:dyDescent="0.25">
      <c r="A112" s="97">
        <v>110</v>
      </c>
      <c r="F112" s="4" t="s">
        <v>11395</v>
      </c>
      <c r="G112" s="4" t="s">
        <v>11384</v>
      </c>
    </row>
    <row r="113" spans="1:7" x14ac:dyDescent="0.25">
      <c r="A113" s="97">
        <v>111</v>
      </c>
      <c r="F113" s="4" t="s">
        <v>2678</v>
      </c>
      <c r="G113" s="4" t="s">
        <v>11386</v>
      </c>
    </row>
    <row r="114" spans="1:7" x14ac:dyDescent="0.25">
      <c r="A114" s="97">
        <v>112</v>
      </c>
      <c r="F114" s="4" t="s">
        <v>11398</v>
      </c>
      <c r="G114" s="4" t="s">
        <v>11388</v>
      </c>
    </row>
    <row r="115" spans="1:7" x14ac:dyDescent="0.25">
      <c r="A115" s="97">
        <v>113</v>
      </c>
      <c r="F115" s="4" t="s">
        <v>11400</v>
      </c>
      <c r="G115" s="4" t="s">
        <v>11390</v>
      </c>
    </row>
    <row r="116" spans="1:7" x14ac:dyDescent="0.25">
      <c r="A116" s="97">
        <v>114</v>
      </c>
      <c r="F116" s="4" t="s">
        <v>11402</v>
      </c>
      <c r="G116" s="4" t="s">
        <v>11392</v>
      </c>
    </row>
    <row r="117" spans="1:7" x14ac:dyDescent="0.25">
      <c r="A117" s="97">
        <v>115</v>
      </c>
      <c r="F117" s="4" t="s">
        <v>11404</v>
      </c>
      <c r="G117" s="4" t="s">
        <v>11394</v>
      </c>
    </row>
    <row r="118" spans="1:7" x14ac:dyDescent="0.25">
      <c r="A118" s="97">
        <v>116</v>
      </c>
      <c r="F118" s="4" t="s">
        <v>11406</v>
      </c>
      <c r="G118" s="4" t="s">
        <v>11396</v>
      </c>
    </row>
    <row r="119" spans="1:7" x14ac:dyDescent="0.25">
      <c r="A119" s="97">
        <v>117</v>
      </c>
      <c r="F119" s="4" t="s">
        <v>11408</v>
      </c>
      <c r="G119" s="4" t="s">
        <v>11397</v>
      </c>
    </row>
    <row r="120" spans="1:7" x14ac:dyDescent="0.25">
      <c r="A120" s="97">
        <v>118</v>
      </c>
      <c r="F120" s="4" t="s">
        <v>815</v>
      </c>
      <c r="G120" s="4" t="s">
        <v>11399</v>
      </c>
    </row>
    <row r="121" spans="1:7" x14ac:dyDescent="0.25">
      <c r="A121" s="97">
        <v>119</v>
      </c>
      <c r="F121" s="4" t="s">
        <v>11411</v>
      </c>
      <c r="G121" s="4" t="s">
        <v>11401</v>
      </c>
    </row>
    <row r="122" spans="1:7" x14ac:dyDescent="0.25">
      <c r="A122" s="97">
        <v>120</v>
      </c>
      <c r="F122" s="4" t="s">
        <v>8385</v>
      </c>
      <c r="G122" s="4" t="s">
        <v>11403</v>
      </c>
    </row>
    <row r="123" spans="1:7" x14ac:dyDescent="0.25">
      <c r="A123" s="97">
        <v>121</v>
      </c>
      <c r="F123" s="4" t="s">
        <v>11414</v>
      </c>
      <c r="G123" s="4" t="s">
        <v>11405</v>
      </c>
    </row>
    <row r="124" spans="1:7" x14ac:dyDescent="0.25">
      <c r="A124" s="97">
        <v>122</v>
      </c>
      <c r="F124" s="4" t="s">
        <v>11416</v>
      </c>
      <c r="G124" s="4" t="s">
        <v>11407</v>
      </c>
    </row>
    <row r="125" spans="1:7" x14ac:dyDescent="0.25">
      <c r="A125" s="97">
        <v>123</v>
      </c>
      <c r="F125" s="4" t="s">
        <v>1894</v>
      </c>
      <c r="G125" s="4" t="s">
        <v>11409</v>
      </c>
    </row>
    <row r="126" spans="1:7" x14ac:dyDescent="0.25">
      <c r="A126" s="97">
        <v>124</v>
      </c>
      <c r="F126" s="4" t="s">
        <v>8897</v>
      </c>
      <c r="G126" s="4" t="s">
        <v>11410</v>
      </c>
    </row>
    <row r="127" spans="1:7" x14ac:dyDescent="0.25">
      <c r="A127" s="97">
        <v>125</v>
      </c>
      <c r="F127" s="4" t="s">
        <v>11420</v>
      </c>
      <c r="G127" s="4" t="s">
        <v>11412</v>
      </c>
    </row>
    <row r="128" spans="1:7" x14ac:dyDescent="0.25">
      <c r="A128" s="97">
        <v>126</v>
      </c>
      <c r="F128" s="4" t="s">
        <v>11422</v>
      </c>
      <c r="G128" s="4" t="s">
        <v>11413</v>
      </c>
    </row>
    <row r="129" spans="1:7" x14ac:dyDescent="0.25">
      <c r="A129" s="97">
        <v>127</v>
      </c>
      <c r="F129" s="4" t="s">
        <v>11424</v>
      </c>
      <c r="G129" s="4" t="s">
        <v>11415</v>
      </c>
    </row>
    <row r="130" spans="1:7" x14ac:dyDescent="0.25">
      <c r="A130" s="97">
        <v>128</v>
      </c>
      <c r="F130" s="4" t="s">
        <v>2735</v>
      </c>
      <c r="G130" s="4" t="s">
        <v>11417</v>
      </c>
    </row>
    <row r="131" spans="1:7" x14ac:dyDescent="0.25">
      <c r="A131" s="97">
        <v>129</v>
      </c>
      <c r="F131" s="4" t="s">
        <v>11427</v>
      </c>
      <c r="G131" s="4" t="s">
        <v>11418</v>
      </c>
    </row>
    <row r="132" spans="1:7" x14ac:dyDescent="0.3">
      <c r="A132" s="97">
        <v>130</v>
      </c>
      <c r="F132" s="4" t="s">
        <v>4236</v>
      </c>
      <c r="G132" s="2" t="s">
        <v>11523</v>
      </c>
    </row>
    <row r="133" spans="1:7" x14ac:dyDescent="0.25">
      <c r="A133" s="97">
        <v>131</v>
      </c>
      <c r="F133" s="4" t="s">
        <v>11430</v>
      </c>
      <c r="G133" s="4" t="s">
        <v>11419</v>
      </c>
    </row>
    <row r="134" spans="1:7" x14ac:dyDescent="0.25">
      <c r="A134" s="97">
        <v>132</v>
      </c>
      <c r="F134" s="4" t="s">
        <v>6740</v>
      </c>
      <c r="G134" s="4" t="s">
        <v>11421</v>
      </c>
    </row>
    <row r="135" spans="1:7" x14ac:dyDescent="0.25">
      <c r="A135" s="97">
        <v>133</v>
      </c>
      <c r="F135" s="4" t="s">
        <v>8006</v>
      </c>
      <c r="G135" s="4" t="s">
        <v>11423</v>
      </c>
    </row>
    <row r="136" spans="1:7" x14ac:dyDescent="0.25">
      <c r="A136" s="97">
        <v>134</v>
      </c>
      <c r="F136" s="4" t="s">
        <v>2793</v>
      </c>
      <c r="G136" s="4" t="s">
        <v>11425</v>
      </c>
    </row>
    <row r="137" spans="1:7" x14ac:dyDescent="0.3">
      <c r="A137" s="97">
        <v>135</v>
      </c>
      <c r="F137" s="4" t="s">
        <v>7159</v>
      </c>
      <c r="G137" s="2" t="s">
        <v>11524</v>
      </c>
    </row>
    <row r="138" spans="1:7" x14ac:dyDescent="0.25">
      <c r="A138" s="97">
        <v>136</v>
      </c>
      <c r="F138" s="4" t="s">
        <v>4246</v>
      </c>
      <c r="G138" s="4" t="s">
        <v>11426</v>
      </c>
    </row>
    <row r="139" spans="1:7" x14ac:dyDescent="0.25">
      <c r="A139" s="97">
        <v>137</v>
      </c>
      <c r="F139" s="4" t="s">
        <v>421</v>
      </c>
      <c r="G139" s="4" t="s">
        <v>11428</v>
      </c>
    </row>
    <row r="140" spans="1:7" x14ac:dyDescent="0.25">
      <c r="A140" s="97">
        <v>138</v>
      </c>
      <c r="F140" s="4" t="s">
        <v>11438</v>
      </c>
      <c r="G140" s="4" t="s">
        <v>11429</v>
      </c>
    </row>
    <row r="141" spans="1:7" x14ac:dyDescent="0.25">
      <c r="A141" s="97">
        <v>139</v>
      </c>
      <c r="F141" s="4" t="s">
        <v>1901</v>
      </c>
      <c r="G141" s="4" t="s">
        <v>11431</v>
      </c>
    </row>
    <row r="142" spans="1:7" x14ac:dyDescent="0.25">
      <c r="A142" s="97">
        <v>140</v>
      </c>
      <c r="F142" s="4" t="s">
        <v>11441</v>
      </c>
      <c r="G142" s="4" t="s">
        <v>11432</v>
      </c>
    </row>
    <row r="143" spans="1:7" x14ac:dyDescent="0.25">
      <c r="A143" s="97">
        <v>141</v>
      </c>
      <c r="F143" s="4" t="s">
        <v>11443</v>
      </c>
      <c r="G143" s="4" t="s">
        <v>11433</v>
      </c>
    </row>
    <row r="144" spans="1:7" x14ac:dyDescent="0.25">
      <c r="A144" s="97">
        <v>142</v>
      </c>
      <c r="F144" s="4" t="s">
        <v>8457</v>
      </c>
      <c r="G144" s="4" t="s">
        <v>11434</v>
      </c>
    </row>
    <row r="145" spans="1:7" x14ac:dyDescent="0.25">
      <c r="A145" s="97">
        <v>143</v>
      </c>
      <c r="F145" s="4" t="s">
        <v>11446</v>
      </c>
      <c r="G145" s="4" t="s">
        <v>11435</v>
      </c>
    </row>
    <row r="146" spans="1:7" x14ac:dyDescent="0.25">
      <c r="A146" s="97">
        <v>144</v>
      </c>
      <c r="F146" s="4" t="s">
        <v>433</v>
      </c>
      <c r="G146" s="4" t="s">
        <v>11436</v>
      </c>
    </row>
    <row r="147" spans="1:7" x14ac:dyDescent="0.25">
      <c r="A147" s="97">
        <v>145</v>
      </c>
      <c r="F147" s="4" t="s">
        <v>2890</v>
      </c>
      <c r="G147" s="4" t="s">
        <v>11437</v>
      </c>
    </row>
    <row r="148" spans="1:7" x14ac:dyDescent="0.25">
      <c r="A148" s="97">
        <v>146</v>
      </c>
      <c r="F148" s="4" t="s">
        <v>7648</v>
      </c>
      <c r="G148" s="4" t="s">
        <v>11439</v>
      </c>
    </row>
    <row r="149" spans="1:7" x14ac:dyDescent="0.25">
      <c r="A149" s="97">
        <v>147</v>
      </c>
      <c r="F149" s="4" t="s">
        <v>8489</v>
      </c>
      <c r="G149" s="4" t="s">
        <v>11440</v>
      </c>
    </row>
    <row r="150" spans="1:7" x14ac:dyDescent="0.25">
      <c r="A150" s="97">
        <v>148</v>
      </c>
      <c r="F150" s="4" t="s">
        <v>2920</v>
      </c>
      <c r="G150" s="4" t="s">
        <v>11442</v>
      </c>
    </row>
    <row r="151" spans="1:7" x14ac:dyDescent="0.25">
      <c r="A151" s="97">
        <v>149</v>
      </c>
      <c r="F151" s="4" t="s">
        <v>11453</v>
      </c>
      <c r="G151" s="4" t="s">
        <v>11444</v>
      </c>
    </row>
    <row r="152" spans="1:7" x14ac:dyDescent="0.25">
      <c r="A152" s="97">
        <v>150</v>
      </c>
      <c r="F152" s="4" t="s">
        <v>439</v>
      </c>
      <c r="G152" s="4" t="s">
        <v>11445</v>
      </c>
    </row>
    <row r="153" spans="1:7" x14ac:dyDescent="0.25">
      <c r="A153" s="97">
        <v>151</v>
      </c>
      <c r="F153" s="4" t="s">
        <v>11456</v>
      </c>
      <c r="G153" s="4" t="s">
        <v>11447</v>
      </c>
    </row>
    <row r="154" spans="1:7" x14ac:dyDescent="0.25">
      <c r="A154" s="97">
        <v>152</v>
      </c>
      <c r="F154" s="4" t="s">
        <v>441</v>
      </c>
      <c r="G154" s="4" t="s">
        <v>11448</v>
      </c>
    </row>
    <row r="155" spans="1:7" x14ac:dyDescent="0.25">
      <c r="A155" s="97">
        <v>153</v>
      </c>
      <c r="F155" s="4" t="s">
        <v>11459</v>
      </c>
      <c r="G155" s="4" t="s">
        <v>11449</v>
      </c>
    </row>
    <row r="156" spans="1:7" x14ac:dyDescent="0.25">
      <c r="A156" s="97">
        <v>154</v>
      </c>
      <c r="F156" s="4" t="s">
        <v>11461</v>
      </c>
      <c r="G156" s="4" t="s">
        <v>11450</v>
      </c>
    </row>
    <row r="157" spans="1:7" x14ac:dyDescent="0.3">
      <c r="A157" s="97">
        <v>155</v>
      </c>
      <c r="F157" s="2" t="s">
        <v>8523</v>
      </c>
      <c r="G157" s="4" t="s">
        <v>11451</v>
      </c>
    </row>
    <row r="158" spans="1:7" x14ac:dyDescent="0.25">
      <c r="A158" s="97">
        <v>156</v>
      </c>
      <c r="F158" s="4" t="s">
        <v>11463</v>
      </c>
      <c r="G158" s="4" t="s">
        <v>11452</v>
      </c>
    </row>
    <row r="159" spans="1:7" x14ac:dyDescent="0.25">
      <c r="A159" s="97">
        <v>157</v>
      </c>
      <c r="F159" s="4" t="s">
        <v>2966</v>
      </c>
      <c r="G159" s="4" t="s">
        <v>11454</v>
      </c>
    </row>
    <row r="160" spans="1:7" x14ac:dyDescent="0.25">
      <c r="A160" s="97">
        <v>158</v>
      </c>
      <c r="F160" s="4" t="s">
        <v>11466</v>
      </c>
      <c r="G160" s="4" t="s">
        <v>11455</v>
      </c>
    </row>
    <row r="161" spans="1:7" x14ac:dyDescent="0.25">
      <c r="A161" s="97">
        <v>159</v>
      </c>
      <c r="F161" s="4" t="s">
        <v>11468</v>
      </c>
      <c r="G161" s="4" t="s">
        <v>11457</v>
      </c>
    </row>
    <row r="162" spans="1:7" x14ac:dyDescent="0.25">
      <c r="A162" s="97">
        <v>160</v>
      </c>
      <c r="F162" s="4" t="s">
        <v>2977</v>
      </c>
      <c r="G162" s="4" t="s">
        <v>11458</v>
      </c>
    </row>
    <row r="163" spans="1:7" x14ac:dyDescent="0.3">
      <c r="A163" s="97">
        <v>161</v>
      </c>
      <c r="F163" s="2" t="s">
        <v>11581</v>
      </c>
      <c r="G163" s="4" t="s">
        <v>11460</v>
      </c>
    </row>
    <row r="164" spans="1:7" x14ac:dyDescent="0.25">
      <c r="A164" s="97">
        <v>162</v>
      </c>
      <c r="F164" s="4" t="s">
        <v>11471</v>
      </c>
      <c r="G164" s="4" t="s">
        <v>11462</v>
      </c>
    </row>
    <row r="165" spans="1:7" x14ac:dyDescent="0.25">
      <c r="A165" s="97">
        <v>163</v>
      </c>
      <c r="F165" s="4" t="s">
        <v>11473</v>
      </c>
      <c r="G165" s="4" t="s">
        <v>11464</v>
      </c>
    </row>
    <row r="166" spans="1:7" x14ac:dyDescent="0.25">
      <c r="A166" s="97">
        <v>164</v>
      </c>
      <c r="F166" s="4" t="s">
        <v>8958</v>
      </c>
      <c r="G166" s="4" t="s">
        <v>11465</v>
      </c>
    </row>
    <row r="167" spans="1:7" x14ac:dyDescent="0.25">
      <c r="A167" s="97">
        <v>165</v>
      </c>
      <c r="F167" s="4" t="s">
        <v>11476</v>
      </c>
      <c r="G167" s="4" t="s">
        <v>11467</v>
      </c>
    </row>
    <row r="168" spans="1:7" x14ac:dyDescent="0.25">
      <c r="A168" s="97">
        <v>166</v>
      </c>
      <c r="F168" s="4" t="s">
        <v>11478</v>
      </c>
      <c r="G168" s="4" t="s">
        <v>11469</v>
      </c>
    </row>
    <row r="169" spans="1:7" x14ac:dyDescent="0.3">
      <c r="A169" s="97">
        <v>167</v>
      </c>
      <c r="F169" s="2" t="s">
        <v>1906</v>
      </c>
      <c r="G169" s="4" t="s">
        <v>11470</v>
      </c>
    </row>
    <row r="170" spans="1:7" x14ac:dyDescent="0.25">
      <c r="A170" s="97">
        <v>168</v>
      </c>
      <c r="F170" s="4" t="s">
        <v>832</v>
      </c>
      <c r="G170" s="4" t="s">
        <v>11472</v>
      </c>
    </row>
    <row r="171" spans="1:7" x14ac:dyDescent="0.25">
      <c r="A171" s="97">
        <v>169</v>
      </c>
      <c r="F171" s="4" t="s">
        <v>3001</v>
      </c>
      <c r="G171" s="4" t="s">
        <v>11474</v>
      </c>
    </row>
    <row r="172" spans="1:7" x14ac:dyDescent="0.25">
      <c r="A172" s="97">
        <v>170</v>
      </c>
      <c r="F172" s="4" t="s">
        <v>11482</v>
      </c>
      <c r="G172" s="4" t="s">
        <v>11475</v>
      </c>
    </row>
    <row r="173" spans="1:7" x14ac:dyDescent="0.25">
      <c r="A173" s="97">
        <v>171</v>
      </c>
      <c r="F173" s="4" t="s">
        <v>3010</v>
      </c>
      <c r="G173" s="4" t="s">
        <v>11477</v>
      </c>
    </row>
    <row r="174" spans="1:7" x14ac:dyDescent="0.3">
      <c r="A174" s="97">
        <v>172</v>
      </c>
      <c r="F174" s="2" t="s">
        <v>11582</v>
      </c>
      <c r="G174" s="4" t="s">
        <v>11479</v>
      </c>
    </row>
    <row r="175" spans="1:7" x14ac:dyDescent="0.25">
      <c r="A175" s="97">
        <v>173</v>
      </c>
      <c r="F175" s="4" t="s">
        <v>11485</v>
      </c>
      <c r="G175" s="4" t="s">
        <v>11480</v>
      </c>
    </row>
    <row r="176" spans="1:7" x14ac:dyDescent="0.25">
      <c r="A176" s="97">
        <v>174</v>
      </c>
      <c r="F176" s="4" t="s">
        <v>11487</v>
      </c>
      <c r="G176" s="4" t="s">
        <v>11481</v>
      </c>
    </row>
    <row r="177" spans="1:7" x14ac:dyDescent="0.25">
      <c r="A177" s="97">
        <v>175</v>
      </c>
      <c r="F177" s="4" t="s">
        <v>11489</v>
      </c>
      <c r="G177" s="4" t="s">
        <v>11483</v>
      </c>
    </row>
    <row r="178" spans="1:7" x14ac:dyDescent="0.25">
      <c r="A178" s="97">
        <v>176</v>
      </c>
      <c r="F178" s="4" t="s">
        <v>11491</v>
      </c>
      <c r="G178" s="4" t="s">
        <v>11484</v>
      </c>
    </row>
    <row r="179" spans="1:7" x14ac:dyDescent="0.25">
      <c r="A179" s="97">
        <v>177</v>
      </c>
      <c r="F179" s="4" t="s">
        <v>11493</v>
      </c>
      <c r="G179" s="4" t="s">
        <v>11486</v>
      </c>
    </row>
    <row r="180" spans="1:7" x14ac:dyDescent="0.25">
      <c r="A180" s="97">
        <v>178</v>
      </c>
      <c r="F180" s="4" t="s">
        <v>11495</v>
      </c>
      <c r="G180" s="4" t="s">
        <v>11488</v>
      </c>
    </row>
    <row r="181" spans="1:7" x14ac:dyDescent="0.25">
      <c r="A181" s="97">
        <v>179</v>
      </c>
      <c r="F181" s="4" t="s">
        <v>3043</v>
      </c>
      <c r="G181" s="4" t="s">
        <v>11490</v>
      </c>
    </row>
    <row r="182" spans="1:7" x14ac:dyDescent="0.25">
      <c r="A182" s="97">
        <v>180</v>
      </c>
      <c r="F182" s="4" t="s">
        <v>3044</v>
      </c>
      <c r="G182" s="4" t="s">
        <v>11492</v>
      </c>
    </row>
    <row r="183" spans="1:7" x14ac:dyDescent="0.25">
      <c r="A183" s="97">
        <v>181</v>
      </c>
      <c r="F183" s="4" t="s">
        <v>11499</v>
      </c>
      <c r="G183" s="4" t="s">
        <v>11494</v>
      </c>
    </row>
    <row r="184" spans="1:7" x14ac:dyDescent="0.25">
      <c r="A184" s="97">
        <v>182</v>
      </c>
      <c r="F184" s="4" t="s">
        <v>3047</v>
      </c>
      <c r="G184" s="4" t="s">
        <v>11496</v>
      </c>
    </row>
    <row r="185" spans="1:7" x14ac:dyDescent="0.25">
      <c r="A185" s="97">
        <v>183</v>
      </c>
      <c r="F185" s="4" t="s">
        <v>11502</v>
      </c>
      <c r="G185" s="4" t="s">
        <v>11497</v>
      </c>
    </row>
    <row r="186" spans="1:7" x14ac:dyDescent="0.25">
      <c r="A186" s="97">
        <v>184</v>
      </c>
      <c r="F186" s="4" t="s">
        <v>11504</v>
      </c>
      <c r="G186" s="4" t="s">
        <v>11498</v>
      </c>
    </row>
    <row r="187" spans="1:7" x14ac:dyDescent="0.25">
      <c r="A187" s="97">
        <v>185</v>
      </c>
      <c r="F187" s="4" t="s">
        <v>11506</v>
      </c>
      <c r="G187" s="4" t="s">
        <v>11500</v>
      </c>
    </row>
    <row r="188" spans="1:7" x14ac:dyDescent="0.25">
      <c r="A188" s="97">
        <v>186</v>
      </c>
      <c r="F188" s="4" t="s">
        <v>11508</v>
      </c>
      <c r="G188" s="4" t="s">
        <v>11501</v>
      </c>
    </row>
    <row r="189" spans="1:7" x14ac:dyDescent="0.25">
      <c r="A189" s="97">
        <v>187</v>
      </c>
      <c r="F189" s="4" t="s">
        <v>11526</v>
      </c>
      <c r="G189" s="4" t="s">
        <v>11503</v>
      </c>
    </row>
    <row r="190" spans="1:7" x14ac:dyDescent="0.25">
      <c r="A190" s="97">
        <v>188</v>
      </c>
      <c r="F190" s="4" t="s">
        <v>11527</v>
      </c>
      <c r="G190" s="4" t="s">
        <v>11505</v>
      </c>
    </row>
    <row r="191" spans="1:7" x14ac:dyDescent="0.3">
      <c r="A191" s="97">
        <v>189</v>
      </c>
      <c r="F191" s="4" t="s">
        <v>11528</v>
      </c>
      <c r="G191" s="2" t="s">
        <v>11525</v>
      </c>
    </row>
    <row r="192" spans="1:7" x14ac:dyDescent="0.25">
      <c r="A192" s="97">
        <v>190</v>
      </c>
      <c r="F192" s="4" t="s">
        <v>456</v>
      </c>
      <c r="G192" s="4" t="s">
        <v>11507</v>
      </c>
    </row>
    <row r="193" spans="1:7" x14ac:dyDescent="0.25">
      <c r="A193" s="97">
        <v>191</v>
      </c>
      <c r="F193" s="4" t="s">
        <v>3084</v>
      </c>
      <c r="G193" s="4" t="s">
        <v>11509</v>
      </c>
    </row>
    <row r="194" spans="1:7" x14ac:dyDescent="0.25">
      <c r="A194" s="97">
        <v>192</v>
      </c>
      <c r="F194" s="4" t="s">
        <v>11529</v>
      </c>
    </row>
    <row r="195" spans="1:7" x14ac:dyDescent="0.25">
      <c r="A195" s="97">
        <v>193</v>
      </c>
      <c r="F195" s="4" t="s">
        <v>8577</v>
      </c>
    </row>
    <row r="196" spans="1:7" x14ac:dyDescent="0.25">
      <c r="A196" s="97">
        <v>194</v>
      </c>
      <c r="F196" s="4" t="s">
        <v>11530</v>
      </c>
    </row>
    <row r="197" spans="1:7" x14ac:dyDescent="0.25">
      <c r="A197" s="97">
        <v>195</v>
      </c>
      <c r="F197" s="4" t="s">
        <v>11531</v>
      </c>
    </row>
    <row r="198" spans="1:7" x14ac:dyDescent="0.25">
      <c r="A198" s="97">
        <v>196</v>
      </c>
      <c r="F198" s="4" t="s">
        <v>11532</v>
      </c>
    </row>
    <row r="199" spans="1:7" x14ac:dyDescent="0.25">
      <c r="A199" s="97">
        <v>197</v>
      </c>
      <c r="F199" s="4" t="s">
        <v>11533</v>
      </c>
    </row>
    <row r="200" spans="1:7" x14ac:dyDescent="0.25">
      <c r="A200" s="97">
        <v>198</v>
      </c>
      <c r="F200" s="4" t="s">
        <v>8585</v>
      </c>
    </row>
    <row r="201" spans="1:7" x14ac:dyDescent="0.25">
      <c r="A201" s="97">
        <v>199</v>
      </c>
      <c r="F201" s="4" t="s">
        <v>3111</v>
      </c>
    </row>
    <row r="202" spans="1:7" x14ac:dyDescent="0.25">
      <c r="A202" s="97">
        <v>200</v>
      </c>
      <c r="F202" s="4" t="s">
        <v>11534</v>
      </c>
    </row>
    <row r="203" spans="1:7" x14ac:dyDescent="0.25">
      <c r="A203" s="97">
        <v>201</v>
      </c>
      <c r="F203" s="4" t="s">
        <v>3120</v>
      </c>
    </row>
    <row r="204" spans="1:7" x14ac:dyDescent="0.25">
      <c r="A204" s="97">
        <v>202</v>
      </c>
      <c r="F204" s="4" t="s">
        <v>3126</v>
      </c>
    </row>
    <row r="205" spans="1:7" x14ac:dyDescent="0.25">
      <c r="A205" s="97">
        <v>203</v>
      </c>
      <c r="F205" s="4" t="s">
        <v>5572</v>
      </c>
    </row>
    <row r="206" spans="1:7" x14ac:dyDescent="0.25">
      <c r="A206" s="97">
        <v>204</v>
      </c>
      <c r="F206" s="4" t="s">
        <v>11535</v>
      </c>
    </row>
    <row r="207" spans="1:7" x14ac:dyDescent="0.25">
      <c r="A207" s="97">
        <v>205</v>
      </c>
      <c r="F207" s="4" t="s">
        <v>11536</v>
      </c>
    </row>
    <row r="208" spans="1:7" x14ac:dyDescent="0.25">
      <c r="A208" s="97">
        <v>206</v>
      </c>
      <c r="F208" s="4" t="s">
        <v>11537</v>
      </c>
    </row>
    <row r="209" spans="1:6" x14ac:dyDescent="0.25">
      <c r="A209" s="97">
        <v>207</v>
      </c>
      <c r="F209" s="4" t="s">
        <v>11538</v>
      </c>
    </row>
    <row r="210" spans="1:6" x14ac:dyDescent="0.25">
      <c r="A210" s="97">
        <v>208</v>
      </c>
      <c r="F210" s="4" t="s">
        <v>11539</v>
      </c>
    </row>
    <row r="211" spans="1:6" x14ac:dyDescent="0.25">
      <c r="A211" s="97">
        <v>209</v>
      </c>
      <c r="F211" s="4" t="s">
        <v>11540</v>
      </c>
    </row>
    <row r="212" spans="1:6" x14ac:dyDescent="0.25">
      <c r="A212" s="97">
        <v>210</v>
      </c>
      <c r="F212" s="4" t="s">
        <v>11541</v>
      </c>
    </row>
    <row r="213" spans="1:6" x14ac:dyDescent="0.3">
      <c r="A213" s="97">
        <v>211</v>
      </c>
      <c r="F213" s="2" t="s">
        <v>3170</v>
      </c>
    </row>
    <row r="214" spans="1:6" x14ac:dyDescent="0.25">
      <c r="A214" s="97">
        <v>212</v>
      </c>
      <c r="F214" s="4" t="s">
        <v>464</v>
      </c>
    </row>
    <row r="215" spans="1:6" x14ac:dyDescent="0.25">
      <c r="A215" s="97">
        <v>213</v>
      </c>
      <c r="F215" s="4" t="s">
        <v>11542</v>
      </c>
    </row>
    <row r="216" spans="1:6" x14ac:dyDescent="0.25">
      <c r="A216" s="97">
        <v>214</v>
      </c>
      <c r="F216" s="4" t="s">
        <v>11543</v>
      </c>
    </row>
    <row r="217" spans="1:6" x14ac:dyDescent="0.25">
      <c r="A217" s="97">
        <v>215</v>
      </c>
      <c r="F217" s="4" t="s">
        <v>11544</v>
      </c>
    </row>
    <row r="218" spans="1:6" x14ac:dyDescent="0.25">
      <c r="A218" s="97">
        <v>216</v>
      </c>
      <c r="F218" s="4" t="s">
        <v>9217</v>
      </c>
    </row>
    <row r="219" spans="1:6" x14ac:dyDescent="0.25">
      <c r="A219" s="97">
        <v>217</v>
      </c>
      <c r="F219" s="4" t="s">
        <v>3212</v>
      </c>
    </row>
    <row r="220" spans="1:6" x14ac:dyDescent="0.25">
      <c r="A220" s="97">
        <v>218</v>
      </c>
      <c r="F220" s="4" t="s">
        <v>3217</v>
      </c>
    </row>
    <row r="221" spans="1:6" x14ac:dyDescent="0.25">
      <c r="A221" s="97">
        <v>219</v>
      </c>
      <c r="F221" s="4" t="s">
        <v>11545</v>
      </c>
    </row>
    <row r="222" spans="1:6" x14ac:dyDescent="0.25">
      <c r="A222" s="97">
        <v>220</v>
      </c>
      <c r="F222" s="4" t="s">
        <v>11546</v>
      </c>
    </row>
    <row r="223" spans="1:6" x14ac:dyDescent="0.25">
      <c r="A223" s="97">
        <v>221</v>
      </c>
      <c r="F223" s="4" t="s">
        <v>11547</v>
      </c>
    </row>
    <row r="224" spans="1:6" x14ac:dyDescent="0.25">
      <c r="A224" s="97">
        <v>222</v>
      </c>
      <c r="F224" s="4" t="s">
        <v>11548</v>
      </c>
    </row>
    <row r="225" spans="1:6" x14ac:dyDescent="0.25">
      <c r="A225" s="97">
        <v>223</v>
      </c>
      <c r="F225" s="4" t="s">
        <v>9218</v>
      </c>
    </row>
    <row r="226" spans="1:6" x14ac:dyDescent="0.25">
      <c r="A226" s="97">
        <v>224</v>
      </c>
      <c r="F226" s="4" t="s">
        <v>11549</v>
      </c>
    </row>
    <row r="227" spans="1:6" x14ac:dyDescent="0.25">
      <c r="A227" s="97">
        <v>225</v>
      </c>
      <c r="F227" s="4" t="s">
        <v>468</v>
      </c>
    </row>
    <row r="228" spans="1:6" x14ac:dyDescent="0.25">
      <c r="A228" s="97">
        <v>226</v>
      </c>
      <c r="F228" s="4" t="s">
        <v>11550</v>
      </c>
    </row>
    <row r="229" spans="1:6" x14ac:dyDescent="0.25">
      <c r="A229" s="97">
        <v>227</v>
      </c>
      <c r="F229" s="4" t="s">
        <v>11551</v>
      </c>
    </row>
    <row r="230" spans="1:6" x14ac:dyDescent="0.25">
      <c r="A230" s="97">
        <v>228</v>
      </c>
      <c r="F230" s="4" t="s">
        <v>470</v>
      </c>
    </row>
    <row r="231" spans="1:6" x14ac:dyDescent="0.25">
      <c r="A231" s="97">
        <v>229</v>
      </c>
      <c r="F231" s="4" t="s">
        <v>11552</v>
      </c>
    </row>
    <row r="232" spans="1:6" x14ac:dyDescent="0.25">
      <c r="A232" s="97">
        <v>230</v>
      </c>
      <c r="F232" s="4" t="s">
        <v>1916</v>
      </c>
    </row>
    <row r="233" spans="1:6" x14ac:dyDescent="0.25">
      <c r="A233" s="97">
        <v>231</v>
      </c>
      <c r="F233" s="4" t="s">
        <v>11583</v>
      </c>
    </row>
    <row r="234" spans="1:6" x14ac:dyDescent="0.25">
      <c r="A234" s="97">
        <v>232</v>
      </c>
      <c r="F234" s="4" t="s">
        <v>855</v>
      </c>
    </row>
    <row r="235" spans="1:6" x14ac:dyDescent="0.25">
      <c r="A235" s="97">
        <v>233</v>
      </c>
      <c r="F235" s="4" t="s">
        <v>11553</v>
      </c>
    </row>
    <row r="236" spans="1:6" x14ac:dyDescent="0.25">
      <c r="A236" s="97">
        <v>234</v>
      </c>
      <c r="F236" s="4" t="s">
        <v>11554</v>
      </c>
    </row>
    <row r="237" spans="1:6" x14ac:dyDescent="0.25">
      <c r="A237" s="97">
        <v>235</v>
      </c>
      <c r="F237" s="4" t="s">
        <v>11555</v>
      </c>
    </row>
    <row r="238" spans="1:6" x14ac:dyDescent="0.25">
      <c r="A238" s="97">
        <v>236</v>
      </c>
      <c r="F238" s="4" t="s">
        <v>757</v>
      </c>
    </row>
    <row r="239" spans="1:6" x14ac:dyDescent="0.25">
      <c r="A239" s="97">
        <v>237</v>
      </c>
      <c r="F239" s="4" t="s">
        <v>8643</v>
      </c>
    </row>
    <row r="240" spans="1:6" x14ac:dyDescent="0.25">
      <c r="A240" s="97">
        <v>238</v>
      </c>
      <c r="F240" s="4" t="s">
        <v>11584</v>
      </c>
    </row>
    <row r="241" spans="1:6" x14ac:dyDescent="0.25">
      <c r="A241" s="97">
        <v>239</v>
      </c>
      <c r="F241" s="4" t="s">
        <v>11556</v>
      </c>
    </row>
    <row r="242" spans="1:6" x14ac:dyDescent="0.25">
      <c r="A242" s="97">
        <v>240</v>
      </c>
      <c r="F242" s="4" t="s">
        <v>11557</v>
      </c>
    </row>
    <row r="243" spans="1:6" x14ac:dyDescent="0.25">
      <c r="A243" s="97">
        <v>241</v>
      </c>
      <c r="F243" s="4" t="s">
        <v>11558</v>
      </c>
    </row>
    <row r="244" spans="1:6" x14ac:dyDescent="0.25">
      <c r="A244" s="97">
        <v>242</v>
      </c>
      <c r="F244" s="4" t="s">
        <v>11559</v>
      </c>
    </row>
    <row r="245" spans="1:6" x14ac:dyDescent="0.25">
      <c r="A245" s="97">
        <v>243</v>
      </c>
      <c r="F245" s="4" t="s">
        <v>8652</v>
      </c>
    </row>
    <row r="246" spans="1:6" x14ac:dyDescent="0.25">
      <c r="A246" s="97">
        <v>244</v>
      </c>
      <c r="F246" s="4" t="s">
        <v>11560</v>
      </c>
    </row>
    <row r="247" spans="1:6" x14ac:dyDescent="0.25">
      <c r="A247" s="97">
        <v>245</v>
      </c>
      <c r="F247" s="4" t="s">
        <v>11561</v>
      </c>
    </row>
    <row r="248" spans="1:6" x14ac:dyDescent="0.25">
      <c r="A248" s="97">
        <v>246</v>
      </c>
      <c r="F248" s="4" t="s">
        <v>11562</v>
      </c>
    </row>
    <row r="249" spans="1:6" x14ac:dyDescent="0.25">
      <c r="A249" s="97">
        <v>247</v>
      </c>
      <c r="F249" s="4" t="s">
        <v>3344</v>
      </c>
    </row>
    <row r="250" spans="1:6" x14ac:dyDescent="0.25">
      <c r="A250" s="97">
        <v>248</v>
      </c>
      <c r="F250" s="4" t="s">
        <v>11563</v>
      </c>
    </row>
    <row r="251" spans="1:6" x14ac:dyDescent="0.25">
      <c r="A251" s="97">
        <v>249</v>
      </c>
      <c r="F251" s="4" t="s">
        <v>11564</v>
      </c>
    </row>
    <row r="252" spans="1:6" x14ac:dyDescent="0.25">
      <c r="A252" s="97">
        <v>250</v>
      </c>
      <c r="F252" s="4" t="s">
        <v>11565</v>
      </c>
    </row>
    <row r="253" spans="1:6" x14ac:dyDescent="0.25">
      <c r="A253" s="97">
        <v>251</v>
      </c>
      <c r="F253" s="4" t="s">
        <v>11566</v>
      </c>
    </row>
    <row r="254" spans="1:6" x14ac:dyDescent="0.25">
      <c r="A254" s="97">
        <v>252</v>
      </c>
      <c r="F254" s="4" t="s">
        <v>11567</v>
      </c>
    </row>
    <row r="255" spans="1:6" x14ac:dyDescent="0.25">
      <c r="A255" s="97">
        <v>253</v>
      </c>
      <c r="F255" s="4" t="s">
        <v>11568</v>
      </c>
    </row>
    <row r="256" spans="1:6" x14ac:dyDescent="0.25">
      <c r="A256" s="97">
        <v>254</v>
      </c>
      <c r="F256" s="4" t="s">
        <v>11569</v>
      </c>
    </row>
    <row r="257" spans="1:6" x14ac:dyDescent="0.25">
      <c r="A257" s="97">
        <v>255</v>
      </c>
      <c r="F257" s="4" t="s">
        <v>11570</v>
      </c>
    </row>
    <row r="258" spans="1:6" x14ac:dyDescent="0.25">
      <c r="A258" s="97">
        <v>256</v>
      </c>
      <c r="F258" s="4" t="s">
        <v>8664</v>
      </c>
    </row>
    <row r="259" spans="1:6" x14ac:dyDescent="0.25">
      <c r="A259" s="97">
        <v>257</v>
      </c>
      <c r="F259" s="4" t="s">
        <v>8118</v>
      </c>
    </row>
    <row r="260" spans="1:6" x14ac:dyDescent="0.25">
      <c r="A260" s="97">
        <v>258</v>
      </c>
      <c r="F260" s="4" t="s">
        <v>11571</v>
      </c>
    </row>
    <row r="261" spans="1:6" x14ac:dyDescent="0.25">
      <c r="A261" s="97">
        <v>259</v>
      </c>
      <c r="F261" s="4" t="s">
        <v>11572</v>
      </c>
    </row>
    <row r="262" spans="1:6" x14ac:dyDescent="0.25">
      <c r="A262" s="97">
        <v>260</v>
      </c>
      <c r="F262" s="4" t="s">
        <v>11573</v>
      </c>
    </row>
    <row r="263" spans="1:6" x14ac:dyDescent="0.25">
      <c r="A263" s="97">
        <v>261</v>
      </c>
      <c r="F263" s="4" t="s">
        <v>11574</v>
      </c>
    </row>
  </sheetData>
  <sortState ref="G3:G220">
    <sortCondition ref="G3:G220"/>
  </sortState>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workbookViewId="0">
      <pane xSplit="1" ySplit="2" topLeftCell="B3" activePane="bottomRight" state="frozen"/>
      <selection pane="topRight" activeCell="B1" sqref="B1"/>
      <selection pane="bottomLeft" activeCell="A3" sqref="A3"/>
      <selection pane="bottomRight"/>
    </sheetView>
  </sheetViews>
  <sheetFormatPr defaultColWidth="8.7109375" defaultRowHeight="16.5" x14ac:dyDescent="0.3"/>
  <cols>
    <col min="1" max="1" width="8.7109375" style="98"/>
    <col min="2" max="16384" width="8.7109375" style="2"/>
  </cols>
  <sheetData>
    <row r="1" spans="1:2" s="99" customFormat="1" ht="14.25" x14ac:dyDescent="0.2">
      <c r="A1" s="98" t="s">
        <v>6</v>
      </c>
      <c r="B1" s="99" t="s">
        <v>489</v>
      </c>
    </row>
    <row r="2" spans="1:2" s="99" customFormat="1" ht="14.25" x14ac:dyDescent="0.2">
      <c r="A2" s="98" t="s">
        <v>0</v>
      </c>
      <c r="B2" s="99" t="s">
        <v>490</v>
      </c>
    </row>
    <row r="3" spans="1:2" ht="14.1" x14ac:dyDescent="0.3">
      <c r="A3" s="98">
        <v>1</v>
      </c>
      <c r="B3" s="2" t="s">
        <v>491</v>
      </c>
    </row>
    <row r="4" spans="1:2" ht="14.1" x14ac:dyDescent="0.3">
      <c r="A4" s="98">
        <v>2</v>
      </c>
      <c r="B4" s="2" t="s">
        <v>492</v>
      </c>
    </row>
    <row r="5" spans="1:2" ht="14.1" x14ac:dyDescent="0.3">
      <c r="A5" s="98">
        <v>3</v>
      </c>
      <c r="B5" s="2" t="s">
        <v>493</v>
      </c>
    </row>
    <row r="6" spans="1:2" ht="14.1" x14ac:dyDescent="0.3">
      <c r="A6" s="98">
        <v>4</v>
      </c>
      <c r="B6" s="2" t="s">
        <v>494</v>
      </c>
    </row>
    <row r="7" spans="1:2" ht="14.1" x14ac:dyDescent="0.3">
      <c r="A7" s="98">
        <v>5</v>
      </c>
      <c r="B7" s="2" t="s">
        <v>495</v>
      </c>
    </row>
    <row r="8" spans="1:2" ht="14.1" x14ac:dyDescent="0.3">
      <c r="A8" s="98">
        <v>6</v>
      </c>
      <c r="B8" s="2" t="s">
        <v>496</v>
      </c>
    </row>
    <row r="9" spans="1:2" ht="14.1" x14ac:dyDescent="0.3">
      <c r="A9" s="98">
        <v>7</v>
      </c>
      <c r="B9" s="2" t="s">
        <v>497</v>
      </c>
    </row>
    <row r="10" spans="1:2" ht="14.1" x14ac:dyDescent="0.3">
      <c r="A10" s="98">
        <v>8</v>
      </c>
      <c r="B10" s="2" t="s">
        <v>498</v>
      </c>
    </row>
    <row r="11" spans="1:2" ht="14.1" x14ac:dyDescent="0.3">
      <c r="A11" s="98">
        <v>9</v>
      </c>
      <c r="B11" s="2" t="s">
        <v>499</v>
      </c>
    </row>
    <row r="12" spans="1:2" ht="14.1" x14ac:dyDescent="0.3">
      <c r="A12" s="98">
        <v>10</v>
      </c>
      <c r="B12" s="2" t="s">
        <v>500</v>
      </c>
    </row>
    <row r="13" spans="1:2" ht="14.1" x14ac:dyDescent="0.3">
      <c r="A13" s="98">
        <v>11</v>
      </c>
      <c r="B13" s="2" t="s">
        <v>501</v>
      </c>
    </row>
    <row r="14" spans="1:2" ht="14.1" x14ac:dyDescent="0.3">
      <c r="A14" s="98">
        <v>12</v>
      </c>
      <c r="B14" s="2" t="s">
        <v>502</v>
      </c>
    </row>
    <row r="15" spans="1:2" ht="14.1" x14ac:dyDescent="0.3">
      <c r="A15" s="98">
        <v>13</v>
      </c>
      <c r="B15" s="2" t="s">
        <v>503</v>
      </c>
    </row>
    <row r="16" spans="1:2" ht="14.1" x14ac:dyDescent="0.3">
      <c r="A16" s="98">
        <v>14</v>
      </c>
      <c r="B16" s="2" t="s">
        <v>504</v>
      </c>
    </row>
    <row r="17" spans="1:2" ht="14.1" x14ac:dyDescent="0.3">
      <c r="A17" s="98">
        <v>15</v>
      </c>
      <c r="B17" s="2" t="s">
        <v>505</v>
      </c>
    </row>
    <row r="18" spans="1:2" ht="14.1" x14ac:dyDescent="0.3">
      <c r="A18" s="98">
        <v>16</v>
      </c>
      <c r="B18" s="2" t="s">
        <v>528</v>
      </c>
    </row>
    <row r="19" spans="1:2" ht="14.1" x14ac:dyDescent="0.3">
      <c r="A19" s="98">
        <v>17</v>
      </c>
      <c r="B19" s="2" t="s">
        <v>529</v>
      </c>
    </row>
    <row r="20" spans="1:2" ht="14.1" x14ac:dyDescent="0.3">
      <c r="A20" s="98">
        <v>18</v>
      </c>
      <c r="B20" s="2" t="s">
        <v>506</v>
      </c>
    </row>
    <row r="21" spans="1:2" ht="14.1" x14ac:dyDescent="0.3">
      <c r="A21" s="98">
        <v>19</v>
      </c>
      <c r="B21" s="2" t="s">
        <v>507</v>
      </c>
    </row>
    <row r="22" spans="1:2" ht="14.1" x14ac:dyDescent="0.3">
      <c r="A22" s="98">
        <v>20</v>
      </c>
      <c r="B22" s="2" t="s">
        <v>508</v>
      </c>
    </row>
    <row r="23" spans="1:2" ht="14.1" x14ac:dyDescent="0.3">
      <c r="A23" s="98">
        <v>21</v>
      </c>
      <c r="B23" s="2" t="s">
        <v>509</v>
      </c>
    </row>
    <row r="24" spans="1:2" ht="14.1" x14ac:dyDescent="0.3">
      <c r="A24" s="98">
        <v>22</v>
      </c>
      <c r="B24" s="2" t="s">
        <v>510</v>
      </c>
    </row>
    <row r="25" spans="1:2" ht="14.1" x14ac:dyDescent="0.3">
      <c r="A25" s="98">
        <v>23</v>
      </c>
      <c r="B25" s="2" t="s">
        <v>511</v>
      </c>
    </row>
    <row r="26" spans="1:2" ht="14.1" x14ac:dyDescent="0.3">
      <c r="A26" s="98">
        <v>24</v>
      </c>
      <c r="B26" s="2" t="s">
        <v>512</v>
      </c>
    </row>
    <row r="27" spans="1:2" ht="14.1" x14ac:dyDescent="0.3">
      <c r="A27" s="98">
        <v>25</v>
      </c>
      <c r="B27" s="2" t="s">
        <v>513</v>
      </c>
    </row>
    <row r="28" spans="1:2" ht="14.1" x14ac:dyDescent="0.3">
      <c r="A28" s="98">
        <v>26</v>
      </c>
      <c r="B28" s="2" t="s">
        <v>514</v>
      </c>
    </row>
    <row r="29" spans="1:2" ht="14.1" x14ac:dyDescent="0.3">
      <c r="A29" s="98">
        <v>27</v>
      </c>
      <c r="B29" s="2" t="s">
        <v>515</v>
      </c>
    </row>
    <row r="30" spans="1:2" ht="14.1" x14ac:dyDescent="0.3">
      <c r="A30" s="98">
        <v>28</v>
      </c>
      <c r="B30" s="2" t="s">
        <v>516</v>
      </c>
    </row>
    <row r="31" spans="1:2" ht="14.1" x14ac:dyDescent="0.3">
      <c r="A31" s="98">
        <v>29</v>
      </c>
      <c r="B31" s="2" t="s">
        <v>530</v>
      </c>
    </row>
    <row r="32" spans="1:2" ht="14.1" x14ac:dyDescent="0.3">
      <c r="A32" s="98">
        <v>30</v>
      </c>
      <c r="B32" s="2" t="s">
        <v>517</v>
      </c>
    </row>
    <row r="33" spans="1:2" ht="14.1" x14ac:dyDescent="0.3">
      <c r="A33" s="98">
        <v>31</v>
      </c>
      <c r="B33" s="2" t="s">
        <v>518</v>
      </c>
    </row>
    <row r="34" spans="1:2" ht="14.1" x14ac:dyDescent="0.3">
      <c r="A34" s="98">
        <v>32</v>
      </c>
      <c r="B34" s="2" t="s">
        <v>531</v>
      </c>
    </row>
    <row r="35" spans="1:2" ht="14.1" x14ac:dyDescent="0.3">
      <c r="A35" s="98">
        <v>33</v>
      </c>
      <c r="B35" s="2" t="s">
        <v>519</v>
      </c>
    </row>
    <row r="36" spans="1:2" ht="14.1" x14ac:dyDescent="0.3">
      <c r="A36" s="98">
        <v>34</v>
      </c>
      <c r="B36" s="2" t="s">
        <v>520</v>
      </c>
    </row>
    <row r="37" spans="1:2" ht="14.1" x14ac:dyDescent="0.3">
      <c r="A37" s="98">
        <v>35</v>
      </c>
      <c r="B37" s="2" t="s">
        <v>521</v>
      </c>
    </row>
    <row r="38" spans="1:2" ht="14.1" x14ac:dyDescent="0.3">
      <c r="A38" s="98">
        <v>36</v>
      </c>
      <c r="B38" s="2" t="s">
        <v>522</v>
      </c>
    </row>
    <row r="39" spans="1:2" ht="14.1" x14ac:dyDescent="0.3">
      <c r="A39" s="98">
        <v>37</v>
      </c>
      <c r="B39" s="2" t="s">
        <v>532</v>
      </c>
    </row>
    <row r="40" spans="1:2" x14ac:dyDescent="0.3">
      <c r="A40" s="98">
        <v>38</v>
      </c>
      <c r="B40" s="2" t="s">
        <v>523</v>
      </c>
    </row>
    <row r="41" spans="1:2" x14ac:dyDescent="0.3">
      <c r="A41" s="98">
        <v>39</v>
      </c>
      <c r="B41" s="2" t="s">
        <v>524</v>
      </c>
    </row>
    <row r="42" spans="1:2" x14ac:dyDescent="0.3">
      <c r="A42" s="98">
        <v>40</v>
      </c>
      <c r="B42" s="2" t="s">
        <v>533</v>
      </c>
    </row>
    <row r="43" spans="1:2" x14ac:dyDescent="0.3">
      <c r="A43" s="98">
        <v>41</v>
      </c>
      <c r="B43" s="2" t="s">
        <v>525</v>
      </c>
    </row>
    <row r="44" spans="1:2" x14ac:dyDescent="0.3">
      <c r="A44" s="98">
        <v>42</v>
      </c>
      <c r="B44" s="2" t="s">
        <v>526</v>
      </c>
    </row>
    <row r="45" spans="1:2" x14ac:dyDescent="0.3">
      <c r="A45" s="98">
        <v>43</v>
      </c>
      <c r="B45" s="2" t="s">
        <v>534</v>
      </c>
    </row>
    <row r="46" spans="1:2" x14ac:dyDescent="0.3">
      <c r="A46" s="98">
        <v>44</v>
      </c>
      <c r="B46" s="2" t="s">
        <v>527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5"/>
  <sheetViews>
    <sheetView workbookViewId="0">
      <pane xSplit="1" ySplit="2" topLeftCell="B96" activePane="bottomRight" state="frozen"/>
      <selection activeCell="B5" sqref="B5"/>
      <selection pane="topRight" activeCell="B5" sqref="B5"/>
      <selection pane="bottomLeft" activeCell="B5" sqref="B5"/>
      <selection pane="bottomRight"/>
    </sheetView>
  </sheetViews>
  <sheetFormatPr defaultColWidth="8.7109375" defaultRowHeight="16.5" x14ac:dyDescent="0.3"/>
  <cols>
    <col min="1" max="1" width="8.7109375" style="98"/>
    <col min="2" max="2" width="13.140625" style="2" customWidth="1"/>
    <col min="3" max="4" width="20.5703125" style="2" customWidth="1"/>
    <col min="5" max="16384" width="8.7109375" style="2"/>
  </cols>
  <sheetData>
    <row r="1" spans="1:4" s="99" customFormat="1" ht="14.25" x14ac:dyDescent="0.2">
      <c r="A1" s="98" t="s">
        <v>109</v>
      </c>
      <c r="B1" s="99" t="s">
        <v>7</v>
      </c>
      <c r="C1" s="99" t="s">
        <v>8</v>
      </c>
      <c r="D1" s="99" t="s">
        <v>8</v>
      </c>
    </row>
    <row r="2" spans="1:4" s="99" customFormat="1" ht="14.25" x14ac:dyDescent="0.2">
      <c r="A2" s="98" t="s">
        <v>0</v>
      </c>
      <c r="B2" s="99" t="s">
        <v>8</v>
      </c>
      <c r="C2" s="99" t="s">
        <v>110</v>
      </c>
      <c r="D2" s="99" t="s">
        <v>324</v>
      </c>
    </row>
    <row r="3" spans="1:4" ht="14.1" x14ac:dyDescent="0.3">
      <c r="A3" s="98">
        <v>1</v>
      </c>
      <c r="B3" s="2" t="s">
        <v>9</v>
      </c>
      <c r="C3" s="4" t="s">
        <v>111</v>
      </c>
      <c r="D3" s="4" t="s">
        <v>325</v>
      </c>
    </row>
    <row r="4" spans="1:4" ht="14.1" x14ac:dyDescent="0.3">
      <c r="A4" s="98">
        <v>2</v>
      </c>
      <c r="B4" s="2" t="s">
        <v>10</v>
      </c>
      <c r="C4" s="4" t="s">
        <v>112</v>
      </c>
      <c r="D4" s="4" t="s">
        <v>326</v>
      </c>
    </row>
    <row r="5" spans="1:4" ht="14.1" x14ac:dyDescent="0.3">
      <c r="A5" s="98">
        <v>3</v>
      </c>
      <c r="B5" s="2" t="s">
        <v>11</v>
      </c>
      <c r="C5" s="4" t="s">
        <v>113</v>
      </c>
      <c r="D5" s="4" t="s">
        <v>327</v>
      </c>
    </row>
    <row r="6" spans="1:4" ht="14.1" x14ac:dyDescent="0.3">
      <c r="A6" s="98">
        <v>4</v>
      </c>
      <c r="B6" s="2" t="s">
        <v>12</v>
      </c>
      <c r="C6" s="4" t="s">
        <v>114</v>
      </c>
      <c r="D6" s="4" t="s">
        <v>328</v>
      </c>
    </row>
    <row r="7" spans="1:4" ht="14.1" x14ac:dyDescent="0.3">
      <c r="A7" s="98">
        <v>5</v>
      </c>
      <c r="B7" s="2" t="s">
        <v>13</v>
      </c>
      <c r="C7" s="4" t="s">
        <v>115</v>
      </c>
      <c r="D7" s="4" t="s">
        <v>329</v>
      </c>
    </row>
    <row r="8" spans="1:4" ht="14.1" x14ac:dyDescent="0.3">
      <c r="A8" s="98">
        <v>6</v>
      </c>
      <c r="B8" s="2" t="s">
        <v>14</v>
      </c>
      <c r="C8" s="4" t="s">
        <v>116</v>
      </c>
      <c r="D8" s="4" t="s">
        <v>330</v>
      </c>
    </row>
    <row r="9" spans="1:4" ht="14.1" x14ac:dyDescent="0.3">
      <c r="A9" s="98">
        <v>7</v>
      </c>
      <c r="B9" s="2" t="s">
        <v>15</v>
      </c>
      <c r="C9" s="4" t="s">
        <v>117</v>
      </c>
      <c r="D9" s="4" t="s">
        <v>331</v>
      </c>
    </row>
    <row r="10" spans="1:4" ht="14.1" x14ac:dyDescent="0.3">
      <c r="A10" s="98">
        <v>8</v>
      </c>
      <c r="B10" s="2" t="s">
        <v>16</v>
      </c>
      <c r="C10" s="4" t="s">
        <v>118</v>
      </c>
      <c r="D10" s="4" t="s">
        <v>332</v>
      </c>
    </row>
    <row r="11" spans="1:4" ht="14.1" x14ac:dyDescent="0.3">
      <c r="A11" s="98">
        <v>9</v>
      </c>
      <c r="B11" s="2" t="s">
        <v>17</v>
      </c>
      <c r="C11" s="4" t="s">
        <v>119</v>
      </c>
      <c r="D11" s="4" t="s">
        <v>333</v>
      </c>
    </row>
    <row r="12" spans="1:4" ht="14.1" x14ac:dyDescent="0.3">
      <c r="A12" s="98">
        <v>10</v>
      </c>
      <c r="B12" s="2" t="s">
        <v>18</v>
      </c>
      <c r="C12" s="4" t="s">
        <v>120</v>
      </c>
      <c r="D12" s="4" t="s">
        <v>334</v>
      </c>
    </row>
    <row r="13" spans="1:4" ht="14.1" x14ac:dyDescent="0.3">
      <c r="A13" s="98">
        <v>11</v>
      </c>
      <c r="B13" s="2" t="s">
        <v>19</v>
      </c>
      <c r="C13" s="4" t="s">
        <v>121</v>
      </c>
      <c r="D13" s="4" t="s">
        <v>335</v>
      </c>
    </row>
    <row r="14" spans="1:4" ht="14.1" x14ac:dyDescent="0.3">
      <c r="A14" s="98">
        <v>12</v>
      </c>
      <c r="B14" s="2" t="s">
        <v>20</v>
      </c>
      <c r="C14" s="4" t="s">
        <v>122</v>
      </c>
      <c r="D14" s="4" t="s">
        <v>336</v>
      </c>
    </row>
    <row r="15" spans="1:4" ht="14.1" x14ac:dyDescent="0.3">
      <c r="A15" s="98">
        <v>13</v>
      </c>
      <c r="B15" s="2" t="s">
        <v>21</v>
      </c>
      <c r="C15" s="4" t="s">
        <v>123</v>
      </c>
      <c r="D15" s="4" t="s">
        <v>337</v>
      </c>
    </row>
    <row r="16" spans="1:4" ht="14.1" x14ac:dyDescent="0.3">
      <c r="A16" s="98">
        <v>14</v>
      </c>
      <c r="B16" s="2" t="s">
        <v>22</v>
      </c>
      <c r="C16" s="4" t="s">
        <v>124</v>
      </c>
      <c r="D16" s="4" t="s">
        <v>338</v>
      </c>
    </row>
    <row r="17" spans="1:4" ht="14.1" x14ac:dyDescent="0.3">
      <c r="A17" s="98">
        <v>15</v>
      </c>
      <c r="B17" s="2" t="s">
        <v>23</v>
      </c>
      <c r="C17" s="4" t="s">
        <v>125</v>
      </c>
      <c r="D17" s="4" t="s">
        <v>339</v>
      </c>
    </row>
    <row r="18" spans="1:4" ht="14.1" x14ac:dyDescent="0.3">
      <c r="A18" s="98">
        <v>16</v>
      </c>
      <c r="B18" s="2" t="s">
        <v>24</v>
      </c>
      <c r="C18" s="4" t="s">
        <v>126</v>
      </c>
      <c r="D18" s="4" t="s">
        <v>340</v>
      </c>
    </row>
    <row r="19" spans="1:4" ht="14.1" x14ac:dyDescent="0.3">
      <c r="A19" s="98">
        <v>17</v>
      </c>
      <c r="B19" s="2" t="s">
        <v>25</v>
      </c>
      <c r="C19" s="4" t="s">
        <v>127</v>
      </c>
      <c r="D19" s="4" t="s">
        <v>341</v>
      </c>
    </row>
    <row r="20" spans="1:4" ht="14.1" x14ac:dyDescent="0.3">
      <c r="A20" s="98">
        <v>18</v>
      </c>
      <c r="B20" s="2" t="s">
        <v>26</v>
      </c>
      <c r="C20" s="4" t="s">
        <v>128</v>
      </c>
      <c r="D20" s="4" t="s">
        <v>342</v>
      </c>
    </row>
    <row r="21" spans="1:4" ht="14.1" x14ac:dyDescent="0.3">
      <c r="A21" s="98">
        <v>19</v>
      </c>
      <c r="B21" s="2" t="s">
        <v>27</v>
      </c>
      <c r="C21" s="4" t="s">
        <v>129</v>
      </c>
      <c r="D21" s="4" t="s">
        <v>343</v>
      </c>
    </row>
    <row r="22" spans="1:4" ht="14.1" x14ac:dyDescent="0.3">
      <c r="A22" s="98">
        <v>20</v>
      </c>
      <c r="B22" s="2" t="s">
        <v>28</v>
      </c>
      <c r="C22" s="4" t="s">
        <v>130</v>
      </c>
      <c r="D22" s="4" t="s">
        <v>344</v>
      </c>
    </row>
    <row r="23" spans="1:4" ht="14.1" x14ac:dyDescent="0.3">
      <c r="A23" s="98">
        <v>21</v>
      </c>
      <c r="B23" s="2" t="s">
        <v>29</v>
      </c>
      <c r="C23" s="4" t="s">
        <v>131</v>
      </c>
      <c r="D23" s="4" t="s">
        <v>345</v>
      </c>
    </row>
    <row r="24" spans="1:4" ht="14.1" x14ac:dyDescent="0.3">
      <c r="A24" s="98">
        <v>22</v>
      </c>
      <c r="B24" s="2" t="s">
        <v>30</v>
      </c>
      <c r="C24" s="4" t="s">
        <v>132</v>
      </c>
      <c r="D24" s="4" t="s">
        <v>346</v>
      </c>
    </row>
    <row r="25" spans="1:4" ht="14.1" x14ac:dyDescent="0.3">
      <c r="A25" s="98">
        <v>23</v>
      </c>
      <c r="B25" s="2" t="s">
        <v>31</v>
      </c>
      <c r="C25" s="4" t="s">
        <v>133</v>
      </c>
      <c r="D25" s="4" t="s">
        <v>347</v>
      </c>
    </row>
    <row r="26" spans="1:4" ht="14.1" x14ac:dyDescent="0.3">
      <c r="A26" s="98">
        <v>24</v>
      </c>
      <c r="B26" s="2" t="s">
        <v>32</v>
      </c>
      <c r="C26" s="4" t="s">
        <v>134</v>
      </c>
      <c r="D26" s="4" t="s">
        <v>348</v>
      </c>
    </row>
    <row r="27" spans="1:4" ht="14.1" x14ac:dyDescent="0.3">
      <c r="A27" s="98">
        <v>25</v>
      </c>
      <c r="B27" s="2" t="s">
        <v>33</v>
      </c>
      <c r="C27" s="4" t="s">
        <v>135</v>
      </c>
      <c r="D27" s="4" t="s">
        <v>349</v>
      </c>
    </row>
    <row r="28" spans="1:4" ht="14.1" x14ac:dyDescent="0.3">
      <c r="A28" s="98">
        <v>26</v>
      </c>
      <c r="B28" s="2" t="s">
        <v>34</v>
      </c>
      <c r="C28" s="4" t="s">
        <v>136</v>
      </c>
      <c r="D28" s="4" t="s">
        <v>350</v>
      </c>
    </row>
    <row r="29" spans="1:4" ht="14.1" x14ac:dyDescent="0.3">
      <c r="A29" s="98">
        <v>27</v>
      </c>
      <c r="B29" s="2" t="s">
        <v>35</v>
      </c>
      <c r="C29" s="4" t="s">
        <v>137</v>
      </c>
      <c r="D29" s="4" t="s">
        <v>351</v>
      </c>
    </row>
    <row r="30" spans="1:4" ht="14.1" x14ac:dyDescent="0.3">
      <c r="A30" s="98">
        <v>28</v>
      </c>
      <c r="B30" s="2" t="s">
        <v>36</v>
      </c>
      <c r="C30" s="4" t="s">
        <v>138</v>
      </c>
      <c r="D30" s="4" t="s">
        <v>352</v>
      </c>
    </row>
    <row r="31" spans="1:4" ht="14.1" x14ac:dyDescent="0.3">
      <c r="A31" s="98">
        <v>29</v>
      </c>
      <c r="B31" s="2" t="s">
        <v>37</v>
      </c>
      <c r="C31" s="4" t="s">
        <v>139</v>
      </c>
      <c r="D31" s="4" t="s">
        <v>353</v>
      </c>
    </row>
    <row r="32" spans="1:4" ht="14.1" x14ac:dyDescent="0.3">
      <c r="A32" s="98">
        <v>30</v>
      </c>
      <c r="B32" s="2" t="s">
        <v>38</v>
      </c>
      <c r="C32" s="4" t="s">
        <v>140</v>
      </c>
      <c r="D32" s="4" t="s">
        <v>354</v>
      </c>
    </row>
    <row r="33" spans="1:4" ht="14.1" x14ac:dyDescent="0.3">
      <c r="A33" s="98">
        <v>31</v>
      </c>
      <c r="B33" s="2" t="s">
        <v>39</v>
      </c>
      <c r="C33" s="4" t="s">
        <v>141</v>
      </c>
      <c r="D33" s="4" t="s">
        <v>355</v>
      </c>
    </row>
    <row r="34" spans="1:4" ht="14.1" x14ac:dyDescent="0.3">
      <c r="A34" s="98">
        <v>32</v>
      </c>
      <c r="B34" s="2" t="s">
        <v>40</v>
      </c>
      <c r="C34" s="4" t="s">
        <v>142</v>
      </c>
      <c r="D34" s="4" t="s">
        <v>356</v>
      </c>
    </row>
    <row r="35" spans="1:4" ht="14.1" x14ac:dyDescent="0.3">
      <c r="A35" s="98">
        <v>33</v>
      </c>
      <c r="B35" s="2" t="s">
        <v>41</v>
      </c>
      <c r="C35" s="4" t="s">
        <v>143</v>
      </c>
      <c r="D35" s="4" t="s">
        <v>357</v>
      </c>
    </row>
    <row r="36" spans="1:4" ht="14.1" x14ac:dyDescent="0.3">
      <c r="A36" s="98">
        <v>34</v>
      </c>
      <c r="B36" s="2" t="s">
        <v>42</v>
      </c>
      <c r="C36" s="4" t="s">
        <v>144</v>
      </c>
      <c r="D36" s="4" t="s">
        <v>358</v>
      </c>
    </row>
    <row r="37" spans="1:4" ht="14.1" x14ac:dyDescent="0.3">
      <c r="A37" s="98">
        <v>35</v>
      </c>
      <c r="B37" s="2" t="s">
        <v>43</v>
      </c>
      <c r="C37" s="4" t="s">
        <v>145</v>
      </c>
      <c r="D37" s="4" t="s">
        <v>359</v>
      </c>
    </row>
    <row r="38" spans="1:4" ht="14.1" x14ac:dyDescent="0.3">
      <c r="A38" s="98">
        <v>36</v>
      </c>
      <c r="B38" s="2" t="s">
        <v>44</v>
      </c>
      <c r="C38" s="4" t="s">
        <v>146</v>
      </c>
      <c r="D38" s="4" t="s">
        <v>360</v>
      </c>
    </row>
    <row r="39" spans="1:4" ht="14.1" x14ac:dyDescent="0.3">
      <c r="A39" s="98">
        <v>37</v>
      </c>
      <c r="B39" s="2" t="s">
        <v>45</v>
      </c>
      <c r="C39" s="4" t="s">
        <v>147</v>
      </c>
      <c r="D39" s="4" t="s">
        <v>361</v>
      </c>
    </row>
    <row r="40" spans="1:4" ht="14.1" x14ac:dyDescent="0.3">
      <c r="A40" s="98">
        <v>38</v>
      </c>
      <c r="B40" s="2" t="s">
        <v>46</v>
      </c>
      <c r="C40" s="4" t="s">
        <v>148</v>
      </c>
      <c r="D40" s="4" t="s">
        <v>362</v>
      </c>
    </row>
    <row r="41" spans="1:4" ht="14.1" x14ac:dyDescent="0.3">
      <c r="A41" s="98">
        <v>39</v>
      </c>
      <c r="B41" s="2" t="s">
        <v>47</v>
      </c>
      <c r="C41" s="4" t="s">
        <v>149</v>
      </c>
      <c r="D41" s="4" t="s">
        <v>363</v>
      </c>
    </row>
    <row r="42" spans="1:4" ht="14.1" x14ac:dyDescent="0.3">
      <c r="A42" s="98">
        <v>40</v>
      </c>
      <c r="B42" s="2" t="s">
        <v>48</v>
      </c>
      <c r="C42" s="4" t="s">
        <v>150</v>
      </c>
      <c r="D42" s="4" t="s">
        <v>364</v>
      </c>
    </row>
    <row r="43" spans="1:4" ht="14.1" x14ac:dyDescent="0.3">
      <c r="A43" s="98">
        <v>41</v>
      </c>
      <c r="B43" s="2" t="s">
        <v>49</v>
      </c>
      <c r="C43" s="4" t="s">
        <v>151</v>
      </c>
      <c r="D43" s="4" t="s">
        <v>365</v>
      </c>
    </row>
    <row r="44" spans="1:4" ht="14.1" x14ac:dyDescent="0.3">
      <c r="A44" s="98">
        <v>42</v>
      </c>
      <c r="B44" s="2" t="s">
        <v>50</v>
      </c>
      <c r="C44" s="4" t="s">
        <v>152</v>
      </c>
      <c r="D44" s="4" t="s">
        <v>366</v>
      </c>
    </row>
    <row r="45" spans="1:4" ht="14.1" x14ac:dyDescent="0.3">
      <c r="A45" s="98">
        <v>43</v>
      </c>
      <c r="B45" s="2" t="s">
        <v>51</v>
      </c>
      <c r="C45" s="4" t="s">
        <v>153</v>
      </c>
      <c r="D45" s="4" t="s">
        <v>367</v>
      </c>
    </row>
    <row r="46" spans="1:4" ht="14.1" x14ac:dyDescent="0.3">
      <c r="A46" s="98">
        <v>44</v>
      </c>
      <c r="B46" s="2" t="s">
        <v>52</v>
      </c>
      <c r="C46" s="4" t="s">
        <v>154</v>
      </c>
      <c r="D46" s="4" t="s">
        <v>368</v>
      </c>
    </row>
    <row r="47" spans="1:4" ht="14.1" x14ac:dyDescent="0.3">
      <c r="A47" s="98">
        <v>45</v>
      </c>
      <c r="B47" s="2" t="s">
        <v>53</v>
      </c>
      <c r="C47" s="4" t="s">
        <v>155</v>
      </c>
      <c r="D47" s="4" t="s">
        <v>369</v>
      </c>
    </row>
    <row r="48" spans="1:4" ht="14.1" x14ac:dyDescent="0.3">
      <c r="A48" s="98">
        <v>46</v>
      </c>
      <c r="B48" s="2" t="s">
        <v>54</v>
      </c>
      <c r="C48" s="4" t="s">
        <v>156</v>
      </c>
      <c r="D48" s="4" t="s">
        <v>370</v>
      </c>
    </row>
    <row r="49" spans="1:4" ht="14.1" x14ac:dyDescent="0.3">
      <c r="A49" s="98">
        <v>47</v>
      </c>
      <c r="B49" s="2" t="s">
        <v>55</v>
      </c>
      <c r="C49" s="4" t="s">
        <v>157</v>
      </c>
      <c r="D49" s="4" t="s">
        <v>371</v>
      </c>
    </row>
    <row r="50" spans="1:4" ht="14.1" x14ac:dyDescent="0.3">
      <c r="A50" s="98">
        <v>48</v>
      </c>
      <c r="B50" s="2" t="s">
        <v>56</v>
      </c>
      <c r="C50" s="4" t="s">
        <v>158</v>
      </c>
      <c r="D50" s="4" t="s">
        <v>372</v>
      </c>
    </row>
    <row r="51" spans="1:4" ht="14.1" x14ac:dyDescent="0.3">
      <c r="A51" s="98">
        <v>49</v>
      </c>
      <c r="B51" s="2" t="s">
        <v>57</v>
      </c>
      <c r="C51" s="4" t="s">
        <v>159</v>
      </c>
      <c r="D51" s="4" t="s">
        <v>373</v>
      </c>
    </row>
    <row r="52" spans="1:4" ht="14.1" x14ac:dyDescent="0.3">
      <c r="A52" s="98">
        <v>50</v>
      </c>
      <c r="B52" s="2" t="s">
        <v>58</v>
      </c>
      <c r="C52" s="4" t="s">
        <v>160</v>
      </c>
      <c r="D52" s="4" t="s">
        <v>374</v>
      </c>
    </row>
    <row r="53" spans="1:4" ht="14.1" x14ac:dyDescent="0.3">
      <c r="A53" s="98">
        <v>51</v>
      </c>
      <c r="B53" s="2" t="s">
        <v>59</v>
      </c>
      <c r="C53" s="4" t="s">
        <v>161</v>
      </c>
      <c r="D53" s="4" t="s">
        <v>375</v>
      </c>
    </row>
    <row r="54" spans="1:4" ht="14.1" x14ac:dyDescent="0.3">
      <c r="A54" s="98">
        <v>52</v>
      </c>
      <c r="B54" s="2" t="s">
        <v>60</v>
      </c>
      <c r="C54" s="4" t="s">
        <v>162</v>
      </c>
      <c r="D54" s="4" t="s">
        <v>376</v>
      </c>
    </row>
    <row r="55" spans="1:4" ht="14.1" x14ac:dyDescent="0.3">
      <c r="A55" s="98">
        <v>53</v>
      </c>
      <c r="B55" s="2" t="s">
        <v>61</v>
      </c>
      <c r="C55" s="4" t="s">
        <v>163</v>
      </c>
      <c r="D55" s="4" t="s">
        <v>377</v>
      </c>
    </row>
    <row r="56" spans="1:4" ht="14.1" x14ac:dyDescent="0.3">
      <c r="A56" s="98">
        <v>54</v>
      </c>
      <c r="B56" s="2" t="s">
        <v>62</v>
      </c>
      <c r="C56" s="4" t="s">
        <v>164</v>
      </c>
      <c r="D56" s="4" t="s">
        <v>378</v>
      </c>
    </row>
    <row r="57" spans="1:4" ht="14.1" x14ac:dyDescent="0.3">
      <c r="A57" s="98">
        <v>55</v>
      </c>
      <c r="B57" s="2" t="s">
        <v>63</v>
      </c>
      <c r="C57" s="4" t="s">
        <v>165</v>
      </c>
      <c r="D57" s="4" t="s">
        <v>379</v>
      </c>
    </row>
    <row r="58" spans="1:4" ht="14.1" x14ac:dyDescent="0.3">
      <c r="A58" s="98">
        <v>56</v>
      </c>
      <c r="B58" s="2" t="s">
        <v>64</v>
      </c>
      <c r="C58" s="4" t="s">
        <v>166</v>
      </c>
      <c r="D58" s="4" t="s">
        <v>380</v>
      </c>
    </row>
    <row r="59" spans="1:4" ht="14.1" x14ac:dyDescent="0.3">
      <c r="A59" s="98">
        <v>57</v>
      </c>
      <c r="B59" s="2" t="s">
        <v>65</v>
      </c>
      <c r="C59" s="4" t="s">
        <v>167</v>
      </c>
      <c r="D59" s="4" t="s">
        <v>381</v>
      </c>
    </row>
    <row r="60" spans="1:4" ht="14.1" x14ac:dyDescent="0.3">
      <c r="A60" s="98">
        <v>58</v>
      </c>
      <c r="B60" s="2" t="s">
        <v>66</v>
      </c>
      <c r="C60" s="4" t="s">
        <v>168</v>
      </c>
      <c r="D60" s="4" t="s">
        <v>382</v>
      </c>
    </row>
    <row r="61" spans="1:4" ht="14.1" x14ac:dyDescent="0.3">
      <c r="A61" s="98">
        <v>59</v>
      </c>
      <c r="B61" s="2" t="s">
        <v>67</v>
      </c>
      <c r="C61" s="4" t="s">
        <v>169</v>
      </c>
      <c r="D61" s="4" t="s">
        <v>383</v>
      </c>
    </row>
    <row r="62" spans="1:4" ht="14.1" x14ac:dyDescent="0.3">
      <c r="A62" s="98">
        <v>60</v>
      </c>
      <c r="B62" s="2" t="s">
        <v>68</v>
      </c>
      <c r="C62" s="4" t="s">
        <v>170</v>
      </c>
      <c r="D62" s="4" t="s">
        <v>384</v>
      </c>
    </row>
    <row r="63" spans="1:4" ht="14.1" x14ac:dyDescent="0.3">
      <c r="A63" s="98">
        <v>61</v>
      </c>
      <c r="B63" s="2" t="s">
        <v>69</v>
      </c>
      <c r="C63" s="4" t="s">
        <v>171</v>
      </c>
      <c r="D63" s="4" t="s">
        <v>385</v>
      </c>
    </row>
    <row r="64" spans="1:4" ht="14.1" x14ac:dyDescent="0.3">
      <c r="A64" s="98">
        <v>62</v>
      </c>
      <c r="B64" s="2" t="s">
        <v>70</v>
      </c>
      <c r="C64" s="4" t="s">
        <v>172</v>
      </c>
      <c r="D64" s="4" t="s">
        <v>386</v>
      </c>
    </row>
    <row r="65" spans="1:4" ht="14.1" x14ac:dyDescent="0.3">
      <c r="A65" s="98">
        <v>63</v>
      </c>
      <c r="B65" s="2" t="s">
        <v>71</v>
      </c>
      <c r="C65" s="4" t="s">
        <v>173</v>
      </c>
      <c r="D65" s="4" t="s">
        <v>387</v>
      </c>
    </row>
    <row r="66" spans="1:4" ht="14.1" x14ac:dyDescent="0.3">
      <c r="A66" s="98">
        <v>64</v>
      </c>
      <c r="B66" s="2" t="s">
        <v>72</v>
      </c>
      <c r="C66" s="4" t="s">
        <v>174</v>
      </c>
      <c r="D66" s="4" t="s">
        <v>388</v>
      </c>
    </row>
    <row r="67" spans="1:4" ht="14.1" x14ac:dyDescent="0.3">
      <c r="A67" s="98">
        <v>65</v>
      </c>
      <c r="B67" s="2" t="s">
        <v>73</v>
      </c>
      <c r="C67" s="4" t="s">
        <v>175</v>
      </c>
      <c r="D67" s="4" t="s">
        <v>389</v>
      </c>
    </row>
    <row r="68" spans="1:4" ht="14.1" x14ac:dyDescent="0.3">
      <c r="A68" s="98">
        <v>66</v>
      </c>
      <c r="B68" s="2" t="s">
        <v>74</v>
      </c>
      <c r="C68" s="4" t="s">
        <v>176</v>
      </c>
      <c r="D68" s="4" t="s">
        <v>390</v>
      </c>
    </row>
    <row r="69" spans="1:4" ht="14.1" x14ac:dyDescent="0.3">
      <c r="A69" s="98">
        <v>67</v>
      </c>
      <c r="B69" s="2" t="s">
        <v>75</v>
      </c>
      <c r="C69" s="4" t="s">
        <v>177</v>
      </c>
      <c r="D69" s="4" t="s">
        <v>391</v>
      </c>
    </row>
    <row r="70" spans="1:4" ht="14.1" x14ac:dyDescent="0.3">
      <c r="A70" s="98">
        <v>68</v>
      </c>
      <c r="B70" s="2" t="s">
        <v>76</v>
      </c>
      <c r="C70" s="4" t="s">
        <v>178</v>
      </c>
      <c r="D70" s="4" t="s">
        <v>392</v>
      </c>
    </row>
    <row r="71" spans="1:4" ht="14.1" x14ac:dyDescent="0.3">
      <c r="A71" s="98">
        <v>69</v>
      </c>
      <c r="B71" s="2" t="s">
        <v>77</v>
      </c>
      <c r="C71" s="4" t="s">
        <v>179</v>
      </c>
      <c r="D71" s="4" t="s">
        <v>393</v>
      </c>
    </row>
    <row r="72" spans="1:4" ht="14.1" x14ac:dyDescent="0.3">
      <c r="A72" s="98">
        <v>70</v>
      </c>
      <c r="B72" s="2" t="s">
        <v>78</v>
      </c>
      <c r="C72" s="4" t="s">
        <v>180</v>
      </c>
      <c r="D72" s="4" t="s">
        <v>394</v>
      </c>
    </row>
    <row r="73" spans="1:4" ht="14.1" x14ac:dyDescent="0.3">
      <c r="A73" s="98">
        <v>71</v>
      </c>
      <c r="B73" s="2" t="s">
        <v>79</v>
      </c>
      <c r="C73" s="4" t="s">
        <v>181</v>
      </c>
      <c r="D73" s="4" t="s">
        <v>395</v>
      </c>
    </row>
    <row r="74" spans="1:4" ht="14.1" x14ac:dyDescent="0.3">
      <c r="A74" s="98">
        <v>72</v>
      </c>
      <c r="B74" s="2" t="s">
        <v>80</v>
      </c>
      <c r="C74" s="4" t="s">
        <v>182</v>
      </c>
      <c r="D74" s="4" t="s">
        <v>396</v>
      </c>
    </row>
    <row r="75" spans="1:4" ht="14.1" x14ac:dyDescent="0.3">
      <c r="A75" s="98">
        <v>73</v>
      </c>
      <c r="B75" s="2" t="s">
        <v>81</v>
      </c>
      <c r="C75" s="4" t="s">
        <v>183</v>
      </c>
      <c r="D75" s="4" t="s">
        <v>397</v>
      </c>
    </row>
    <row r="76" spans="1:4" ht="14.1" x14ac:dyDescent="0.3">
      <c r="A76" s="98">
        <v>74</v>
      </c>
      <c r="B76" s="2" t="s">
        <v>82</v>
      </c>
      <c r="C76" s="4" t="s">
        <v>184</v>
      </c>
      <c r="D76" s="4" t="s">
        <v>398</v>
      </c>
    </row>
    <row r="77" spans="1:4" ht="14.1" x14ac:dyDescent="0.3">
      <c r="A77" s="98">
        <v>75</v>
      </c>
      <c r="B77" s="2" t="s">
        <v>83</v>
      </c>
      <c r="C77" s="4" t="s">
        <v>185</v>
      </c>
      <c r="D77" s="4" t="s">
        <v>399</v>
      </c>
    </row>
    <row r="78" spans="1:4" ht="14.1" x14ac:dyDescent="0.3">
      <c r="A78" s="98">
        <v>76</v>
      </c>
      <c r="B78" s="2" t="s">
        <v>84</v>
      </c>
      <c r="C78" s="4" t="s">
        <v>186</v>
      </c>
      <c r="D78" s="4" t="s">
        <v>400</v>
      </c>
    </row>
    <row r="79" spans="1:4" ht="14.1" x14ac:dyDescent="0.3">
      <c r="A79" s="98">
        <v>77</v>
      </c>
      <c r="B79" s="2" t="s">
        <v>85</v>
      </c>
      <c r="C79" s="4" t="s">
        <v>187</v>
      </c>
      <c r="D79" s="4" t="s">
        <v>401</v>
      </c>
    </row>
    <row r="80" spans="1:4" ht="14.1" x14ac:dyDescent="0.3">
      <c r="A80" s="98">
        <v>78</v>
      </c>
      <c r="B80" s="2" t="s">
        <v>86</v>
      </c>
      <c r="C80" s="4" t="s">
        <v>188</v>
      </c>
      <c r="D80" s="4" t="s">
        <v>402</v>
      </c>
    </row>
    <row r="81" spans="1:4" ht="14.1" x14ac:dyDescent="0.3">
      <c r="A81" s="98">
        <v>79</v>
      </c>
      <c r="B81" s="2" t="s">
        <v>87</v>
      </c>
      <c r="C81" s="4" t="s">
        <v>189</v>
      </c>
      <c r="D81" s="4" t="s">
        <v>403</v>
      </c>
    </row>
    <row r="82" spans="1:4" ht="14.1" x14ac:dyDescent="0.3">
      <c r="A82" s="98">
        <v>80</v>
      </c>
      <c r="B82" s="2" t="s">
        <v>88</v>
      </c>
      <c r="C82" s="4" t="s">
        <v>190</v>
      </c>
      <c r="D82" s="4" t="s">
        <v>404</v>
      </c>
    </row>
    <row r="83" spans="1:4" ht="14.1" x14ac:dyDescent="0.3">
      <c r="A83" s="98">
        <v>81</v>
      </c>
      <c r="B83" s="2" t="s">
        <v>89</v>
      </c>
      <c r="C83" s="4" t="s">
        <v>191</v>
      </c>
      <c r="D83" s="4" t="s">
        <v>405</v>
      </c>
    </row>
    <row r="84" spans="1:4" ht="14.1" x14ac:dyDescent="0.3">
      <c r="A84" s="98">
        <v>82</v>
      </c>
      <c r="B84" s="2" t="s">
        <v>90</v>
      </c>
      <c r="C84" s="4" t="s">
        <v>192</v>
      </c>
      <c r="D84" s="4" t="s">
        <v>406</v>
      </c>
    </row>
    <row r="85" spans="1:4" ht="14.1" x14ac:dyDescent="0.3">
      <c r="A85" s="98">
        <v>83</v>
      </c>
      <c r="B85" s="2" t="s">
        <v>91</v>
      </c>
      <c r="C85" s="4" t="s">
        <v>193</v>
      </c>
      <c r="D85" s="4" t="s">
        <v>407</v>
      </c>
    </row>
    <row r="86" spans="1:4" ht="14.1" x14ac:dyDescent="0.3">
      <c r="A86" s="98">
        <v>84</v>
      </c>
      <c r="B86" s="2" t="s">
        <v>92</v>
      </c>
      <c r="C86" s="4" t="s">
        <v>194</v>
      </c>
      <c r="D86" s="4" t="s">
        <v>408</v>
      </c>
    </row>
    <row r="87" spans="1:4" ht="14.1" x14ac:dyDescent="0.3">
      <c r="A87" s="98">
        <v>85</v>
      </c>
      <c r="B87" s="2" t="s">
        <v>93</v>
      </c>
      <c r="C87" s="4" t="s">
        <v>195</v>
      </c>
      <c r="D87" s="4" t="s">
        <v>409</v>
      </c>
    </row>
    <row r="88" spans="1:4" ht="14.1" x14ac:dyDescent="0.3">
      <c r="A88" s="98">
        <v>86</v>
      </c>
      <c r="B88" s="2" t="s">
        <v>94</v>
      </c>
      <c r="C88" s="4" t="s">
        <v>196</v>
      </c>
      <c r="D88" s="4" t="s">
        <v>410</v>
      </c>
    </row>
    <row r="89" spans="1:4" ht="14.1" x14ac:dyDescent="0.3">
      <c r="A89" s="98">
        <v>87</v>
      </c>
      <c r="B89" s="2" t="s">
        <v>95</v>
      </c>
      <c r="C89" s="4" t="s">
        <v>197</v>
      </c>
      <c r="D89" s="4" t="s">
        <v>411</v>
      </c>
    </row>
    <row r="90" spans="1:4" ht="14.1" x14ac:dyDescent="0.3">
      <c r="A90" s="98">
        <v>88</v>
      </c>
      <c r="B90" s="2" t="s">
        <v>96</v>
      </c>
      <c r="C90" s="4" t="s">
        <v>198</v>
      </c>
      <c r="D90" s="4" t="s">
        <v>412</v>
      </c>
    </row>
    <row r="91" spans="1:4" ht="14.1" x14ac:dyDescent="0.3">
      <c r="A91" s="98">
        <v>89</v>
      </c>
      <c r="B91" s="2" t="s">
        <v>97</v>
      </c>
      <c r="C91" s="4" t="s">
        <v>199</v>
      </c>
      <c r="D91" s="4" t="s">
        <v>413</v>
      </c>
    </row>
    <row r="92" spans="1:4" ht="14.1" x14ac:dyDescent="0.3">
      <c r="A92" s="98">
        <v>90</v>
      </c>
      <c r="B92" s="2" t="s">
        <v>98</v>
      </c>
      <c r="C92" s="4" t="s">
        <v>200</v>
      </c>
      <c r="D92" s="4" t="s">
        <v>414</v>
      </c>
    </row>
    <row r="93" spans="1:4" ht="14.1" x14ac:dyDescent="0.3">
      <c r="A93" s="98">
        <v>91</v>
      </c>
      <c r="B93" s="2" t="s">
        <v>99</v>
      </c>
      <c r="C93" s="4" t="s">
        <v>201</v>
      </c>
      <c r="D93" s="4" t="s">
        <v>415</v>
      </c>
    </row>
    <row r="94" spans="1:4" ht="14.1" x14ac:dyDescent="0.3">
      <c r="A94" s="98">
        <v>92</v>
      </c>
      <c r="B94" s="2" t="s">
        <v>100</v>
      </c>
      <c r="C94" s="4" t="s">
        <v>202</v>
      </c>
      <c r="D94" s="4" t="s">
        <v>416</v>
      </c>
    </row>
    <row r="95" spans="1:4" ht="14.1" x14ac:dyDescent="0.3">
      <c r="A95" s="98">
        <v>93</v>
      </c>
      <c r="B95" s="2" t="s">
        <v>101</v>
      </c>
      <c r="C95" s="4" t="s">
        <v>203</v>
      </c>
      <c r="D95" s="4" t="s">
        <v>417</v>
      </c>
    </row>
    <row r="96" spans="1:4" ht="14.1" x14ac:dyDescent="0.3">
      <c r="A96" s="98">
        <v>94</v>
      </c>
      <c r="B96" s="2" t="s">
        <v>102</v>
      </c>
      <c r="C96" s="4" t="s">
        <v>204</v>
      </c>
      <c r="D96" s="4" t="s">
        <v>418</v>
      </c>
    </row>
    <row r="97" spans="1:4" ht="14.1" x14ac:dyDescent="0.3">
      <c r="A97" s="98">
        <v>95</v>
      </c>
      <c r="B97" s="2" t="s">
        <v>103</v>
      </c>
      <c r="C97" s="4" t="s">
        <v>205</v>
      </c>
      <c r="D97" s="4" t="s">
        <v>419</v>
      </c>
    </row>
    <row r="98" spans="1:4" ht="14.1" x14ac:dyDescent="0.3">
      <c r="A98" s="98">
        <v>96</v>
      </c>
      <c r="B98" s="2" t="s">
        <v>104</v>
      </c>
      <c r="C98" s="4" t="s">
        <v>206</v>
      </c>
      <c r="D98" s="4" t="s">
        <v>420</v>
      </c>
    </row>
    <row r="99" spans="1:4" ht="14.1" x14ac:dyDescent="0.3">
      <c r="A99" s="98">
        <v>97</v>
      </c>
      <c r="B99" s="2" t="s">
        <v>105</v>
      </c>
      <c r="C99" s="4" t="s">
        <v>207</v>
      </c>
      <c r="D99" s="4" t="s">
        <v>421</v>
      </c>
    </row>
    <row r="100" spans="1:4" ht="14.1" x14ac:dyDescent="0.3">
      <c r="A100" s="98">
        <v>98</v>
      </c>
      <c r="B100" s="2" t="s">
        <v>106</v>
      </c>
      <c r="C100" s="4" t="s">
        <v>208</v>
      </c>
      <c r="D100" s="4" t="s">
        <v>422</v>
      </c>
    </row>
    <row r="101" spans="1:4" ht="14.1" x14ac:dyDescent="0.3">
      <c r="A101" s="98">
        <v>99</v>
      </c>
      <c r="B101" s="2" t="s">
        <v>107</v>
      </c>
      <c r="C101" s="4" t="s">
        <v>209</v>
      </c>
      <c r="D101" s="4" t="s">
        <v>423</v>
      </c>
    </row>
    <row r="102" spans="1:4" ht="14.1" x14ac:dyDescent="0.3">
      <c r="A102" s="98">
        <v>100</v>
      </c>
      <c r="B102" s="2" t="s">
        <v>108</v>
      </c>
      <c r="C102" s="4" t="s">
        <v>210</v>
      </c>
      <c r="D102" s="4" t="s">
        <v>424</v>
      </c>
    </row>
    <row r="103" spans="1:4" ht="14.1" x14ac:dyDescent="0.3">
      <c r="A103" s="98">
        <v>101</v>
      </c>
      <c r="C103" s="4" t="s">
        <v>211</v>
      </c>
      <c r="D103" s="4" t="s">
        <v>425</v>
      </c>
    </row>
    <row r="104" spans="1:4" ht="14.1" x14ac:dyDescent="0.3">
      <c r="A104" s="98">
        <v>102</v>
      </c>
      <c r="C104" s="4" t="s">
        <v>212</v>
      </c>
      <c r="D104" s="4" t="s">
        <v>426</v>
      </c>
    </row>
    <row r="105" spans="1:4" ht="14.1" x14ac:dyDescent="0.3">
      <c r="A105" s="98">
        <v>103</v>
      </c>
      <c r="C105" s="4" t="s">
        <v>213</v>
      </c>
      <c r="D105" s="4" t="s">
        <v>427</v>
      </c>
    </row>
    <row r="106" spans="1:4" ht="14.1" x14ac:dyDescent="0.3">
      <c r="A106" s="98">
        <v>104</v>
      </c>
      <c r="C106" s="4" t="s">
        <v>214</v>
      </c>
      <c r="D106" s="4" t="s">
        <v>428</v>
      </c>
    </row>
    <row r="107" spans="1:4" ht="14.1" x14ac:dyDescent="0.3">
      <c r="A107" s="98">
        <v>105</v>
      </c>
      <c r="C107" s="4" t="s">
        <v>215</v>
      </c>
      <c r="D107" s="4" t="s">
        <v>429</v>
      </c>
    </row>
    <row r="108" spans="1:4" ht="14.1" x14ac:dyDescent="0.3">
      <c r="A108" s="98">
        <v>106</v>
      </c>
      <c r="C108" s="4" t="s">
        <v>216</v>
      </c>
      <c r="D108" s="4" t="s">
        <v>430</v>
      </c>
    </row>
    <row r="109" spans="1:4" ht="14.1" x14ac:dyDescent="0.3">
      <c r="A109" s="98">
        <v>107</v>
      </c>
      <c r="C109" s="4" t="s">
        <v>217</v>
      </c>
      <c r="D109" s="4" t="s">
        <v>431</v>
      </c>
    </row>
    <row r="110" spans="1:4" ht="14.1" x14ac:dyDescent="0.3">
      <c r="A110" s="98">
        <v>108</v>
      </c>
      <c r="C110" s="4" t="s">
        <v>218</v>
      </c>
      <c r="D110" s="4" t="s">
        <v>432</v>
      </c>
    </row>
    <row r="111" spans="1:4" ht="14.1" x14ac:dyDescent="0.3">
      <c r="A111" s="98">
        <v>109</v>
      </c>
      <c r="C111" s="4" t="s">
        <v>219</v>
      </c>
      <c r="D111" s="4" t="s">
        <v>433</v>
      </c>
    </row>
    <row r="112" spans="1:4" ht="14.1" x14ac:dyDescent="0.3">
      <c r="A112" s="98">
        <v>110</v>
      </c>
      <c r="C112" s="4" t="s">
        <v>220</v>
      </c>
      <c r="D112" s="4" t="s">
        <v>434</v>
      </c>
    </row>
    <row r="113" spans="1:4" ht="14.1" x14ac:dyDescent="0.3">
      <c r="A113" s="98">
        <v>111</v>
      </c>
      <c r="C113" s="4" t="s">
        <v>221</v>
      </c>
      <c r="D113" s="4" t="s">
        <v>435</v>
      </c>
    </row>
    <row r="114" spans="1:4" ht="14.1" x14ac:dyDescent="0.3">
      <c r="A114" s="98">
        <v>112</v>
      </c>
      <c r="C114" s="4" t="s">
        <v>222</v>
      </c>
      <c r="D114" s="4" t="s">
        <v>436</v>
      </c>
    </row>
    <row r="115" spans="1:4" ht="14.1" x14ac:dyDescent="0.3">
      <c r="A115" s="98">
        <v>113</v>
      </c>
      <c r="C115" s="4" t="s">
        <v>223</v>
      </c>
      <c r="D115" s="4" t="s">
        <v>437</v>
      </c>
    </row>
    <row r="116" spans="1:4" ht="14.1" x14ac:dyDescent="0.3">
      <c r="A116" s="98">
        <v>114</v>
      </c>
      <c r="C116" s="4" t="s">
        <v>224</v>
      </c>
      <c r="D116" s="4" t="s">
        <v>438</v>
      </c>
    </row>
    <row r="117" spans="1:4" ht="14.1" x14ac:dyDescent="0.3">
      <c r="A117" s="98">
        <v>115</v>
      </c>
      <c r="C117" s="4" t="s">
        <v>225</v>
      </c>
      <c r="D117" s="4" t="s">
        <v>439</v>
      </c>
    </row>
    <row r="118" spans="1:4" ht="14.1" x14ac:dyDescent="0.3">
      <c r="A118" s="98">
        <v>116</v>
      </c>
      <c r="C118" s="4" t="s">
        <v>226</v>
      </c>
      <c r="D118" s="4" t="s">
        <v>440</v>
      </c>
    </row>
    <row r="119" spans="1:4" ht="14.1" x14ac:dyDescent="0.3">
      <c r="A119" s="98">
        <v>117</v>
      </c>
      <c r="C119" s="4" t="s">
        <v>227</v>
      </c>
      <c r="D119" s="4" t="s">
        <v>441</v>
      </c>
    </row>
    <row r="120" spans="1:4" ht="14.1" x14ac:dyDescent="0.3">
      <c r="A120" s="98">
        <v>118</v>
      </c>
      <c r="C120" s="4" t="s">
        <v>228</v>
      </c>
      <c r="D120" s="4" t="s">
        <v>442</v>
      </c>
    </row>
    <row r="121" spans="1:4" ht="14.1" x14ac:dyDescent="0.3">
      <c r="A121" s="98">
        <v>119</v>
      </c>
      <c r="C121" s="4" t="s">
        <v>229</v>
      </c>
      <c r="D121" s="4" t="s">
        <v>443</v>
      </c>
    </row>
    <row r="122" spans="1:4" ht="14.1" x14ac:dyDescent="0.3">
      <c r="A122" s="98">
        <v>120</v>
      </c>
      <c r="C122" s="4" t="s">
        <v>230</v>
      </c>
      <c r="D122" s="4" t="s">
        <v>444</v>
      </c>
    </row>
    <row r="123" spans="1:4" ht="14.1" x14ac:dyDescent="0.3">
      <c r="A123" s="98">
        <v>121</v>
      </c>
      <c r="C123" s="4" t="s">
        <v>231</v>
      </c>
      <c r="D123" s="4" t="s">
        <v>445</v>
      </c>
    </row>
    <row r="124" spans="1:4" ht="14.1" x14ac:dyDescent="0.3">
      <c r="A124" s="98">
        <v>122</v>
      </c>
      <c r="C124" s="4" t="s">
        <v>232</v>
      </c>
      <c r="D124" s="4" t="s">
        <v>446</v>
      </c>
    </row>
    <row r="125" spans="1:4" ht="14.1" x14ac:dyDescent="0.3">
      <c r="A125" s="98">
        <v>123</v>
      </c>
      <c r="C125" s="4" t="s">
        <v>233</v>
      </c>
      <c r="D125" s="4" t="s">
        <v>447</v>
      </c>
    </row>
    <row r="126" spans="1:4" ht="14.1" x14ac:dyDescent="0.3">
      <c r="A126" s="98">
        <v>124</v>
      </c>
      <c r="C126" s="4" t="s">
        <v>234</v>
      </c>
      <c r="D126" s="4" t="s">
        <v>448</v>
      </c>
    </row>
    <row r="127" spans="1:4" ht="14.1" x14ac:dyDescent="0.3">
      <c r="A127" s="98">
        <v>125</v>
      </c>
      <c r="C127" s="4" t="s">
        <v>235</v>
      </c>
      <c r="D127" s="4" t="s">
        <v>449</v>
      </c>
    </row>
    <row r="128" spans="1:4" ht="14.1" x14ac:dyDescent="0.3">
      <c r="A128" s="98">
        <v>126</v>
      </c>
      <c r="C128" s="4" t="s">
        <v>236</v>
      </c>
      <c r="D128" s="4" t="s">
        <v>450</v>
      </c>
    </row>
    <row r="129" spans="1:4" ht="14.1" x14ac:dyDescent="0.3">
      <c r="A129" s="98">
        <v>127</v>
      </c>
      <c r="C129" s="4" t="s">
        <v>237</v>
      </c>
      <c r="D129" s="4" t="s">
        <v>451</v>
      </c>
    </row>
    <row r="130" spans="1:4" ht="14.1" x14ac:dyDescent="0.3">
      <c r="A130" s="98">
        <v>128</v>
      </c>
      <c r="C130" s="4" t="s">
        <v>238</v>
      </c>
      <c r="D130" s="4" t="s">
        <v>452</v>
      </c>
    </row>
    <row r="131" spans="1:4" ht="14.1" x14ac:dyDescent="0.3">
      <c r="A131" s="98">
        <v>129</v>
      </c>
      <c r="C131" s="4" t="s">
        <v>239</v>
      </c>
      <c r="D131" s="4" t="s">
        <v>453</v>
      </c>
    </row>
    <row r="132" spans="1:4" ht="14.1" x14ac:dyDescent="0.3">
      <c r="A132" s="98">
        <v>130</v>
      </c>
      <c r="C132" s="4" t="s">
        <v>240</v>
      </c>
      <c r="D132" s="4" t="s">
        <v>454</v>
      </c>
    </row>
    <row r="133" spans="1:4" x14ac:dyDescent="0.3">
      <c r="A133" s="98">
        <v>131</v>
      </c>
      <c r="C133" s="4" t="s">
        <v>241</v>
      </c>
      <c r="D133" s="4" t="s">
        <v>455</v>
      </c>
    </row>
    <row r="134" spans="1:4" x14ac:dyDescent="0.3">
      <c r="A134" s="98">
        <v>132</v>
      </c>
      <c r="C134" s="4" t="s">
        <v>242</v>
      </c>
      <c r="D134" s="4" t="s">
        <v>456</v>
      </c>
    </row>
    <row r="135" spans="1:4" x14ac:dyDescent="0.3">
      <c r="A135" s="98">
        <v>133</v>
      </c>
      <c r="C135" s="4" t="s">
        <v>243</v>
      </c>
      <c r="D135" s="4" t="s">
        <v>457</v>
      </c>
    </row>
    <row r="136" spans="1:4" x14ac:dyDescent="0.3">
      <c r="A136" s="98">
        <v>134</v>
      </c>
      <c r="C136" s="4" t="s">
        <v>244</v>
      </c>
      <c r="D136" s="4" t="s">
        <v>458</v>
      </c>
    </row>
    <row r="137" spans="1:4" x14ac:dyDescent="0.3">
      <c r="A137" s="98">
        <v>135</v>
      </c>
      <c r="C137" s="4" t="s">
        <v>245</v>
      </c>
      <c r="D137" s="4" t="s">
        <v>459</v>
      </c>
    </row>
    <row r="138" spans="1:4" x14ac:dyDescent="0.3">
      <c r="A138" s="98">
        <v>136</v>
      </c>
      <c r="C138" s="4" t="s">
        <v>246</v>
      </c>
      <c r="D138" s="4" t="s">
        <v>460</v>
      </c>
    </row>
    <row r="139" spans="1:4" x14ac:dyDescent="0.3">
      <c r="A139" s="98">
        <v>137</v>
      </c>
      <c r="C139" s="4" t="s">
        <v>247</v>
      </c>
      <c r="D139" s="4" t="s">
        <v>461</v>
      </c>
    </row>
    <row r="140" spans="1:4" x14ac:dyDescent="0.3">
      <c r="A140" s="98">
        <v>138</v>
      </c>
      <c r="C140" s="4" t="s">
        <v>248</v>
      </c>
      <c r="D140" s="4" t="s">
        <v>462</v>
      </c>
    </row>
    <row r="141" spans="1:4" x14ac:dyDescent="0.3">
      <c r="A141" s="98">
        <v>139</v>
      </c>
      <c r="C141" s="4" t="s">
        <v>249</v>
      </c>
      <c r="D141" s="4" t="s">
        <v>463</v>
      </c>
    </row>
    <row r="142" spans="1:4" x14ac:dyDescent="0.3">
      <c r="A142" s="98">
        <v>140</v>
      </c>
      <c r="C142" s="4" t="s">
        <v>250</v>
      </c>
      <c r="D142" s="4" t="s">
        <v>464</v>
      </c>
    </row>
    <row r="143" spans="1:4" x14ac:dyDescent="0.3">
      <c r="A143" s="98">
        <v>141</v>
      </c>
      <c r="C143" s="4" t="s">
        <v>251</v>
      </c>
      <c r="D143" s="4" t="s">
        <v>465</v>
      </c>
    </row>
    <row r="144" spans="1:4" x14ac:dyDescent="0.3">
      <c r="A144" s="98">
        <v>142</v>
      </c>
      <c r="C144" s="4" t="s">
        <v>252</v>
      </c>
      <c r="D144" s="4" t="s">
        <v>466</v>
      </c>
    </row>
    <row r="145" spans="1:4" x14ac:dyDescent="0.3">
      <c r="A145" s="98">
        <v>143</v>
      </c>
      <c r="C145" s="4" t="s">
        <v>253</v>
      </c>
      <c r="D145" s="4" t="s">
        <v>467</v>
      </c>
    </row>
    <row r="146" spans="1:4" x14ac:dyDescent="0.3">
      <c r="A146" s="98">
        <v>144</v>
      </c>
      <c r="C146" s="4" t="s">
        <v>254</v>
      </c>
      <c r="D146" s="4" t="s">
        <v>468</v>
      </c>
    </row>
    <row r="147" spans="1:4" x14ac:dyDescent="0.3">
      <c r="A147" s="98">
        <v>145</v>
      </c>
      <c r="C147" s="4" t="s">
        <v>255</v>
      </c>
      <c r="D147" s="4" t="s">
        <v>469</v>
      </c>
    </row>
    <row r="148" spans="1:4" x14ac:dyDescent="0.3">
      <c r="A148" s="98">
        <v>146</v>
      </c>
      <c r="C148" s="4" t="s">
        <v>256</v>
      </c>
      <c r="D148" s="4" t="s">
        <v>470</v>
      </c>
    </row>
    <row r="149" spans="1:4" x14ac:dyDescent="0.3">
      <c r="A149" s="98">
        <v>147</v>
      </c>
      <c r="C149" s="4" t="s">
        <v>257</v>
      </c>
      <c r="D149" s="4" t="s">
        <v>471</v>
      </c>
    </row>
    <row r="150" spans="1:4" x14ac:dyDescent="0.3">
      <c r="A150" s="98">
        <v>148</v>
      </c>
      <c r="C150" s="4" t="s">
        <v>258</v>
      </c>
      <c r="D150" s="4" t="s">
        <v>472</v>
      </c>
    </row>
    <row r="151" spans="1:4" x14ac:dyDescent="0.3">
      <c r="A151" s="98">
        <v>149</v>
      </c>
      <c r="C151" s="4" t="s">
        <v>259</v>
      </c>
      <c r="D151" s="4" t="s">
        <v>473</v>
      </c>
    </row>
    <row r="152" spans="1:4" x14ac:dyDescent="0.3">
      <c r="A152" s="98">
        <v>150</v>
      </c>
      <c r="C152" s="4" t="s">
        <v>260</v>
      </c>
      <c r="D152" s="4" t="s">
        <v>474</v>
      </c>
    </row>
    <row r="153" spans="1:4" x14ac:dyDescent="0.3">
      <c r="A153" s="98">
        <v>151</v>
      </c>
      <c r="C153" s="4" t="s">
        <v>261</v>
      </c>
      <c r="D153" s="4" t="s">
        <v>475</v>
      </c>
    </row>
    <row r="154" spans="1:4" x14ac:dyDescent="0.3">
      <c r="A154" s="98">
        <v>152</v>
      </c>
      <c r="C154" s="4" t="s">
        <v>262</v>
      </c>
      <c r="D154" s="4" t="s">
        <v>476</v>
      </c>
    </row>
    <row r="155" spans="1:4" x14ac:dyDescent="0.3">
      <c r="A155" s="98">
        <v>153</v>
      </c>
      <c r="C155" s="4" t="s">
        <v>263</v>
      </c>
      <c r="D155" s="4" t="s">
        <v>477</v>
      </c>
    </row>
    <row r="156" spans="1:4" x14ac:dyDescent="0.3">
      <c r="A156" s="98">
        <v>154</v>
      </c>
      <c r="C156" s="4" t="s">
        <v>264</v>
      </c>
      <c r="D156" s="4" t="s">
        <v>478</v>
      </c>
    </row>
    <row r="157" spans="1:4" x14ac:dyDescent="0.3">
      <c r="A157" s="98">
        <v>155</v>
      </c>
      <c r="C157" s="4" t="s">
        <v>265</v>
      </c>
      <c r="D157" s="4" t="s">
        <v>479</v>
      </c>
    </row>
    <row r="158" spans="1:4" x14ac:dyDescent="0.3">
      <c r="A158" s="98">
        <v>156</v>
      </c>
      <c r="C158" s="4" t="s">
        <v>266</v>
      </c>
      <c r="D158" s="4" t="s">
        <v>480</v>
      </c>
    </row>
    <row r="159" spans="1:4" x14ac:dyDescent="0.3">
      <c r="A159" s="98">
        <v>157</v>
      </c>
      <c r="C159" s="4" t="s">
        <v>267</v>
      </c>
      <c r="D159" s="4" t="s">
        <v>481</v>
      </c>
    </row>
    <row r="160" spans="1:4" x14ac:dyDescent="0.3">
      <c r="A160" s="98">
        <v>158</v>
      </c>
      <c r="C160" s="4" t="s">
        <v>268</v>
      </c>
      <c r="D160" s="4" t="s">
        <v>482</v>
      </c>
    </row>
    <row r="161" spans="1:4" x14ac:dyDescent="0.3">
      <c r="A161" s="98">
        <v>159</v>
      </c>
      <c r="C161" s="4" t="s">
        <v>269</v>
      </c>
      <c r="D161" s="4" t="s">
        <v>483</v>
      </c>
    </row>
    <row r="162" spans="1:4" x14ac:dyDescent="0.3">
      <c r="A162" s="98">
        <v>160</v>
      </c>
      <c r="C162" s="4" t="s">
        <v>270</v>
      </c>
      <c r="D162" s="4" t="s">
        <v>484</v>
      </c>
    </row>
    <row r="163" spans="1:4" x14ac:dyDescent="0.3">
      <c r="A163" s="98">
        <v>161</v>
      </c>
      <c r="C163" s="4" t="s">
        <v>271</v>
      </c>
      <c r="D163" s="4" t="s">
        <v>485</v>
      </c>
    </row>
    <row r="164" spans="1:4" x14ac:dyDescent="0.3">
      <c r="A164" s="98">
        <v>162</v>
      </c>
      <c r="C164" s="4" t="s">
        <v>272</v>
      </c>
      <c r="D164" s="4" t="s">
        <v>486</v>
      </c>
    </row>
    <row r="165" spans="1:4" x14ac:dyDescent="0.3">
      <c r="A165" s="98">
        <v>163</v>
      </c>
      <c r="C165" s="4" t="s">
        <v>273</v>
      </c>
      <c r="D165" s="4" t="s">
        <v>487</v>
      </c>
    </row>
    <row r="166" spans="1:4" x14ac:dyDescent="0.3">
      <c r="A166" s="98">
        <v>164</v>
      </c>
      <c r="C166" s="4" t="s">
        <v>274</v>
      </c>
      <c r="D166" s="4" t="s">
        <v>488</v>
      </c>
    </row>
    <row r="167" spans="1:4" x14ac:dyDescent="0.3">
      <c r="A167" s="98">
        <v>165</v>
      </c>
      <c r="C167" s="4" t="s">
        <v>275</v>
      </c>
    </row>
    <row r="168" spans="1:4" x14ac:dyDescent="0.3">
      <c r="A168" s="98">
        <v>166</v>
      </c>
      <c r="C168" s="4" t="s">
        <v>276</v>
      </c>
    </row>
    <row r="169" spans="1:4" x14ac:dyDescent="0.3">
      <c r="A169" s="98">
        <v>167</v>
      </c>
      <c r="C169" s="4" t="s">
        <v>277</v>
      </c>
    </row>
    <row r="170" spans="1:4" x14ac:dyDescent="0.3">
      <c r="A170" s="98">
        <v>168</v>
      </c>
      <c r="C170" s="4" t="s">
        <v>278</v>
      </c>
    </row>
    <row r="171" spans="1:4" x14ac:dyDescent="0.3">
      <c r="A171" s="98">
        <v>169</v>
      </c>
      <c r="C171" s="4" t="s">
        <v>279</v>
      </c>
    </row>
    <row r="172" spans="1:4" x14ac:dyDescent="0.3">
      <c r="A172" s="98">
        <v>170</v>
      </c>
      <c r="C172" s="4" t="s">
        <v>280</v>
      </c>
    </row>
    <row r="173" spans="1:4" x14ac:dyDescent="0.3">
      <c r="A173" s="98">
        <v>171</v>
      </c>
      <c r="C173" s="4" t="s">
        <v>281</v>
      </c>
    </row>
    <row r="174" spans="1:4" x14ac:dyDescent="0.3">
      <c r="A174" s="98">
        <v>172</v>
      </c>
      <c r="C174" s="4" t="s">
        <v>282</v>
      </c>
    </row>
    <row r="175" spans="1:4" x14ac:dyDescent="0.3">
      <c r="A175" s="98">
        <v>173</v>
      </c>
      <c r="C175" s="4" t="s">
        <v>283</v>
      </c>
    </row>
    <row r="176" spans="1:4" x14ac:dyDescent="0.3">
      <c r="A176" s="98">
        <v>174</v>
      </c>
      <c r="C176" s="4" t="s">
        <v>284</v>
      </c>
    </row>
    <row r="177" spans="1:3" x14ac:dyDescent="0.3">
      <c r="A177" s="98">
        <v>175</v>
      </c>
      <c r="C177" s="4" t="s">
        <v>285</v>
      </c>
    </row>
    <row r="178" spans="1:3" x14ac:dyDescent="0.3">
      <c r="A178" s="98">
        <v>176</v>
      </c>
      <c r="C178" s="4" t="s">
        <v>286</v>
      </c>
    </row>
    <row r="179" spans="1:3" x14ac:dyDescent="0.3">
      <c r="A179" s="98">
        <v>177</v>
      </c>
      <c r="C179" s="4" t="s">
        <v>287</v>
      </c>
    </row>
    <row r="180" spans="1:3" x14ac:dyDescent="0.3">
      <c r="A180" s="98">
        <v>178</v>
      </c>
      <c r="C180" s="4" t="s">
        <v>288</v>
      </c>
    </row>
    <row r="181" spans="1:3" x14ac:dyDescent="0.3">
      <c r="A181" s="98">
        <v>179</v>
      </c>
      <c r="C181" s="4" t="s">
        <v>289</v>
      </c>
    </row>
    <row r="182" spans="1:3" x14ac:dyDescent="0.3">
      <c r="A182" s="98">
        <v>180</v>
      </c>
      <c r="C182" s="4" t="s">
        <v>290</v>
      </c>
    </row>
    <row r="183" spans="1:3" x14ac:dyDescent="0.3">
      <c r="A183" s="98">
        <v>181</v>
      </c>
      <c r="C183" s="4" t="s">
        <v>291</v>
      </c>
    </row>
    <row r="184" spans="1:3" x14ac:dyDescent="0.3">
      <c r="A184" s="98">
        <v>182</v>
      </c>
      <c r="C184" s="4" t="s">
        <v>292</v>
      </c>
    </row>
    <row r="185" spans="1:3" x14ac:dyDescent="0.3">
      <c r="A185" s="98">
        <v>183</v>
      </c>
      <c r="C185" s="4" t="s">
        <v>293</v>
      </c>
    </row>
    <row r="186" spans="1:3" x14ac:dyDescent="0.3">
      <c r="A186" s="98">
        <v>184</v>
      </c>
      <c r="C186" s="4" t="s">
        <v>294</v>
      </c>
    </row>
    <row r="187" spans="1:3" x14ac:dyDescent="0.3">
      <c r="A187" s="98">
        <v>185</v>
      </c>
      <c r="C187" s="4" t="s">
        <v>295</v>
      </c>
    </row>
    <row r="188" spans="1:3" x14ac:dyDescent="0.3">
      <c r="A188" s="98">
        <v>186</v>
      </c>
      <c r="C188" s="4" t="s">
        <v>296</v>
      </c>
    </row>
    <row r="189" spans="1:3" x14ac:dyDescent="0.3">
      <c r="A189" s="98">
        <v>187</v>
      </c>
      <c r="C189" s="4" t="s">
        <v>297</v>
      </c>
    </row>
    <row r="190" spans="1:3" x14ac:dyDescent="0.3">
      <c r="A190" s="98">
        <v>188</v>
      </c>
      <c r="C190" s="4" t="s">
        <v>298</v>
      </c>
    </row>
    <row r="191" spans="1:3" x14ac:dyDescent="0.3">
      <c r="A191" s="98">
        <v>189</v>
      </c>
      <c r="C191" s="4" t="s">
        <v>299</v>
      </c>
    </row>
    <row r="192" spans="1:3" x14ac:dyDescent="0.3">
      <c r="A192" s="98">
        <v>190</v>
      </c>
      <c r="C192" s="4" t="s">
        <v>300</v>
      </c>
    </row>
    <row r="193" spans="1:3" x14ac:dyDescent="0.3">
      <c r="A193" s="98">
        <v>191</v>
      </c>
      <c r="C193" s="4" t="s">
        <v>301</v>
      </c>
    </row>
    <row r="194" spans="1:3" x14ac:dyDescent="0.3">
      <c r="A194" s="98">
        <v>192</v>
      </c>
      <c r="C194" s="4" t="s">
        <v>302</v>
      </c>
    </row>
    <row r="195" spans="1:3" x14ac:dyDescent="0.3">
      <c r="A195" s="98">
        <v>193</v>
      </c>
      <c r="C195" s="4" t="s">
        <v>303</v>
      </c>
    </row>
    <row r="196" spans="1:3" x14ac:dyDescent="0.3">
      <c r="A196" s="98">
        <v>194</v>
      </c>
      <c r="C196" s="4" t="s">
        <v>304</v>
      </c>
    </row>
    <row r="197" spans="1:3" x14ac:dyDescent="0.3">
      <c r="A197" s="98">
        <v>195</v>
      </c>
      <c r="C197" s="4" t="s">
        <v>305</v>
      </c>
    </row>
    <row r="198" spans="1:3" x14ac:dyDescent="0.3">
      <c r="A198" s="98">
        <v>196</v>
      </c>
      <c r="C198" s="4" t="s">
        <v>306</v>
      </c>
    </row>
    <row r="199" spans="1:3" x14ac:dyDescent="0.3">
      <c r="A199" s="98">
        <v>197</v>
      </c>
      <c r="C199" s="4" t="s">
        <v>307</v>
      </c>
    </row>
    <row r="200" spans="1:3" x14ac:dyDescent="0.3">
      <c r="A200" s="98">
        <v>198</v>
      </c>
      <c r="C200" s="4" t="s">
        <v>308</v>
      </c>
    </row>
    <row r="201" spans="1:3" x14ac:dyDescent="0.3">
      <c r="A201" s="98">
        <v>199</v>
      </c>
      <c r="C201" s="4" t="s">
        <v>309</v>
      </c>
    </row>
    <row r="202" spans="1:3" x14ac:dyDescent="0.3">
      <c r="A202" s="98">
        <v>200</v>
      </c>
      <c r="C202" s="4" t="s">
        <v>310</v>
      </c>
    </row>
    <row r="203" spans="1:3" x14ac:dyDescent="0.3">
      <c r="A203" s="98">
        <v>201</v>
      </c>
      <c r="C203" s="4" t="s">
        <v>311</v>
      </c>
    </row>
    <row r="204" spans="1:3" x14ac:dyDescent="0.3">
      <c r="A204" s="98">
        <v>202</v>
      </c>
      <c r="C204" s="4" t="s">
        <v>312</v>
      </c>
    </row>
    <row r="205" spans="1:3" x14ac:dyDescent="0.3">
      <c r="A205" s="98">
        <v>203</v>
      </c>
      <c r="C205" s="4" t="s">
        <v>313</v>
      </c>
    </row>
    <row r="206" spans="1:3" x14ac:dyDescent="0.3">
      <c r="A206" s="98">
        <v>204</v>
      </c>
      <c r="C206" s="4" t="s">
        <v>314</v>
      </c>
    </row>
    <row r="207" spans="1:3" x14ac:dyDescent="0.3">
      <c r="A207" s="98">
        <v>205</v>
      </c>
      <c r="C207" s="4" t="s">
        <v>315</v>
      </c>
    </row>
    <row r="208" spans="1:3" x14ac:dyDescent="0.3">
      <c r="A208" s="98">
        <v>206</v>
      </c>
      <c r="C208" s="4" t="s">
        <v>316</v>
      </c>
    </row>
    <row r="209" spans="1:3" x14ac:dyDescent="0.3">
      <c r="A209" s="98">
        <v>207</v>
      </c>
      <c r="C209" s="4" t="s">
        <v>317</v>
      </c>
    </row>
    <row r="210" spans="1:3" x14ac:dyDescent="0.3">
      <c r="A210" s="98">
        <v>208</v>
      </c>
      <c r="C210" s="4" t="s">
        <v>318</v>
      </c>
    </row>
    <row r="211" spans="1:3" x14ac:dyDescent="0.3">
      <c r="A211" s="98">
        <v>209</v>
      </c>
      <c r="C211" s="4" t="s">
        <v>319</v>
      </c>
    </row>
    <row r="212" spans="1:3" x14ac:dyDescent="0.3">
      <c r="A212" s="98">
        <v>210</v>
      </c>
      <c r="C212" s="4" t="s">
        <v>320</v>
      </c>
    </row>
    <row r="213" spans="1:3" x14ac:dyDescent="0.3">
      <c r="A213" s="98">
        <v>211</v>
      </c>
      <c r="C213" s="4" t="s">
        <v>321</v>
      </c>
    </row>
    <row r="214" spans="1:3" x14ac:dyDescent="0.3">
      <c r="A214" s="98">
        <v>212</v>
      </c>
      <c r="C214" s="4" t="s">
        <v>322</v>
      </c>
    </row>
    <row r="215" spans="1:3" x14ac:dyDescent="0.3">
      <c r="A215" s="98">
        <v>213</v>
      </c>
      <c r="C215" s="4" t="s">
        <v>323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3"/>
  <sheetViews>
    <sheetView zoomScaleNormal="100" workbookViewId="0">
      <pane xSplit="1" ySplit="3" topLeftCell="B4" activePane="bottomRight" state="frozen"/>
      <selection pane="topRight" activeCell="B1" sqref="B1"/>
      <selection pane="bottomLeft" activeCell="A3" sqref="A3"/>
      <selection pane="bottomRight"/>
    </sheetView>
  </sheetViews>
  <sheetFormatPr defaultColWidth="9.140625" defaultRowHeight="16.5" x14ac:dyDescent="0.3"/>
  <cols>
    <col min="1" max="1" width="9.140625" style="98"/>
    <col min="2" max="2" width="21.85546875" style="7" customWidth="1"/>
    <col min="3" max="4" width="46.5703125" style="7" customWidth="1"/>
    <col min="5" max="5" width="40.28515625" style="7" customWidth="1"/>
    <col min="6" max="6" width="48.7109375" style="7" customWidth="1"/>
    <col min="7" max="7" width="21.85546875" style="7" customWidth="1"/>
    <col min="8" max="8" width="9.140625" style="7"/>
    <col min="9" max="9" width="23.85546875" style="8" customWidth="1"/>
    <col min="10" max="16384" width="9.140625" style="7"/>
  </cols>
  <sheetData>
    <row r="1" spans="1:9" s="98" customFormat="1" ht="14.25" x14ac:dyDescent="0.2">
      <c r="A1" s="98">
        <v>1</v>
      </c>
      <c r="B1" s="98">
        <v>2</v>
      </c>
      <c r="C1" s="98">
        <v>3</v>
      </c>
      <c r="D1" s="98">
        <v>4</v>
      </c>
      <c r="E1" s="98">
        <v>5</v>
      </c>
      <c r="F1" s="98">
        <v>6</v>
      </c>
      <c r="G1" s="98">
        <v>7</v>
      </c>
      <c r="H1" s="98">
        <v>8</v>
      </c>
      <c r="I1" s="98">
        <v>9</v>
      </c>
    </row>
    <row r="2" spans="1:9" s="100" customFormat="1" ht="14.25" x14ac:dyDescent="0.2">
      <c r="A2" s="98" t="s">
        <v>109</v>
      </c>
      <c r="B2" s="100" t="s">
        <v>627</v>
      </c>
      <c r="C2" s="100" t="s">
        <v>629</v>
      </c>
      <c r="D2" s="100" t="s">
        <v>11585</v>
      </c>
      <c r="E2" s="100" t="s">
        <v>769</v>
      </c>
      <c r="F2" s="100" t="s">
        <v>859</v>
      </c>
      <c r="G2" s="100" t="s">
        <v>629</v>
      </c>
      <c r="H2" s="100" t="s">
        <v>3954</v>
      </c>
      <c r="I2" s="101" t="s">
        <v>784</v>
      </c>
    </row>
    <row r="3" spans="1:9" s="100" customFormat="1" ht="14.25" x14ac:dyDescent="0.2">
      <c r="A3" s="98" t="s">
        <v>0</v>
      </c>
      <c r="B3" s="100" t="s">
        <v>628</v>
      </c>
      <c r="C3" s="100" t="s">
        <v>630</v>
      </c>
      <c r="D3" s="100" t="s">
        <v>2404</v>
      </c>
      <c r="E3" s="100" t="s">
        <v>770</v>
      </c>
      <c r="F3" s="100" t="s">
        <v>860</v>
      </c>
      <c r="G3" s="100" t="s">
        <v>1860</v>
      </c>
      <c r="H3" s="100" t="s">
        <v>3955</v>
      </c>
      <c r="I3" s="101" t="s">
        <v>770</v>
      </c>
    </row>
    <row r="4" spans="1:9" ht="14.1" x14ac:dyDescent="0.3">
      <c r="A4" s="98">
        <v>1</v>
      </c>
      <c r="B4" s="7" t="s">
        <v>14578</v>
      </c>
      <c r="C4" s="7" t="s">
        <v>631</v>
      </c>
      <c r="D4" s="7" t="s">
        <v>11586</v>
      </c>
      <c r="E4" s="7" t="s">
        <v>771</v>
      </c>
      <c r="F4" s="7" t="s">
        <v>861</v>
      </c>
      <c r="G4" s="7" t="s">
        <v>1861</v>
      </c>
      <c r="H4" s="7" t="s">
        <v>3956</v>
      </c>
      <c r="I4" s="8" t="s">
        <v>14579</v>
      </c>
    </row>
    <row r="5" spans="1:9" ht="14.1" x14ac:dyDescent="0.3">
      <c r="A5" s="98">
        <v>2</v>
      </c>
      <c r="B5" s="7" t="s">
        <v>14580</v>
      </c>
      <c r="C5" s="7" t="s">
        <v>632</v>
      </c>
      <c r="D5" s="7" t="s">
        <v>11587</v>
      </c>
      <c r="E5" s="7" t="s">
        <v>772</v>
      </c>
      <c r="F5" s="7" t="s">
        <v>862</v>
      </c>
      <c r="G5" s="7" t="s">
        <v>1862</v>
      </c>
      <c r="H5" s="7" t="s">
        <v>3957</v>
      </c>
      <c r="I5" s="8" t="s">
        <v>14581</v>
      </c>
    </row>
    <row r="6" spans="1:9" ht="14.1" x14ac:dyDescent="0.3">
      <c r="A6" s="98">
        <v>3</v>
      </c>
      <c r="B6" s="7" t="s">
        <v>14582</v>
      </c>
      <c r="C6" s="7" t="s">
        <v>633</v>
      </c>
      <c r="D6" s="7" t="s">
        <v>11588</v>
      </c>
      <c r="E6" s="7" t="s">
        <v>773</v>
      </c>
      <c r="F6" s="7" t="s">
        <v>863</v>
      </c>
      <c r="G6" s="7" t="s">
        <v>1863</v>
      </c>
      <c r="H6" s="7" t="s">
        <v>3958</v>
      </c>
      <c r="I6" s="8" t="s">
        <v>14583</v>
      </c>
    </row>
    <row r="7" spans="1:9" ht="14.1" x14ac:dyDescent="0.3">
      <c r="A7" s="98">
        <v>4</v>
      </c>
      <c r="B7" s="7" t="s">
        <v>14584</v>
      </c>
      <c r="C7" s="7" t="s">
        <v>714</v>
      </c>
      <c r="D7" s="7" t="s">
        <v>11589</v>
      </c>
      <c r="E7" s="7" t="s">
        <v>774</v>
      </c>
      <c r="F7" s="7" t="s">
        <v>864</v>
      </c>
      <c r="G7" s="7" t="s">
        <v>1864</v>
      </c>
      <c r="H7" s="7" t="s">
        <v>3959</v>
      </c>
      <c r="I7" s="8" t="s">
        <v>14585</v>
      </c>
    </row>
    <row r="8" spans="1:9" ht="14.1" x14ac:dyDescent="0.3">
      <c r="A8" s="98">
        <v>5</v>
      </c>
      <c r="C8" s="7" t="s">
        <v>634</v>
      </c>
      <c r="D8" s="7" t="s">
        <v>11590</v>
      </c>
      <c r="E8" s="7" t="s">
        <v>775</v>
      </c>
      <c r="F8" s="7" t="s">
        <v>865</v>
      </c>
      <c r="G8" s="7" t="s">
        <v>1865</v>
      </c>
      <c r="H8" s="7" t="s">
        <v>3960</v>
      </c>
      <c r="I8" s="8" t="s">
        <v>14586</v>
      </c>
    </row>
    <row r="9" spans="1:9" ht="14.1" x14ac:dyDescent="0.3">
      <c r="A9" s="98">
        <v>6</v>
      </c>
      <c r="C9" s="7" t="s">
        <v>637</v>
      </c>
      <c r="D9" s="7" t="s">
        <v>11591</v>
      </c>
      <c r="E9" s="7" t="s">
        <v>776</v>
      </c>
      <c r="F9" s="7" t="s">
        <v>866</v>
      </c>
      <c r="G9" s="7" t="s">
        <v>1866</v>
      </c>
      <c r="H9" s="7" t="s">
        <v>3961</v>
      </c>
      <c r="I9" s="8" t="s">
        <v>14587</v>
      </c>
    </row>
    <row r="10" spans="1:9" ht="14.1" x14ac:dyDescent="0.3">
      <c r="A10" s="98">
        <v>7</v>
      </c>
      <c r="C10" s="7" t="s">
        <v>691</v>
      </c>
      <c r="D10" s="7" t="s">
        <v>11592</v>
      </c>
      <c r="E10" s="7" t="s">
        <v>777</v>
      </c>
      <c r="F10" s="7" t="s">
        <v>867</v>
      </c>
      <c r="G10" s="7" t="s">
        <v>1867</v>
      </c>
      <c r="H10" s="7" t="s">
        <v>3962</v>
      </c>
      <c r="I10" s="8" t="s">
        <v>14588</v>
      </c>
    </row>
    <row r="11" spans="1:9" ht="14.1" x14ac:dyDescent="0.3">
      <c r="A11" s="98">
        <v>8</v>
      </c>
      <c r="C11" s="7" t="s">
        <v>763</v>
      </c>
      <c r="D11" s="7" t="s">
        <v>11593</v>
      </c>
      <c r="E11" s="7" t="s">
        <v>778</v>
      </c>
      <c r="F11" s="7" t="s">
        <v>868</v>
      </c>
      <c r="G11" s="7" t="s">
        <v>1868</v>
      </c>
      <c r="H11" s="7" t="s">
        <v>3963</v>
      </c>
      <c r="I11" s="8" t="s">
        <v>14589</v>
      </c>
    </row>
    <row r="12" spans="1:9" ht="14.1" x14ac:dyDescent="0.3">
      <c r="A12" s="98">
        <v>9</v>
      </c>
      <c r="C12" s="7" t="s">
        <v>764</v>
      </c>
      <c r="D12" s="7" t="s">
        <v>11594</v>
      </c>
      <c r="E12" s="7" t="s">
        <v>779</v>
      </c>
      <c r="F12" s="7" t="s">
        <v>869</v>
      </c>
      <c r="G12" s="7" t="s">
        <v>1869</v>
      </c>
      <c r="H12" s="7" t="s">
        <v>3964</v>
      </c>
      <c r="I12" s="8" t="s">
        <v>14590</v>
      </c>
    </row>
    <row r="13" spans="1:9" ht="14.1" x14ac:dyDescent="0.3">
      <c r="A13" s="98">
        <v>10</v>
      </c>
      <c r="C13" s="7" t="s">
        <v>635</v>
      </c>
      <c r="D13" s="7" t="s">
        <v>11595</v>
      </c>
      <c r="E13" s="7" t="s">
        <v>780</v>
      </c>
      <c r="F13" s="7" t="s">
        <v>870</v>
      </c>
      <c r="G13" s="7" t="s">
        <v>1870</v>
      </c>
      <c r="H13" s="7" t="s">
        <v>3965</v>
      </c>
      <c r="I13" s="8" t="s">
        <v>14591</v>
      </c>
    </row>
    <row r="14" spans="1:9" ht="14.1" x14ac:dyDescent="0.3">
      <c r="A14" s="98">
        <v>11</v>
      </c>
      <c r="C14" s="7" t="s">
        <v>636</v>
      </c>
      <c r="D14" s="7" t="s">
        <v>11596</v>
      </c>
      <c r="E14" s="7" t="s">
        <v>781</v>
      </c>
      <c r="F14" s="7" t="s">
        <v>871</v>
      </c>
      <c r="G14" s="7" t="s">
        <v>1871</v>
      </c>
      <c r="H14" s="7" t="s">
        <v>3966</v>
      </c>
      <c r="I14" s="8" t="s">
        <v>14592</v>
      </c>
    </row>
    <row r="15" spans="1:9" ht="14.1" x14ac:dyDescent="0.3">
      <c r="A15" s="98">
        <v>12</v>
      </c>
      <c r="C15" s="7" t="s">
        <v>638</v>
      </c>
      <c r="D15" s="7" t="s">
        <v>11597</v>
      </c>
      <c r="E15" s="7" t="s">
        <v>782</v>
      </c>
      <c r="F15" s="7" t="s">
        <v>872</v>
      </c>
      <c r="G15" s="7" t="s">
        <v>1872</v>
      </c>
      <c r="H15" s="7" t="s">
        <v>3967</v>
      </c>
      <c r="I15" s="8" t="s">
        <v>14593</v>
      </c>
    </row>
    <row r="16" spans="1:9" ht="14.1" x14ac:dyDescent="0.3">
      <c r="A16" s="98">
        <v>13</v>
      </c>
      <c r="C16" s="7" t="s">
        <v>711</v>
      </c>
      <c r="D16" s="7" t="s">
        <v>11598</v>
      </c>
      <c r="E16" s="7" t="s">
        <v>783</v>
      </c>
      <c r="F16" s="7" t="s">
        <v>873</v>
      </c>
      <c r="G16" s="7" t="s">
        <v>1873</v>
      </c>
      <c r="H16" s="7" t="s">
        <v>3968</v>
      </c>
      <c r="I16" s="8" t="s">
        <v>14594</v>
      </c>
    </row>
    <row r="17" spans="1:9" ht="14.1" x14ac:dyDescent="0.3">
      <c r="A17" s="98">
        <v>14</v>
      </c>
      <c r="C17" s="7" t="s">
        <v>659</v>
      </c>
      <c r="D17" s="7" t="s">
        <v>11599</v>
      </c>
      <c r="E17" s="7" t="s">
        <v>784</v>
      </c>
      <c r="F17" s="7" t="s">
        <v>874</v>
      </c>
      <c r="G17" s="7" t="s">
        <v>1874</v>
      </c>
      <c r="H17" s="7" t="s">
        <v>3969</v>
      </c>
      <c r="I17" s="8" t="s">
        <v>14595</v>
      </c>
    </row>
    <row r="18" spans="1:9" ht="14.1" x14ac:dyDescent="0.3">
      <c r="A18" s="98">
        <v>15</v>
      </c>
      <c r="C18" s="7" t="s">
        <v>661</v>
      </c>
      <c r="D18" s="7" t="s">
        <v>11600</v>
      </c>
      <c r="E18" s="7" t="s">
        <v>785</v>
      </c>
      <c r="F18" s="7" t="s">
        <v>875</v>
      </c>
      <c r="G18" s="7" t="s">
        <v>1875</v>
      </c>
      <c r="H18" s="7" t="s">
        <v>3970</v>
      </c>
      <c r="I18" s="8" t="s">
        <v>14596</v>
      </c>
    </row>
    <row r="19" spans="1:9" ht="14.1" x14ac:dyDescent="0.3">
      <c r="A19" s="98">
        <v>16</v>
      </c>
      <c r="C19" s="7" t="s">
        <v>660</v>
      </c>
      <c r="D19" s="7" t="s">
        <v>11601</v>
      </c>
      <c r="E19" s="7" t="s">
        <v>786</v>
      </c>
      <c r="F19" s="7" t="s">
        <v>876</v>
      </c>
      <c r="G19" s="7" t="s">
        <v>1876</v>
      </c>
      <c r="H19" s="7" t="s">
        <v>3971</v>
      </c>
      <c r="I19" s="8" t="s">
        <v>14597</v>
      </c>
    </row>
    <row r="20" spans="1:9" ht="14.1" x14ac:dyDescent="0.3">
      <c r="A20" s="98">
        <v>17</v>
      </c>
      <c r="C20" s="7" t="s">
        <v>639</v>
      </c>
      <c r="D20" s="7" t="s">
        <v>11602</v>
      </c>
      <c r="E20" s="7" t="s">
        <v>787</v>
      </c>
      <c r="F20" s="7" t="s">
        <v>877</v>
      </c>
      <c r="G20" s="7" t="s">
        <v>1877</v>
      </c>
      <c r="H20" s="7" t="s">
        <v>3972</v>
      </c>
      <c r="I20" s="8" t="s">
        <v>14598</v>
      </c>
    </row>
    <row r="21" spans="1:9" ht="14.1" x14ac:dyDescent="0.3">
      <c r="A21" s="98">
        <v>18</v>
      </c>
      <c r="C21" s="7" t="s">
        <v>640</v>
      </c>
      <c r="D21" s="7" t="s">
        <v>11603</v>
      </c>
      <c r="E21" s="7" t="s">
        <v>788</v>
      </c>
      <c r="F21" s="7" t="s">
        <v>878</v>
      </c>
      <c r="G21" s="7" t="s">
        <v>629</v>
      </c>
      <c r="H21" s="7" t="s">
        <v>3973</v>
      </c>
      <c r="I21" s="8" t="s">
        <v>14599</v>
      </c>
    </row>
    <row r="22" spans="1:9" ht="14.1" x14ac:dyDescent="0.3">
      <c r="A22" s="98">
        <v>19</v>
      </c>
      <c r="C22" s="7" t="s">
        <v>641</v>
      </c>
      <c r="D22" s="7" t="s">
        <v>11604</v>
      </c>
      <c r="E22" s="7" t="s">
        <v>789</v>
      </c>
      <c r="F22" s="7" t="s">
        <v>879</v>
      </c>
      <c r="G22" s="7" t="s">
        <v>1878</v>
      </c>
      <c r="H22" s="7" t="s">
        <v>3974</v>
      </c>
      <c r="I22" s="8" t="s">
        <v>14600</v>
      </c>
    </row>
    <row r="23" spans="1:9" ht="14.1" x14ac:dyDescent="0.3">
      <c r="A23" s="98">
        <v>20</v>
      </c>
      <c r="C23" s="7" t="s">
        <v>643</v>
      </c>
      <c r="D23" s="7" t="s">
        <v>11605</v>
      </c>
      <c r="E23" s="7" t="s">
        <v>790</v>
      </c>
      <c r="F23" s="7" t="s">
        <v>880</v>
      </c>
      <c r="G23" s="7" t="s">
        <v>1879</v>
      </c>
      <c r="H23" s="7" t="s">
        <v>3975</v>
      </c>
      <c r="I23" s="8" t="s">
        <v>14601</v>
      </c>
    </row>
    <row r="24" spans="1:9" ht="14.1" x14ac:dyDescent="0.3">
      <c r="A24" s="98">
        <v>21</v>
      </c>
      <c r="C24" s="7" t="s">
        <v>642</v>
      </c>
      <c r="D24" s="7" t="s">
        <v>11606</v>
      </c>
      <c r="E24" s="7" t="s">
        <v>791</v>
      </c>
      <c r="F24" s="7" t="s">
        <v>881</v>
      </c>
      <c r="G24" s="7" t="s">
        <v>1880</v>
      </c>
      <c r="H24" s="7" t="s">
        <v>3976</v>
      </c>
      <c r="I24" s="8" t="s">
        <v>14602</v>
      </c>
    </row>
    <row r="25" spans="1:9" ht="14.1" x14ac:dyDescent="0.3">
      <c r="A25" s="98">
        <v>22</v>
      </c>
      <c r="C25" s="7" t="s">
        <v>644</v>
      </c>
      <c r="D25" s="7" t="s">
        <v>11607</v>
      </c>
      <c r="E25" s="7" t="s">
        <v>792</v>
      </c>
      <c r="F25" s="7" t="s">
        <v>882</v>
      </c>
      <c r="G25" s="7" t="s">
        <v>1881</v>
      </c>
      <c r="H25" s="7" t="s">
        <v>3977</v>
      </c>
      <c r="I25" s="8" t="s">
        <v>14603</v>
      </c>
    </row>
    <row r="26" spans="1:9" ht="14.1" x14ac:dyDescent="0.3">
      <c r="A26" s="98">
        <v>23</v>
      </c>
      <c r="C26" s="7" t="s">
        <v>645</v>
      </c>
      <c r="D26" s="7" t="s">
        <v>11608</v>
      </c>
      <c r="E26" s="7" t="s">
        <v>793</v>
      </c>
      <c r="F26" s="7" t="s">
        <v>883</v>
      </c>
      <c r="G26" s="7" t="s">
        <v>1882</v>
      </c>
      <c r="H26" s="7" t="s">
        <v>3978</v>
      </c>
      <c r="I26" s="8" t="s">
        <v>14604</v>
      </c>
    </row>
    <row r="27" spans="1:9" ht="14.1" x14ac:dyDescent="0.3">
      <c r="A27" s="98">
        <v>24</v>
      </c>
      <c r="C27" s="7" t="s">
        <v>646</v>
      </c>
      <c r="D27" s="7" t="s">
        <v>11609</v>
      </c>
      <c r="E27" s="7" t="s">
        <v>794</v>
      </c>
      <c r="F27" s="7" t="s">
        <v>884</v>
      </c>
      <c r="G27" s="7" t="s">
        <v>1883</v>
      </c>
      <c r="H27" s="7" t="s">
        <v>3979</v>
      </c>
      <c r="I27" s="8" t="s">
        <v>14605</v>
      </c>
    </row>
    <row r="28" spans="1:9" ht="14.1" x14ac:dyDescent="0.3">
      <c r="A28" s="98">
        <v>25</v>
      </c>
      <c r="C28" s="7" t="s">
        <v>647</v>
      </c>
      <c r="D28" s="7" t="s">
        <v>11610</v>
      </c>
      <c r="E28" s="7" t="s">
        <v>795</v>
      </c>
      <c r="F28" s="7" t="s">
        <v>885</v>
      </c>
      <c r="G28" s="7" t="s">
        <v>1884</v>
      </c>
      <c r="H28" s="7" t="s">
        <v>3980</v>
      </c>
      <c r="I28" s="8" t="s">
        <v>14606</v>
      </c>
    </row>
    <row r="29" spans="1:9" ht="14.1" x14ac:dyDescent="0.3">
      <c r="A29" s="98">
        <v>26</v>
      </c>
      <c r="C29" s="7" t="s">
        <v>648</v>
      </c>
      <c r="D29" s="7" t="s">
        <v>11611</v>
      </c>
      <c r="E29" s="7" t="s">
        <v>798</v>
      </c>
      <c r="F29" s="7" t="s">
        <v>886</v>
      </c>
      <c r="G29" s="7" t="s">
        <v>1885</v>
      </c>
      <c r="H29" s="7" t="s">
        <v>3981</v>
      </c>
      <c r="I29" s="8" t="s">
        <v>14607</v>
      </c>
    </row>
    <row r="30" spans="1:9" ht="14.1" x14ac:dyDescent="0.3">
      <c r="A30" s="98">
        <v>27</v>
      </c>
      <c r="C30" s="7" t="s">
        <v>649</v>
      </c>
      <c r="D30" s="7" t="s">
        <v>11612</v>
      </c>
      <c r="E30" s="7" t="s">
        <v>796</v>
      </c>
      <c r="F30" s="7" t="s">
        <v>887</v>
      </c>
      <c r="G30" s="7" t="s">
        <v>1886</v>
      </c>
      <c r="H30" s="7" t="s">
        <v>3982</v>
      </c>
      <c r="I30" s="8" t="s">
        <v>14608</v>
      </c>
    </row>
    <row r="31" spans="1:9" ht="14.1" x14ac:dyDescent="0.3">
      <c r="A31" s="98">
        <v>28</v>
      </c>
      <c r="C31" s="7" t="s">
        <v>650</v>
      </c>
      <c r="D31" s="7" t="s">
        <v>11613</v>
      </c>
      <c r="E31" s="7" t="s">
        <v>797</v>
      </c>
      <c r="F31" s="7" t="s">
        <v>888</v>
      </c>
      <c r="G31" s="7" t="s">
        <v>1887</v>
      </c>
      <c r="H31" s="7" t="s">
        <v>3983</v>
      </c>
      <c r="I31" s="10" t="s">
        <v>14609</v>
      </c>
    </row>
    <row r="32" spans="1:9" ht="14.1" x14ac:dyDescent="0.3">
      <c r="A32" s="98">
        <v>29</v>
      </c>
      <c r="C32" s="7" t="s">
        <v>743</v>
      </c>
      <c r="D32" s="7" t="s">
        <v>11614</v>
      </c>
      <c r="E32" s="7" t="s">
        <v>799</v>
      </c>
      <c r="F32" s="7" t="s">
        <v>889</v>
      </c>
      <c r="G32" s="7" t="s">
        <v>1888</v>
      </c>
      <c r="H32" s="7" t="s">
        <v>3984</v>
      </c>
      <c r="I32" s="8" t="s">
        <v>14610</v>
      </c>
    </row>
    <row r="33" spans="1:9" ht="14.1" x14ac:dyDescent="0.3">
      <c r="A33" s="98">
        <v>30</v>
      </c>
      <c r="C33" s="7" t="s">
        <v>747</v>
      </c>
      <c r="D33" s="7" t="s">
        <v>11615</v>
      </c>
      <c r="E33" s="7" t="s">
        <v>800</v>
      </c>
      <c r="F33" s="7" t="s">
        <v>890</v>
      </c>
      <c r="G33" s="7" t="s">
        <v>1889</v>
      </c>
      <c r="H33" s="7" t="s">
        <v>3985</v>
      </c>
      <c r="I33" s="9" t="s">
        <v>14611</v>
      </c>
    </row>
    <row r="34" spans="1:9" ht="14.1" x14ac:dyDescent="0.3">
      <c r="A34" s="98">
        <v>31</v>
      </c>
      <c r="C34" s="7" t="s">
        <v>657</v>
      </c>
      <c r="D34" s="7" t="s">
        <v>11616</v>
      </c>
      <c r="E34" s="7" t="s">
        <v>801</v>
      </c>
      <c r="F34" s="7" t="s">
        <v>891</v>
      </c>
      <c r="G34" s="7" t="s">
        <v>811</v>
      </c>
      <c r="H34" s="7" t="s">
        <v>3986</v>
      </c>
      <c r="I34" s="10" t="s">
        <v>14612</v>
      </c>
    </row>
    <row r="35" spans="1:9" ht="14.1" x14ac:dyDescent="0.3">
      <c r="A35" s="98">
        <v>32</v>
      </c>
      <c r="C35" s="7" t="s">
        <v>699</v>
      </c>
      <c r="D35" s="7" t="s">
        <v>11617</v>
      </c>
      <c r="E35" s="7" t="s">
        <v>802</v>
      </c>
      <c r="F35" s="7" t="s">
        <v>892</v>
      </c>
      <c r="G35" s="7" t="s">
        <v>1890</v>
      </c>
      <c r="H35" s="7" t="s">
        <v>3987</v>
      </c>
      <c r="I35" s="8" t="s">
        <v>14613</v>
      </c>
    </row>
    <row r="36" spans="1:9" ht="14.1" x14ac:dyDescent="0.3">
      <c r="A36" s="98">
        <v>33</v>
      </c>
      <c r="C36" s="7" t="s">
        <v>656</v>
      </c>
      <c r="D36" s="7" t="s">
        <v>11618</v>
      </c>
      <c r="E36" s="7" t="s">
        <v>803</v>
      </c>
      <c r="F36" s="7" t="s">
        <v>893</v>
      </c>
      <c r="G36" s="7" t="s">
        <v>1891</v>
      </c>
      <c r="H36" s="7" t="s">
        <v>3988</v>
      </c>
      <c r="I36" s="8" t="s">
        <v>14614</v>
      </c>
    </row>
    <row r="37" spans="1:9" ht="14.1" x14ac:dyDescent="0.3">
      <c r="A37" s="98">
        <v>34</v>
      </c>
      <c r="C37" s="7" t="s">
        <v>698</v>
      </c>
      <c r="D37" s="7" t="s">
        <v>11619</v>
      </c>
      <c r="E37" s="7" t="s">
        <v>804</v>
      </c>
      <c r="F37" s="7" t="s">
        <v>894</v>
      </c>
      <c r="G37" s="7" t="s">
        <v>1892</v>
      </c>
      <c r="H37" s="7" t="s">
        <v>3989</v>
      </c>
      <c r="I37" s="8" t="s">
        <v>14615</v>
      </c>
    </row>
    <row r="38" spans="1:9" ht="14.1" x14ac:dyDescent="0.3">
      <c r="A38" s="98">
        <v>35</v>
      </c>
      <c r="C38" s="7" t="s">
        <v>658</v>
      </c>
      <c r="D38" s="7" t="s">
        <v>11620</v>
      </c>
      <c r="E38" s="7" t="s">
        <v>805</v>
      </c>
      <c r="F38" s="7" t="s">
        <v>895</v>
      </c>
      <c r="G38" s="7" t="s">
        <v>1893</v>
      </c>
      <c r="H38" s="7" t="s">
        <v>3990</v>
      </c>
      <c r="I38" s="8" t="s">
        <v>14616</v>
      </c>
    </row>
    <row r="39" spans="1:9" ht="14.1" x14ac:dyDescent="0.3">
      <c r="A39" s="98">
        <v>36</v>
      </c>
      <c r="C39" s="7" t="s">
        <v>663</v>
      </c>
      <c r="D39" s="7" t="s">
        <v>11621</v>
      </c>
      <c r="E39" s="7" t="s">
        <v>806</v>
      </c>
      <c r="F39" s="7" t="s">
        <v>896</v>
      </c>
      <c r="G39" s="7" t="s">
        <v>1894</v>
      </c>
      <c r="H39" s="7" t="s">
        <v>3991</v>
      </c>
      <c r="I39" s="8" t="s">
        <v>14617</v>
      </c>
    </row>
    <row r="40" spans="1:9" ht="14.1" x14ac:dyDescent="0.3">
      <c r="A40" s="98">
        <v>37</v>
      </c>
      <c r="C40" s="7" t="s">
        <v>662</v>
      </c>
      <c r="D40" s="7" t="s">
        <v>11622</v>
      </c>
      <c r="E40" s="7" t="s">
        <v>807</v>
      </c>
      <c r="F40" s="7" t="s">
        <v>897</v>
      </c>
      <c r="G40" s="7" t="s">
        <v>1895</v>
      </c>
      <c r="H40" s="7" t="s">
        <v>3992</v>
      </c>
      <c r="I40" s="8" t="s">
        <v>14618</v>
      </c>
    </row>
    <row r="41" spans="1:9" x14ac:dyDescent="0.3">
      <c r="A41" s="98">
        <v>38</v>
      </c>
      <c r="C41" s="7" t="s">
        <v>664</v>
      </c>
      <c r="D41" s="7" t="s">
        <v>11623</v>
      </c>
      <c r="E41" s="7" t="s">
        <v>808</v>
      </c>
      <c r="F41" s="7" t="s">
        <v>898</v>
      </c>
      <c r="G41" s="7" t="s">
        <v>1896</v>
      </c>
      <c r="H41" s="7" t="s">
        <v>3993</v>
      </c>
      <c r="I41" s="8" t="s">
        <v>14619</v>
      </c>
    </row>
    <row r="42" spans="1:9" x14ac:dyDescent="0.3">
      <c r="A42" s="98">
        <v>39</v>
      </c>
      <c r="C42" s="7" t="s">
        <v>665</v>
      </c>
      <c r="D42" s="7" t="s">
        <v>11624</v>
      </c>
      <c r="E42" s="7" t="s">
        <v>809</v>
      </c>
      <c r="F42" s="7" t="s">
        <v>899</v>
      </c>
      <c r="G42" s="7" t="s">
        <v>1897</v>
      </c>
      <c r="H42" s="7" t="s">
        <v>3994</v>
      </c>
      <c r="I42" s="8" t="s">
        <v>14620</v>
      </c>
    </row>
    <row r="43" spans="1:9" x14ac:dyDescent="0.3">
      <c r="A43" s="98">
        <v>40</v>
      </c>
      <c r="C43" s="7" t="s">
        <v>666</v>
      </c>
      <c r="D43" s="7" t="s">
        <v>11625</v>
      </c>
      <c r="E43" s="7" t="s">
        <v>810</v>
      </c>
      <c r="F43" s="7" t="s">
        <v>900</v>
      </c>
      <c r="G43" s="7" t="s">
        <v>1898</v>
      </c>
      <c r="H43" s="7" t="s">
        <v>3995</v>
      </c>
      <c r="I43" s="8" t="s">
        <v>14621</v>
      </c>
    </row>
    <row r="44" spans="1:9" x14ac:dyDescent="0.3">
      <c r="A44" s="98">
        <v>41</v>
      </c>
      <c r="C44" s="7" t="s">
        <v>669</v>
      </c>
      <c r="D44" s="7" t="s">
        <v>11626</v>
      </c>
      <c r="E44" s="7" t="s">
        <v>811</v>
      </c>
      <c r="F44" s="7" t="s">
        <v>901</v>
      </c>
      <c r="G44" s="7" t="s">
        <v>1899</v>
      </c>
      <c r="H44" s="7" t="s">
        <v>3996</v>
      </c>
      <c r="I44" s="8" t="s">
        <v>14622</v>
      </c>
    </row>
    <row r="45" spans="1:9" x14ac:dyDescent="0.3">
      <c r="A45" s="98">
        <v>42</v>
      </c>
      <c r="C45" s="7" t="s">
        <v>685</v>
      </c>
      <c r="D45" s="7" t="s">
        <v>11627</v>
      </c>
      <c r="E45" s="7" t="s">
        <v>812</v>
      </c>
      <c r="F45" s="7" t="s">
        <v>902</v>
      </c>
      <c r="G45" s="7" t="s">
        <v>1900</v>
      </c>
      <c r="H45" s="7" t="s">
        <v>3997</v>
      </c>
      <c r="I45" s="8" t="s">
        <v>14623</v>
      </c>
    </row>
    <row r="46" spans="1:9" x14ac:dyDescent="0.3">
      <c r="A46" s="98">
        <v>43</v>
      </c>
      <c r="C46" s="7" t="s">
        <v>688</v>
      </c>
      <c r="D46" s="7" t="s">
        <v>11628</v>
      </c>
      <c r="E46" s="7" t="s">
        <v>813</v>
      </c>
      <c r="F46" s="7" t="s">
        <v>903</v>
      </c>
      <c r="G46" s="7" t="s">
        <v>1901</v>
      </c>
      <c r="H46" s="7" t="s">
        <v>3998</v>
      </c>
      <c r="I46" s="8" t="s">
        <v>14624</v>
      </c>
    </row>
    <row r="47" spans="1:9" x14ac:dyDescent="0.3">
      <c r="A47" s="98">
        <v>44</v>
      </c>
      <c r="C47" s="7" t="s">
        <v>687</v>
      </c>
      <c r="D47" s="7" t="s">
        <v>11629</v>
      </c>
      <c r="E47" s="7" t="s">
        <v>814</v>
      </c>
      <c r="F47" s="7" t="s">
        <v>904</v>
      </c>
      <c r="G47" s="7" t="s">
        <v>1902</v>
      </c>
      <c r="H47" s="7" t="s">
        <v>3999</v>
      </c>
    </row>
    <row r="48" spans="1:9" x14ac:dyDescent="0.3">
      <c r="A48" s="98">
        <v>45</v>
      </c>
      <c r="C48" s="7" t="s">
        <v>686</v>
      </c>
      <c r="D48" s="7" t="s">
        <v>11630</v>
      </c>
      <c r="E48" s="7" t="s">
        <v>815</v>
      </c>
      <c r="F48" s="7" t="s">
        <v>905</v>
      </c>
      <c r="G48" s="7" t="s">
        <v>1903</v>
      </c>
      <c r="H48" s="7" t="s">
        <v>4000</v>
      </c>
    </row>
    <row r="49" spans="1:8" x14ac:dyDescent="0.3">
      <c r="A49" s="98">
        <v>46</v>
      </c>
      <c r="C49" s="7" t="s">
        <v>667</v>
      </c>
      <c r="D49" s="7" t="s">
        <v>11631</v>
      </c>
      <c r="E49" s="7" t="s">
        <v>816</v>
      </c>
      <c r="F49" s="7" t="s">
        <v>906</v>
      </c>
      <c r="G49" s="7" t="s">
        <v>1904</v>
      </c>
      <c r="H49" s="7" t="s">
        <v>4001</v>
      </c>
    </row>
    <row r="50" spans="1:8" x14ac:dyDescent="0.3">
      <c r="A50" s="98">
        <v>47</v>
      </c>
      <c r="C50" s="7" t="s">
        <v>710</v>
      </c>
      <c r="D50" s="7" t="s">
        <v>11632</v>
      </c>
      <c r="E50" s="7" t="s">
        <v>817</v>
      </c>
      <c r="F50" s="7" t="s">
        <v>907</v>
      </c>
      <c r="G50" s="7" t="s">
        <v>1905</v>
      </c>
      <c r="H50" s="7" t="s">
        <v>4002</v>
      </c>
    </row>
    <row r="51" spans="1:8" x14ac:dyDescent="0.3">
      <c r="A51" s="98">
        <v>48</v>
      </c>
      <c r="C51" s="7" t="s">
        <v>682</v>
      </c>
      <c r="D51" s="7" t="s">
        <v>11633</v>
      </c>
      <c r="E51" s="7" t="s">
        <v>818</v>
      </c>
      <c r="F51" s="7" t="s">
        <v>908</v>
      </c>
      <c r="G51" s="7" t="s">
        <v>831</v>
      </c>
      <c r="H51" s="7" t="s">
        <v>4003</v>
      </c>
    </row>
    <row r="52" spans="1:8" x14ac:dyDescent="0.3">
      <c r="A52" s="98">
        <v>49</v>
      </c>
      <c r="C52" s="7" t="s">
        <v>684</v>
      </c>
      <c r="D52" s="7" t="s">
        <v>11634</v>
      </c>
      <c r="E52" s="7" t="s">
        <v>819</v>
      </c>
      <c r="F52" s="7" t="s">
        <v>909</v>
      </c>
      <c r="G52" s="7" t="s">
        <v>1906</v>
      </c>
      <c r="H52" s="7" t="s">
        <v>4004</v>
      </c>
    </row>
    <row r="53" spans="1:8" x14ac:dyDescent="0.3">
      <c r="A53" s="98">
        <v>50</v>
      </c>
      <c r="C53" s="7" t="s">
        <v>683</v>
      </c>
      <c r="D53" s="7" t="s">
        <v>11635</v>
      </c>
      <c r="E53" s="7" t="s">
        <v>820</v>
      </c>
      <c r="F53" s="7" t="s">
        <v>910</v>
      </c>
      <c r="G53" s="7" t="s">
        <v>1907</v>
      </c>
      <c r="H53" s="7" t="s">
        <v>4005</v>
      </c>
    </row>
    <row r="54" spans="1:8" x14ac:dyDescent="0.3">
      <c r="A54" s="98">
        <v>51</v>
      </c>
      <c r="C54" s="7" t="s">
        <v>673</v>
      </c>
      <c r="D54" s="7" t="s">
        <v>11636</v>
      </c>
      <c r="E54" s="7" t="s">
        <v>821</v>
      </c>
      <c r="F54" s="7" t="s">
        <v>911</v>
      </c>
      <c r="G54" s="7" t="s">
        <v>1908</v>
      </c>
      <c r="H54" s="7" t="s">
        <v>4006</v>
      </c>
    </row>
    <row r="55" spans="1:8" x14ac:dyDescent="0.3">
      <c r="A55" s="98">
        <v>52</v>
      </c>
      <c r="C55" s="7" t="s">
        <v>671</v>
      </c>
      <c r="D55" s="7" t="s">
        <v>11637</v>
      </c>
      <c r="E55" s="7" t="s">
        <v>822</v>
      </c>
      <c r="F55" s="7" t="s">
        <v>912</v>
      </c>
      <c r="G55" s="7" t="s">
        <v>1909</v>
      </c>
      <c r="H55" s="7" t="s">
        <v>4007</v>
      </c>
    </row>
    <row r="56" spans="1:8" x14ac:dyDescent="0.3">
      <c r="A56" s="98">
        <v>53</v>
      </c>
      <c r="C56" s="7" t="s">
        <v>672</v>
      </c>
      <c r="D56" s="7" t="s">
        <v>11638</v>
      </c>
      <c r="E56" s="7" t="s">
        <v>427</v>
      </c>
      <c r="F56" s="7" t="s">
        <v>913</v>
      </c>
      <c r="G56" s="7" t="s">
        <v>1910</v>
      </c>
      <c r="H56" s="7" t="s">
        <v>4008</v>
      </c>
    </row>
    <row r="57" spans="1:8" x14ac:dyDescent="0.3">
      <c r="A57" s="98">
        <v>54</v>
      </c>
      <c r="C57" s="7" t="s">
        <v>674</v>
      </c>
      <c r="D57" s="7" t="s">
        <v>11639</v>
      </c>
      <c r="E57" s="7" t="s">
        <v>823</v>
      </c>
      <c r="F57" s="7" t="s">
        <v>914</v>
      </c>
      <c r="G57" s="7" t="s">
        <v>1911</v>
      </c>
      <c r="H57" s="7" t="s">
        <v>4009</v>
      </c>
    </row>
    <row r="58" spans="1:8" x14ac:dyDescent="0.3">
      <c r="A58" s="98">
        <v>55</v>
      </c>
      <c r="C58" s="7" t="s">
        <v>749</v>
      </c>
      <c r="D58" s="7" t="s">
        <v>11640</v>
      </c>
      <c r="E58" s="7" t="s">
        <v>824</v>
      </c>
      <c r="F58" s="7" t="s">
        <v>915</v>
      </c>
      <c r="G58" s="7" t="s">
        <v>1912</v>
      </c>
      <c r="H58" s="7" t="s">
        <v>4010</v>
      </c>
    </row>
    <row r="59" spans="1:8" x14ac:dyDescent="0.3">
      <c r="A59" s="98">
        <v>56</v>
      </c>
      <c r="C59" s="7" t="s">
        <v>689</v>
      </c>
      <c r="D59" s="7" t="s">
        <v>11641</v>
      </c>
      <c r="E59" s="7" t="s">
        <v>825</v>
      </c>
      <c r="F59" s="7" t="s">
        <v>916</v>
      </c>
      <c r="G59" s="7" t="s">
        <v>1913</v>
      </c>
      <c r="H59" s="7" t="s">
        <v>4011</v>
      </c>
    </row>
    <row r="60" spans="1:8" x14ac:dyDescent="0.3">
      <c r="A60" s="98">
        <v>57</v>
      </c>
      <c r="C60" s="7" t="s">
        <v>690</v>
      </c>
      <c r="D60" s="7" t="s">
        <v>11642</v>
      </c>
      <c r="E60" s="7" t="s">
        <v>826</v>
      </c>
      <c r="F60" s="7" t="s">
        <v>917</v>
      </c>
      <c r="G60" s="7" t="s">
        <v>1914</v>
      </c>
      <c r="H60" s="7" t="s">
        <v>4012</v>
      </c>
    </row>
    <row r="61" spans="1:8" x14ac:dyDescent="0.3">
      <c r="A61" s="98">
        <v>58</v>
      </c>
      <c r="C61" s="7" t="s">
        <v>707</v>
      </c>
      <c r="D61" s="7" t="s">
        <v>11643</v>
      </c>
      <c r="E61" s="7" t="s">
        <v>827</v>
      </c>
      <c r="F61" s="7" t="s">
        <v>918</v>
      </c>
      <c r="G61" s="7" t="s">
        <v>1915</v>
      </c>
      <c r="H61" s="7" t="s">
        <v>4013</v>
      </c>
    </row>
    <row r="62" spans="1:8" x14ac:dyDescent="0.3">
      <c r="A62" s="98">
        <v>59</v>
      </c>
      <c r="C62" s="7" t="s">
        <v>708</v>
      </c>
      <c r="D62" s="7" t="s">
        <v>11644</v>
      </c>
      <c r="E62" s="7" t="s">
        <v>828</v>
      </c>
      <c r="F62" s="7" t="s">
        <v>919</v>
      </c>
      <c r="G62" s="7" t="s">
        <v>1916</v>
      </c>
      <c r="H62" s="7" t="s">
        <v>4014</v>
      </c>
    </row>
    <row r="63" spans="1:8" x14ac:dyDescent="0.3">
      <c r="A63" s="98">
        <v>60</v>
      </c>
      <c r="C63" s="7" t="s">
        <v>709</v>
      </c>
      <c r="D63" s="7" t="s">
        <v>11645</v>
      </c>
      <c r="E63" s="7" t="s">
        <v>829</v>
      </c>
      <c r="F63" s="7" t="s">
        <v>920</v>
      </c>
      <c r="G63" s="7" t="s">
        <v>1917</v>
      </c>
      <c r="H63" s="7" t="s">
        <v>4015</v>
      </c>
    </row>
    <row r="64" spans="1:8" x14ac:dyDescent="0.3">
      <c r="A64" s="98">
        <v>61</v>
      </c>
      <c r="C64" s="7" t="s">
        <v>693</v>
      </c>
      <c r="D64" s="7" t="s">
        <v>11646</v>
      </c>
      <c r="E64" s="7" t="s">
        <v>830</v>
      </c>
      <c r="F64" s="7" t="s">
        <v>921</v>
      </c>
      <c r="G64" s="7" t="s">
        <v>1918</v>
      </c>
      <c r="H64" s="7" t="s">
        <v>4016</v>
      </c>
    </row>
    <row r="65" spans="1:8" x14ac:dyDescent="0.3">
      <c r="A65" s="98">
        <v>62</v>
      </c>
      <c r="C65" s="7" t="s">
        <v>692</v>
      </c>
      <c r="D65" s="7" t="s">
        <v>11647</v>
      </c>
      <c r="E65" s="7" t="s">
        <v>831</v>
      </c>
      <c r="F65" s="7" t="s">
        <v>922</v>
      </c>
      <c r="G65" s="7" t="s">
        <v>1919</v>
      </c>
      <c r="H65" s="7" t="s">
        <v>4017</v>
      </c>
    </row>
    <row r="66" spans="1:8" x14ac:dyDescent="0.3">
      <c r="A66" s="98">
        <v>63</v>
      </c>
      <c r="C66" s="7" t="s">
        <v>694</v>
      </c>
      <c r="D66" s="7" t="s">
        <v>11648</v>
      </c>
      <c r="E66" s="7" t="s">
        <v>832</v>
      </c>
      <c r="F66" s="7" t="s">
        <v>923</v>
      </c>
      <c r="G66" s="7" t="s">
        <v>1920</v>
      </c>
      <c r="H66" s="7" t="s">
        <v>4018</v>
      </c>
    </row>
    <row r="67" spans="1:8" x14ac:dyDescent="0.3">
      <c r="A67" s="98">
        <v>64</v>
      </c>
      <c r="C67" s="7" t="s">
        <v>702</v>
      </c>
      <c r="D67" s="7" t="s">
        <v>11649</v>
      </c>
      <c r="E67" s="7" t="s">
        <v>833</v>
      </c>
      <c r="F67" s="7" t="s">
        <v>924</v>
      </c>
      <c r="G67" s="7" t="s">
        <v>1921</v>
      </c>
      <c r="H67" s="7" t="s">
        <v>4019</v>
      </c>
    </row>
    <row r="68" spans="1:8" x14ac:dyDescent="0.3">
      <c r="A68" s="98">
        <v>65</v>
      </c>
      <c r="C68" s="7" t="s">
        <v>703</v>
      </c>
      <c r="D68" s="7" t="s">
        <v>11650</v>
      </c>
      <c r="E68" s="7" t="s">
        <v>834</v>
      </c>
      <c r="F68" s="7" t="s">
        <v>925</v>
      </c>
      <c r="G68" s="7" t="s">
        <v>1922</v>
      </c>
      <c r="H68" s="7" t="s">
        <v>4020</v>
      </c>
    </row>
    <row r="69" spans="1:8" x14ac:dyDescent="0.3">
      <c r="A69" s="98">
        <v>66</v>
      </c>
      <c r="C69" s="7" t="s">
        <v>716</v>
      </c>
      <c r="D69" s="7" t="s">
        <v>11651</v>
      </c>
      <c r="E69" s="7" t="s">
        <v>835</v>
      </c>
      <c r="F69" s="7" t="s">
        <v>926</v>
      </c>
      <c r="G69" s="7" t="s">
        <v>1923</v>
      </c>
      <c r="H69" s="7" t="s">
        <v>4021</v>
      </c>
    </row>
    <row r="70" spans="1:8" x14ac:dyDescent="0.3">
      <c r="A70" s="98">
        <v>67</v>
      </c>
      <c r="C70" s="7" t="s">
        <v>717</v>
      </c>
      <c r="D70" s="7" t="s">
        <v>11652</v>
      </c>
      <c r="E70" s="7" t="s">
        <v>836</v>
      </c>
      <c r="F70" s="7" t="s">
        <v>927</v>
      </c>
      <c r="G70" s="7" t="s">
        <v>1924</v>
      </c>
      <c r="H70" s="7" t="s">
        <v>4022</v>
      </c>
    </row>
    <row r="71" spans="1:8" x14ac:dyDescent="0.3">
      <c r="A71" s="98">
        <v>68</v>
      </c>
      <c r="C71" s="7" t="s">
        <v>718</v>
      </c>
      <c r="D71" s="7" t="s">
        <v>11653</v>
      </c>
      <c r="E71" s="7" t="s">
        <v>837</v>
      </c>
      <c r="F71" s="7" t="s">
        <v>928</v>
      </c>
      <c r="G71" s="7" t="s">
        <v>1925</v>
      </c>
      <c r="H71" s="7" t="s">
        <v>4023</v>
      </c>
    </row>
    <row r="72" spans="1:8" x14ac:dyDescent="0.3">
      <c r="A72" s="98">
        <v>69</v>
      </c>
      <c r="C72" s="7" t="s">
        <v>675</v>
      </c>
      <c r="D72" s="7" t="s">
        <v>11654</v>
      </c>
      <c r="E72" s="7" t="s">
        <v>838</v>
      </c>
      <c r="F72" s="7" t="s">
        <v>929</v>
      </c>
      <c r="G72" s="7" t="s">
        <v>1926</v>
      </c>
      <c r="H72" s="7" t="s">
        <v>4024</v>
      </c>
    </row>
    <row r="73" spans="1:8" x14ac:dyDescent="0.3">
      <c r="A73" s="98">
        <v>70</v>
      </c>
      <c r="C73" s="7" t="s">
        <v>677</v>
      </c>
      <c r="D73" s="7" t="s">
        <v>11655</v>
      </c>
      <c r="E73" s="7" t="s">
        <v>839</v>
      </c>
      <c r="F73" s="7" t="s">
        <v>930</v>
      </c>
      <c r="H73" s="7" t="s">
        <v>4025</v>
      </c>
    </row>
    <row r="74" spans="1:8" x14ac:dyDescent="0.3">
      <c r="A74" s="98">
        <v>71</v>
      </c>
      <c r="C74" s="7" t="s">
        <v>676</v>
      </c>
      <c r="D74" s="7" t="s">
        <v>11656</v>
      </c>
      <c r="E74" s="7" t="s">
        <v>840</v>
      </c>
      <c r="F74" s="7" t="s">
        <v>931</v>
      </c>
      <c r="H74" s="7" t="s">
        <v>4026</v>
      </c>
    </row>
    <row r="75" spans="1:8" x14ac:dyDescent="0.3">
      <c r="A75" s="98">
        <v>72</v>
      </c>
      <c r="C75" s="7" t="s">
        <v>719</v>
      </c>
      <c r="D75" s="7" t="s">
        <v>11657</v>
      </c>
      <c r="E75" s="7" t="s">
        <v>841</v>
      </c>
      <c r="F75" s="7" t="s">
        <v>932</v>
      </c>
      <c r="H75" s="7" t="s">
        <v>4027</v>
      </c>
    </row>
    <row r="76" spans="1:8" x14ac:dyDescent="0.3">
      <c r="A76" s="98">
        <v>73</v>
      </c>
      <c r="C76" s="7" t="s">
        <v>720</v>
      </c>
      <c r="D76" s="7" t="s">
        <v>11658</v>
      </c>
      <c r="E76" s="7" t="s">
        <v>842</v>
      </c>
      <c r="F76" s="7" t="s">
        <v>933</v>
      </c>
      <c r="H76" s="7" t="s">
        <v>4028</v>
      </c>
    </row>
    <row r="77" spans="1:8" x14ac:dyDescent="0.3">
      <c r="A77" s="98">
        <v>74</v>
      </c>
      <c r="C77" s="7" t="s">
        <v>721</v>
      </c>
      <c r="D77" s="7" t="s">
        <v>11659</v>
      </c>
      <c r="E77" s="7" t="s">
        <v>843</v>
      </c>
      <c r="F77" s="7" t="s">
        <v>934</v>
      </c>
      <c r="H77" s="7" t="s">
        <v>4029</v>
      </c>
    </row>
    <row r="78" spans="1:8" x14ac:dyDescent="0.3">
      <c r="A78" s="98">
        <v>75</v>
      </c>
      <c r="C78" s="7" t="s">
        <v>722</v>
      </c>
      <c r="D78" s="7" t="s">
        <v>11660</v>
      </c>
      <c r="E78" s="7" t="s">
        <v>844</v>
      </c>
      <c r="F78" s="7" t="s">
        <v>935</v>
      </c>
      <c r="H78" s="7" t="s">
        <v>4030</v>
      </c>
    </row>
    <row r="79" spans="1:8" x14ac:dyDescent="0.3">
      <c r="A79" s="98">
        <v>76</v>
      </c>
      <c r="C79" s="7" t="s">
        <v>723</v>
      </c>
      <c r="D79" s="7" t="s">
        <v>11661</v>
      </c>
      <c r="E79" s="7" t="s">
        <v>845</v>
      </c>
      <c r="F79" s="7" t="s">
        <v>936</v>
      </c>
      <c r="H79" s="7" t="s">
        <v>4031</v>
      </c>
    </row>
    <row r="80" spans="1:8" x14ac:dyDescent="0.3">
      <c r="A80" s="98">
        <v>77</v>
      </c>
      <c r="C80" s="7" t="s">
        <v>724</v>
      </c>
      <c r="D80" s="7" t="s">
        <v>11662</v>
      </c>
      <c r="E80" s="7" t="s">
        <v>846</v>
      </c>
      <c r="F80" s="7" t="s">
        <v>937</v>
      </c>
      <c r="H80" s="7" t="s">
        <v>4032</v>
      </c>
    </row>
    <row r="81" spans="1:8" x14ac:dyDescent="0.3">
      <c r="A81" s="98">
        <v>78</v>
      </c>
      <c r="C81" s="7" t="s">
        <v>725</v>
      </c>
      <c r="D81" s="7" t="s">
        <v>11663</v>
      </c>
      <c r="E81" s="7" t="s">
        <v>847</v>
      </c>
      <c r="F81" s="7" t="s">
        <v>938</v>
      </c>
      <c r="H81" s="7" t="s">
        <v>4033</v>
      </c>
    </row>
    <row r="82" spans="1:8" x14ac:dyDescent="0.3">
      <c r="A82" s="98">
        <v>79</v>
      </c>
      <c r="C82" s="7" t="s">
        <v>726</v>
      </c>
      <c r="D82" s="7" t="s">
        <v>11664</v>
      </c>
      <c r="E82" s="7" t="s">
        <v>848</v>
      </c>
      <c r="F82" s="7" t="s">
        <v>939</v>
      </c>
      <c r="H82" s="7" t="s">
        <v>4034</v>
      </c>
    </row>
    <row r="83" spans="1:8" x14ac:dyDescent="0.3">
      <c r="A83" s="98">
        <v>80</v>
      </c>
      <c r="C83" s="7" t="s">
        <v>727</v>
      </c>
      <c r="D83" s="7" t="s">
        <v>11665</v>
      </c>
      <c r="E83" s="7" t="s">
        <v>849</v>
      </c>
      <c r="F83" s="7" t="s">
        <v>940</v>
      </c>
      <c r="H83" s="7" t="s">
        <v>4035</v>
      </c>
    </row>
    <row r="84" spans="1:8" x14ac:dyDescent="0.3">
      <c r="A84" s="98">
        <v>81</v>
      </c>
      <c r="C84" s="7" t="s">
        <v>728</v>
      </c>
      <c r="D84" s="7" t="s">
        <v>11666</v>
      </c>
      <c r="E84" s="7" t="s">
        <v>850</v>
      </c>
      <c r="F84" s="7" t="s">
        <v>941</v>
      </c>
      <c r="H84" s="7" t="s">
        <v>4036</v>
      </c>
    </row>
    <row r="85" spans="1:8" x14ac:dyDescent="0.3">
      <c r="A85" s="98">
        <v>82</v>
      </c>
      <c r="C85" s="7" t="s">
        <v>729</v>
      </c>
      <c r="D85" s="7" t="s">
        <v>11667</v>
      </c>
      <c r="E85" s="7" t="s">
        <v>851</v>
      </c>
      <c r="F85" s="7" t="s">
        <v>942</v>
      </c>
      <c r="H85" s="7" t="s">
        <v>4037</v>
      </c>
    </row>
    <row r="86" spans="1:8" x14ac:dyDescent="0.3">
      <c r="A86" s="98">
        <v>83</v>
      </c>
      <c r="C86" s="7" t="s">
        <v>731</v>
      </c>
      <c r="D86" s="7" t="s">
        <v>11668</v>
      </c>
      <c r="E86" s="7" t="s">
        <v>852</v>
      </c>
      <c r="F86" s="7" t="s">
        <v>943</v>
      </c>
      <c r="H86" s="7" t="s">
        <v>4038</v>
      </c>
    </row>
    <row r="87" spans="1:8" x14ac:dyDescent="0.3">
      <c r="A87" s="98">
        <v>84</v>
      </c>
      <c r="C87" s="7" t="s">
        <v>732</v>
      </c>
      <c r="D87" s="7" t="s">
        <v>11669</v>
      </c>
      <c r="E87" s="7" t="s">
        <v>853</v>
      </c>
      <c r="F87" s="7" t="s">
        <v>944</v>
      </c>
      <c r="H87" s="7" t="s">
        <v>4039</v>
      </c>
    </row>
    <row r="88" spans="1:8" x14ac:dyDescent="0.3">
      <c r="A88" s="98">
        <v>85</v>
      </c>
      <c r="C88" s="7" t="s">
        <v>733</v>
      </c>
      <c r="D88" s="7" t="s">
        <v>11670</v>
      </c>
      <c r="E88" s="7" t="s">
        <v>854</v>
      </c>
      <c r="F88" s="7" t="s">
        <v>945</v>
      </c>
      <c r="H88" s="7" t="s">
        <v>4040</v>
      </c>
    </row>
    <row r="89" spans="1:8" x14ac:dyDescent="0.3">
      <c r="A89" s="98">
        <v>86</v>
      </c>
      <c r="C89" s="7" t="s">
        <v>734</v>
      </c>
      <c r="D89" s="7" t="s">
        <v>11671</v>
      </c>
      <c r="E89" s="7" t="s">
        <v>855</v>
      </c>
      <c r="F89" s="7" t="s">
        <v>946</v>
      </c>
      <c r="H89" s="7" t="s">
        <v>4041</v>
      </c>
    </row>
    <row r="90" spans="1:8" x14ac:dyDescent="0.3">
      <c r="A90" s="98">
        <v>87</v>
      </c>
      <c r="C90" s="7" t="s">
        <v>730</v>
      </c>
      <c r="D90" s="7" t="s">
        <v>11672</v>
      </c>
      <c r="E90" s="7" t="s">
        <v>856</v>
      </c>
      <c r="F90" s="7" t="s">
        <v>947</v>
      </c>
      <c r="H90" s="7" t="s">
        <v>4042</v>
      </c>
    </row>
    <row r="91" spans="1:8" x14ac:dyDescent="0.3">
      <c r="A91" s="98">
        <v>88</v>
      </c>
      <c r="C91" s="7" t="s">
        <v>706</v>
      </c>
      <c r="D91" s="7" t="s">
        <v>11673</v>
      </c>
      <c r="E91" s="7" t="s">
        <v>857</v>
      </c>
      <c r="F91" s="7" t="s">
        <v>948</v>
      </c>
      <c r="H91" s="7" t="s">
        <v>4043</v>
      </c>
    </row>
    <row r="92" spans="1:8" x14ac:dyDescent="0.3">
      <c r="A92" s="98">
        <v>89</v>
      </c>
      <c r="C92" s="7" t="s">
        <v>712</v>
      </c>
      <c r="D92" s="7" t="s">
        <v>11674</v>
      </c>
      <c r="E92" s="7" t="s">
        <v>858</v>
      </c>
      <c r="F92" s="7" t="s">
        <v>949</v>
      </c>
      <c r="H92" s="7" t="s">
        <v>4044</v>
      </c>
    </row>
    <row r="93" spans="1:8" x14ac:dyDescent="0.3">
      <c r="A93" s="98">
        <v>90</v>
      </c>
      <c r="C93" s="7" t="s">
        <v>735</v>
      </c>
      <c r="D93" s="7" t="s">
        <v>11675</v>
      </c>
      <c r="F93" s="7" t="s">
        <v>950</v>
      </c>
      <c r="H93" s="7" t="s">
        <v>4045</v>
      </c>
    </row>
    <row r="94" spans="1:8" x14ac:dyDescent="0.3">
      <c r="A94" s="98">
        <v>91</v>
      </c>
      <c r="C94" s="7" t="s">
        <v>741</v>
      </c>
      <c r="D94" s="7" t="s">
        <v>11676</v>
      </c>
      <c r="F94" s="7" t="s">
        <v>951</v>
      </c>
      <c r="H94" s="7" t="s">
        <v>4046</v>
      </c>
    </row>
    <row r="95" spans="1:8" x14ac:dyDescent="0.3">
      <c r="A95" s="98">
        <v>92</v>
      </c>
      <c r="C95" s="7" t="s">
        <v>715</v>
      </c>
      <c r="D95" s="7" t="s">
        <v>11677</v>
      </c>
      <c r="F95" s="7" t="s">
        <v>952</v>
      </c>
      <c r="H95" s="7" t="s">
        <v>4047</v>
      </c>
    </row>
    <row r="96" spans="1:8" x14ac:dyDescent="0.3">
      <c r="A96" s="98">
        <v>93</v>
      </c>
      <c r="C96" s="7" t="s">
        <v>736</v>
      </c>
      <c r="D96" s="7" t="s">
        <v>11678</v>
      </c>
      <c r="F96" s="7" t="s">
        <v>953</v>
      </c>
      <c r="H96" s="7" t="s">
        <v>4048</v>
      </c>
    </row>
    <row r="97" spans="1:8" x14ac:dyDescent="0.3">
      <c r="A97" s="98">
        <v>94</v>
      </c>
      <c r="C97" s="7" t="s">
        <v>742</v>
      </c>
      <c r="D97" s="7" t="s">
        <v>11679</v>
      </c>
      <c r="F97" s="7" t="s">
        <v>954</v>
      </c>
      <c r="H97" s="7" t="s">
        <v>4049</v>
      </c>
    </row>
    <row r="98" spans="1:8" x14ac:dyDescent="0.3">
      <c r="A98" s="98">
        <v>95</v>
      </c>
      <c r="C98" s="7" t="s">
        <v>765</v>
      </c>
      <c r="D98" s="7" t="s">
        <v>11680</v>
      </c>
      <c r="F98" s="7" t="s">
        <v>955</v>
      </c>
      <c r="H98" s="7" t="s">
        <v>4050</v>
      </c>
    </row>
    <row r="99" spans="1:8" x14ac:dyDescent="0.3">
      <c r="A99" s="98">
        <v>96</v>
      </c>
      <c r="C99" s="7" t="s">
        <v>766</v>
      </c>
      <c r="D99" s="7" t="s">
        <v>11681</v>
      </c>
      <c r="F99" s="7" t="s">
        <v>956</v>
      </c>
      <c r="H99" s="7" t="s">
        <v>4051</v>
      </c>
    </row>
    <row r="100" spans="1:8" x14ac:dyDescent="0.3">
      <c r="A100" s="98">
        <v>97</v>
      </c>
      <c r="C100" s="7" t="s">
        <v>767</v>
      </c>
      <c r="D100" s="7" t="s">
        <v>11682</v>
      </c>
      <c r="F100" s="7" t="s">
        <v>957</v>
      </c>
      <c r="H100" s="7" t="s">
        <v>4052</v>
      </c>
    </row>
    <row r="101" spans="1:8" x14ac:dyDescent="0.3">
      <c r="A101" s="98">
        <v>98</v>
      </c>
      <c r="C101" s="7" t="s">
        <v>768</v>
      </c>
      <c r="D101" s="7" t="s">
        <v>11683</v>
      </c>
      <c r="F101" s="7" t="s">
        <v>958</v>
      </c>
      <c r="H101" s="7" t="s">
        <v>4053</v>
      </c>
    </row>
    <row r="102" spans="1:8" x14ac:dyDescent="0.3">
      <c r="A102" s="98">
        <v>99</v>
      </c>
      <c r="C102" s="7" t="s">
        <v>737</v>
      </c>
      <c r="D102" s="7" t="s">
        <v>11684</v>
      </c>
      <c r="F102" s="7" t="s">
        <v>959</v>
      </c>
      <c r="H102" s="7" t="s">
        <v>4054</v>
      </c>
    </row>
    <row r="103" spans="1:8" x14ac:dyDescent="0.3">
      <c r="A103" s="98">
        <v>100</v>
      </c>
      <c r="C103" s="7" t="s">
        <v>670</v>
      </c>
      <c r="D103" s="7" t="s">
        <v>11685</v>
      </c>
      <c r="F103" s="7" t="s">
        <v>960</v>
      </c>
      <c r="H103" s="7" t="s">
        <v>4055</v>
      </c>
    </row>
    <row r="104" spans="1:8" x14ac:dyDescent="0.3">
      <c r="A104" s="98">
        <v>101</v>
      </c>
      <c r="C104" s="7" t="s">
        <v>668</v>
      </c>
      <c r="D104" s="7" t="s">
        <v>11686</v>
      </c>
      <c r="F104" s="7" t="s">
        <v>961</v>
      </c>
      <c r="H104" s="7" t="s">
        <v>4056</v>
      </c>
    </row>
    <row r="105" spans="1:8" x14ac:dyDescent="0.3">
      <c r="A105" s="98">
        <v>102</v>
      </c>
      <c r="C105" s="7" t="s">
        <v>744</v>
      </c>
      <c r="D105" s="7" t="s">
        <v>11687</v>
      </c>
      <c r="F105" s="7" t="s">
        <v>962</v>
      </c>
      <c r="H105" s="7" t="s">
        <v>4057</v>
      </c>
    </row>
    <row r="106" spans="1:8" x14ac:dyDescent="0.3">
      <c r="A106" s="98">
        <v>103</v>
      </c>
      <c r="C106" s="7" t="s">
        <v>738</v>
      </c>
      <c r="D106" s="7" t="s">
        <v>11688</v>
      </c>
      <c r="F106" s="7" t="s">
        <v>963</v>
      </c>
      <c r="H106" s="7" t="s">
        <v>4058</v>
      </c>
    </row>
    <row r="107" spans="1:8" x14ac:dyDescent="0.3">
      <c r="A107" s="98">
        <v>104</v>
      </c>
      <c r="C107" s="7" t="s">
        <v>700</v>
      </c>
      <c r="D107" s="7" t="s">
        <v>11689</v>
      </c>
      <c r="F107" s="7" t="s">
        <v>964</v>
      </c>
      <c r="H107" s="7" t="s">
        <v>4059</v>
      </c>
    </row>
    <row r="108" spans="1:8" x14ac:dyDescent="0.3">
      <c r="A108" s="98">
        <v>105</v>
      </c>
      <c r="C108" s="7" t="s">
        <v>701</v>
      </c>
      <c r="D108" s="7" t="s">
        <v>11690</v>
      </c>
      <c r="F108" s="7" t="s">
        <v>965</v>
      </c>
      <c r="H108" s="7" t="s">
        <v>4060</v>
      </c>
    </row>
    <row r="109" spans="1:8" x14ac:dyDescent="0.3">
      <c r="A109" s="98">
        <v>106</v>
      </c>
      <c r="C109" s="7" t="s">
        <v>696</v>
      </c>
      <c r="D109" s="7" t="s">
        <v>11691</v>
      </c>
      <c r="F109" s="7" t="s">
        <v>966</v>
      </c>
      <c r="H109" s="7" t="s">
        <v>4061</v>
      </c>
    </row>
    <row r="110" spans="1:8" x14ac:dyDescent="0.3">
      <c r="A110" s="98">
        <v>107</v>
      </c>
      <c r="C110" s="7" t="s">
        <v>695</v>
      </c>
      <c r="D110" s="7" t="s">
        <v>11692</v>
      </c>
      <c r="F110" s="7" t="s">
        <v>967</v>
      </c>
      <c r="H110" s="7" t="s">
        <v>4062</v>
      </c>
    </row>
    <row r="111" spans="1:8" x14ac:dyDescent="0.3">
      <c r="A111" s="98">
        <v>108</v>
      </c>
      <c r="C111" s="7" t="s">
        <v>697</v>
      </c>
      <c r="D111" s="7" t="s">
        <v>11693</v>
      </c>
      <c r="F111" s="7" t="s">
        <v>968</v>
      </c>
      <c r="H111" s="7" t="s">
        <v>4063</v>
      </c>
    </row>
    <row r="112" spans="1:8" x14ac:dyDescent="0.3">
      <c r="A112" s="98">
        <v>109</v>
      </c>
      <c r="C112" s="7" t="s">
        <v>704</v>
      </c>
      <c r="D112" s="7" t="s">
        <v>11694</v>
      </c>
      <c r="F112" s="7" t="s">
        <v>969</v>
      </c>
      <c r="H112" s="7" t="s">
        <v>4064</v>
      </c>
    </row>
    <row r="113" spans="1:8" x14ac:dyDescent="0.3">
      <c r="A113" s="98">
        <v>110</v>
      </c>
      <c r="C113" s="7" t="s">
        <v>705</v>
      </c>
      <c r="D113" s="7" t="s">
        <v>11695</v>
      </c>
      <c r="F113" s="7" t="s">
        <v>970</v>
      </c>
      <c r="H113" s="7" t="s">
        <v>4065</v>
      </c>
    </row>
    <row r="114" spans="1:8" x14ac:dyDescent="0.3">
      <c r="A114" s="98">
        <v>111</v>
      </c>
      <c r="C114" s="7" t="s">
        <v>651</v>
      </c>
      <c r="D114" s="7" t="s">
        <v>11696</v>
      </c>
      <c r="F114" s="7" t="s">
        <v>971</v>
      </c>
      <c r="H114" s="7" t="s">
        <v>4066</v>
      </c>
    </row>
    <row r="115" spans="1:8" x14ac:dyDescent="0.3">
      <c r="A115" s="98">
        <v>112</v>
      </c>
      <c r="C115" s="7" t="s">
        <v>739</v>
      </c>
      <c r="D115" s="7" t="s">
        <v>11697</v>
      </c>
      <c r="F115" s="7" t="s">
        <v>972</v>
      </c>
      <c r="H115" s="7" t="s">
        <v>4067</v>
      </c>
    </row>
    <row r="116" spans="1:8" x14ac:dyDescent="0.3">
      <c r="A116" s="98">
        <v>113</v>
      </c>
      <c r="C116" s="7" t="s">
        <v>751</v>
      </c>
      <c r="D116" s="7" t="s">
        <v>11698</v>
      </c>
      <c r="F116" s="7" t="s">
        <v>973</v>
      </c>
      <c r="H116" s="7" t="s">
        <v>4068</v>
      </c>
    </row>
    <row r="117" spans="1:8" x14ac:dyDescent="0.3">
      <c r="A117" s="98">
        <v>114</v>
      </c>
      <c r="C117" s="7" t="s">
        <v>740</v>
      </c>
      <c r="D117" s="7" t="s">
        <v>11699</v>
      </c>
      <c r="F117" s="7" t="s">
        <v>974</v>
      </c>
      <c r="H117" s="7" t="s">
        <v>4069</v>
      </c>
    </row>
    <row r="118" spans="1:8" x14ac:dyDescent="0.3">
      <c r="A118" s="98">
        <v>115</v>
      </c>
      <c r="C118" s="7" t="s">
        <v>752</v>
      </c>
      <c r="D118" s="7" t="s">
        <v>11700</v>
      </c>
      <c r="F118" s="7" t="s">
        <v>975</v>
      </c>
      <c r="H118" s="7" t="s">
        <v>4070</v>
      </c>
    </row>
    <row r="119" spans="1:8" x14ac:dyDescent="0.3">
      <c r="A119" s="98">
        <v>116</v>
      </c>
      <c r="C119" s="7" t="s">
        <v>750</v>
      </c>
      <c r="D119" s="7" t="s">
        <v>11701</v>
      </c>
      <c r="F119" s="7" t="s">
        <v>976</v>
      </c>
      <c r="H119" s="7" t="s">
        <v>4071</v>
      </c>
    </row>
    <row r="120" spans="1:8" x14ac:dyDescent="0.3">
      <c r="A120" s="98">
        <v>117</v>
      </c>
      <c r="C120" s="7" t="s">
        <v>753</v>
      </c>
      <c r="D120" s="7" t="s">
        <v>11702</v>
      </c>
      <c r="F120" s="7" t="s">
        <v>977</v>
      </c>
      <c r="H120" s="7" t="s">
        <v>4072</v>
      </c>
    </row>
    <row r="121" spans="1:8" x14ac:dyDescent="0.3">
      <c r="A121" s="98">
        <v>118</v>
      </c>
      <c r="C121" s="7" t="s">
        <v>758</v>
      </c>
      <c r="D121" s="7" t="s">
        <v>11703</v>
      </c>
      <c r="F121" s="7" t="s">
        <v>978</v>
      </c>
      <c r="H121" s="7" t="s">
        <v>4073</v>
      </c>
    </row>
    <row r="122" spans="1:8" x14ac:dyDescent="0.3">
      <c r="A122" s="98">
        <v>119</v>
      </c>
      <c r="C122" s="7" t="s">
        <v>754</v>
      </c>
      <c r="D122" s="7" t="s">
        <v>11704</v>
      </c>
      <c r="F122" s="7" t="s">
        <v>979</v>
      </c>
      <c r="H122" s="7" t="s">
        <v>4074</v>
      </c>
    </row>
    <row r="123" spans="1:8" x14ac:dyDescent="0.3">
      <c r="A123" s="98">
        <v>120</v>
      </c>
      <c r="C123" s="7" t="s">
        <v>755</v>
      </c>
      <c r="D123" s="7" t="s">
        <v>11705</v>
      </c>
      <c r="F123" s="7" t="s">
        <v>980</v>
      </c>
      <c r="H123" s="7" t="s">
        <v>4075</v>
      </c>
    </row>
    <row r="124" spans="1:8" x14ac:dyDescent="0.3">
      <c r="A124" s="98">
        <v>121</v>
      </c>
      <c r="C124" s="7" t="s">
        <v>756</v>
      </c>
      <c r="D124" s="7" t="s">
        <v>11706</v>
      </c>
      <c r="F124" s="7" t="s">
        <v>981</v>
      </c>
      <c r="H124" s="7" t="s">
        <v>4076</v>
      </c>
    </row>
    <row r="125" spans="1:8" x14ac:dyDescent="0.3">
      <c r="A125" s="98">
        <v>122</v>
      </c>
      <c r="C125" s="7" t="s">
        <v>745</v>
      </c>
      <c r="D125" s="7" t="s">
        <v>11707</v>
      </c>
      <c r="F125" s="7" t="s">
        <v>982</v>
      </c>
      <c r="H125" s="7" t="s">
        <v>4077</v>
      </c>
    </row>
    <row r="126" spans="1:8" x14ac:dyDescent="0.3">
      <c r="A126" s="98">
        <v>123</v>
      </c>
      <c r="C126" s="7" t="s">
        <v>654</v>
      </c>
      <c r="D126" s="7" t="s">
        <v>11708</v>
      </c>
      <c r="F126" s="7" t="s">
        <v>983</v>
      </c>
      <c r="H126" s="7" t="s">
        <v>4078</v>
      </c>
    </row>
    <row r="127" spans="1:8" x14ac:dyDescent="0.3">
      <c r="A127" s="98">
        <v>124</v>
      </c>
      <c r="C127" s="7" t="s">
        <v>652</v>
      </c>
      <c r="D127" s="7" t="s">
        <v>11709</v>
      </c>
      <c r="F127" s="7" t="s">
        <v>984</v>
      </c>
      <c r="H127" s="7" t="s">
        <v>4079</v>
      </c>
    </row>
    <row r="128" spans="1:8" x14ac:dyDescent="0.3">
      <c r="A128" s="98">
        <v>125</v>
      </c>
      <c r="C128" s="7" t="s">
        <v>653</v>
      </c>
      <c r="D128" s="7" t="s">
        <v>11710</v>
      </c>
      <c r="F128" s="7" t="s">
        <v>985</v>
      </c>
      <c r="H128" s="7" t="s">
        <v>4080</v>
      </c>
    </row>
    <row r="129" spans="1:8" x14ac:dyDescent="0.3">
      <c r="A129" s="98">
        <v>126</v>
      </c>
      <c r="C129" s="7" t="s">
        <v>655</v>
      </c>
      <c r="D129" s="7" t="s">
        <v>11711</v>
      </c>
      <c r="F129" s="7" t="s">
        <v>986</v>
      </c>
      <c r="H129" s="7" t="s">
        <v>4081</v>
      </c>
    </row>
    <row r="130" spans="1:8" x14ac:dyDescent="0.3">
      <c r="A130" s="98">
        <v>127</v>
      </c>
      <c r="C130" s="7" t="s">
        <v>748</v>
      </c>
      <c r="D130" s="7" t="s">
        <v>11712</v>
      </c>
      <c r="F130" s="7" t="s">
        <v>987</v>
      </c>
      <c r="H130" s="7" t="s">
        <v>4082</v>
      </c>
    </row>
    <row r="131" spans="1:8" x14ac:dyDescent="0.3">
      <c r="A131" s="98">
        <v>128</v>
      </c>
      <c r="C131" s="7" t="s">
        <v>746</v>
      </c>
      <c r="D131" s="7" t="s">
        <v>11713</v>
      </c>
      <c r="F131" s="7" t="s">
        <v>988</v>
      </c>
      <c r="H131" s="7" t="s">
        <v>4083</v>
      </c>
    </row>
    <row r="132" spans="1:8" x14ac:dyDescent="0.3">
      <c r="A132" s="98">
        <v>129</v>
      </c>
      <c r="C132" s="7" t="s">
        <v>678</v>
      </c>
      <c r="D132" s="7" t="s">
        <v>11714</v>
      </c>
      <c r="F132" s="7" t="s">
        <v>989</v>
      </c>
      <c r="H132" s="7" t="s">
        <v>4084</v>
      </c>
    </row>
    <row r="133" spans="1:8" x14ac:dyDescent="0.3">
      <c r="A133" s="98">
        <v>130</v>
      </c>
      <c r="C133" s="7" t="s">
        <v>679</v>
      </c>
      <c r="D133" s="7" t="s">
        <v>11715</v>
      </c>
      <c r="F133" s="7" t="s">
        <v>990</v>
      </c>
      <c r="H133" s="7" t="s">
        <v>4085</v>
      </c>
    </row>
    <row r="134" spans="1:8" x14ac:dyDescent="0.3">
      <c r="A134" s="98">
        <v>131</v>
      </c>
      <c r="C134" s="7" t="s">
        <v>680</v>
      </c>
      <c r="D134" s="7" t="s">
        <v>11716</v>
      </c>
      <c r="F134" s="7" t="s">
        <v>991</v>
      </c>
      <c r="H134" s="7" t="s">
        <v>4086</v>
      </c>
    </row>
    <row r="135" spans="1:8" x14ac:dyDescent="0.3">
      <c r="A135" s="98">
        <v>132</v>
      </c>
      <c r="C135" s="7" t="s">
        <v>681</v>
      </c>
      <c r="D135" s="7" t="s">
        <v>11717</v>
      </c>
      <c r="F135" s="7" t="s">
        <v>992</v>
      </c>
      <c r="H135" s="7" t="s">
        <v>4087</v>
      </c>
    </row>
    <row r="136" spans="1:8" x14ac:dyDescent="0.3">
      <c r="A136" s="98">
        <v>133</v>
      </c>
      <c r="C136" s="7" t="s">
        <v>713</v>
      </c>
      <c r="D136" s="7" t="s">
        <v>11718</v>
      </c>
      <c r="F136" s="7" t="s">
        <v>993</v>
      </c>
      <c r="H136" s="7" t="s">
        <v>4088</v>
      </c>
    </row>
    <row r="137" spans="1:8" x14ac:dyDescent="0.3">
      <c r="A137" s="98">
        <v>134</v>
      </c>
      <c r="C137" s="7" t="s">
        <v>759</v>
      </c>
      <c r="D137" s="7" t="s">
        <v>11719</v>
      </c>
      <c r="F137" s="7" t="s">
        <v>994</v>
      </c>
      <c r="H137" s="7" t="s">
        <v>4089</v>
      </c>
    </row>
    <row r="138" spans="1:8" x14ac:dyDescent="0.3">
      <c r="A138" s="98">
        <v>135</v>
      </c>
      <c r="C138" s="7" t="s">
        <v>761</v>
      </c>
      <c r="D138" s="7" t="s">
        <v>11720</v>
      </c>
      <c r="F138" s="7" t="s">
        <v>995</v>
      </c>
      <c r="H138" s="7" t="s">
        <v>4090</v>
      </c>
    </row>
    <row r="139" spans="1:8" x14ac:dyDescent="0.3">
      <c r="A139" s="98">
        <v>136</v>
      </c>
      <c r="C139" s="7" t="s">
        <v>762</v>
      </c>
      <c r="D139" s="7" t="s">
        <v>11721</v>
      </c>
      <c r="F139" s="7" t="s">
        <v>996</v>
      </c>
      <c r="H139" s="7" t="s">
        <v>4091</v>
      </c>
    </row>
    <row r="140" spans="1:8" x14ac:dyDescent="0.3">
      <c r="A140" s="98">
        <v>137</v>
      </c>
      <c r="C140" s="7" t="s">
        <v>757</v>
      </c>
      <c r="D140" s="7" t="s">
        <v>11722</v>
      </c>
      <c r="F140" s="7" t="s">
        <v>997</v>
      </c>
      <c r="H140" s="7" t="s">
        <v>4092</v>
      </c>
    </row>
    <row r="141" spans="1:8" x14ac:dyDescent="0.3">
      <c r="A141" s="98">
        <v>138</v>
      </c>
      <c r="C141" s="7" t="s">
        <v>760</v>
      </c>
      <c r="D141" s="7" t="s">
        <v>11723</v>
      </c>
      <c r="F141" s="7" t="s">
        <v>998</v>
      </c>
      <c r="H141" s="7" t="s">
        <v>4093</v>
      </c>
    </row>
    <row r="142" spans="1:8" x14ac:dyDescent="0.3">
      <c r="A142" s="98">
        <v>139</v>
      </c>
      <c r="C142" s="7" t="s">
        <v>304</v>
      </c>
      <c r="D142" s="7" t="s">
        <v>11724</v>
      </c>
      <c r="F142" s="7" t="s">
        <v>999</v>
      </c>
      <c r="H142" s="7" t="s">
        <v>4094</v>
      </c>
    </row>
    <row r="143" spans="1:8" x14ac:dyDescent="0.3">
      <c r="A143" s="98">
        <v>140</v>
      </c>
      <c r="D143" s="7" t="s">
        <v>11725</v>
      </c>
      <c r="F143" s="7" t="s">
        <v>1000</v>
      </c>
      <c r="H143" s="7" t="s">
        <v>4095</v>
      </c>
    </row>
    <row r="144" spans="1:8" x14ac:dyDescent="0.3">
      <c r="A144" s="98">
        <v>141</v>
      </c>
      <c r="D144" s="7" t="s">
        <v>11726</v>
      </c>
      <c r="F144" s="7" t="s">
        <v>1001</v>
      </c>
      <c r="H144" s="7" t="s">
        <v>4096</v>
      </c>
    </row>
    <row r="145" spans="1:8" x14ac:dyDescent="0.3">
      <c r="A145" s="98">
        <v>142</v>
      </c>
      <c r="D145" s="7" t="s">
        <v>11727</v>
      </c>
      <c r="F145" s="7" t="s">
        <v>1002</v>
      </c>
      <c r="H145" s="7" t="s">
        <v>4097</v>
      </c>
    </row>
    <row r="146" spans="1:8" x14ac:dyDescent="0.3">
      <c r="A146" s="98">
        <v>143</v>
      </c>
      <c r="D146" s="7" t="s">
        <v>11728</v>
      </c>
      <c r="F146" s="7" t="s">
        <v>1003</v>
      </c>
      <c r="H146" s="7" t="s">
        <v>4098</v>
      </c>
    </row>
    <row r="147" spans="1:8" x14ac:dyDescent="0.3">
      <c r="A147" s="98">
        <v>144</v>
      </c>
      <c r="D147" s="7" t="s">
        <v>11729</v>
      </c>
      <c r="F147" s="7" t="s">
        <v>1004</v>
      </c>
      <c r="H147" s="7" t="s">
        <v>4099</v>
      </c>
    </row>
    <row r="148" spans="1:8" x14ac:dyDescent="0.3">
      <c r="A148" s="98">
        <v>145</v>
      </c>
      <c r="D148" s="7" t="s">
        <v>11730</v>
      </c>
      <c r="F148" s="7" t="s">
        <v>1005</v>
      </c>
      <c r="H148" s="7" t="s">
        <v>4100</v>
      </c>
    </row>
    <row r="149" spans="1:8" x14ac:dyDescent="0.3">
      <c r="A149" s="98">
        <v>146</v>
      </c>
      <c r="D149" s="7" t="s">
        <v>11731</v>
      </c>
      <c r="F149" s="7" t="s">
        <v>1006</v>
      </c>
      <c r="H149" s="7" t="s">
        <v>4101</v>
      </c>
    </row>
    <row r="150" spans="1:8" x14ac:dyDescent="0.3">
      <c r="A150" s="98">
        <v>147</v>
      </c>
      <c r="D150" s="7" t="s">
        <v>11732</v>
      </c>
      <c r="F150" s="7" t="s">
        <v>1007</v>
      </c>
      <c r="H150" s="7" t="s">
        <v>4102</v>
      </c>
    </row>
    <row r="151" spans="1:8" x14ac:dyDescent="0.3">
      <c r="A151" s="98">
        <v>148</v>
      </c>
      <c r="D151" s="7" t="s">
        <v>11733</v>
      </c>
      <c r="F151" s="7" t="s">
        <v>1008</v>
      </c>
      <c r="H151" s="7" t="s">
        <v>4103</v>
      </c>
    </row>
    <row r="152" spans="1:8" x14ac:dyDescent="0.3">
      <c r="A152" s="98">
        <v>149</v>
      </c>
      <c r="D152" s="7" t="s">
        <v>11734</v>
      </c>
      <c r="F152" s="7" t="s">
        <v>1009</v>
      </c>
      <c r="H152" s="7" t="s">
        <v>4104</v>
      </c>
    </row>
    <row r="153" spans="1:8" x14ac:dyDescent="0.3">
      <c r="A153" s="98">
        <v>150</v>
      </c>
      <c r="D153" s="7" t="s">
        <v>11735</v>
      </c>
      <c r="F153" s="7" t="s">
        <v>1010</v>
      </c>
      <c r="H153" s="7" t="s">
        <v>4105</v>
      </c>
    </row>
    <row r="154" spans="1:8" x14ac:dyDescent="0.3">
      <c r="A154" s="98">
        <v>151</v>
      </c>
      <c r="D154" s="7" t="s">
        <v>11736</v>
      </c>
      <c r="F154" s="7" t="s">
        <v>1011</v>
      </c>
      <c r="H154" s="7" t="s">
        <v>4106</v>
      </c>
    </row>
    <row r="155" spans="1:8" x14ac:dyDescent="0.3">
      <c r="A155" s="98">
        <v>152</v>
      </c>
      <c r="D155" s="7" t="s">
        <v>11737</v>
      </c>
      <c r="F155" s="7" t="s">
        <v>1012</v>
      </c>
      <c r="H155" s="7" t="s">
        <v>4107</v>
      </c>
    </row>
    <row r="156" spans="1:8" x14ac:dyDescent="0.3">
      <c r="A156" s="98">
        <v>153</v>
      </c>
      <c r="D156" s="7" t="s">
        <v>11738</v>
      </c>
      <c r="F156" s="7" t="s">
        <v>1013</v>
      </c>
      <c r="H156" s="7" t="s">
        <v>4108</v>
      </c>
    </row>
    <row r="157" spans="1:8" x14ac:dyDescent="0.3">
      <c r="A157" s="98">
        <v>154</v>
      </c>
      <c r="D157" s="7" t="s">
        <v>11739</v>
      </c>
      <c r="F157" s="7" t="s">
        <v>1014</v>
      </c>
      <c r="H157" s="7" t="s">
        <v>4109</v>
      </c>
    </row>
    <row r="158" spans="1:8" x14ac:dyDescent="0.3">
      <c r="A158" s="98">
        <v>155</v>
      </c>
      <c r="D158" s="7" t="s">
        <v>11740</v>
      </c>
      <c r="F158" s="7" t="s">
        <v>1015</v>
      </c>
      <c r="H158" s="7" t="s">
        <v>4110</v>
      </c>
    </row>
    <row r="159" spans="1:8" x14ac:dyDescent="0.3">
      <c r="A159" s="98">
        <v>156</v>
      </c>
      <c r="D159" s="7" t="s">
        <v>11741</v>
      </c>
      <c r="F159" s="7" t="s">
        <v>1016</v>
      </c>
      <c r="H159" s="7" t="s">
        <v>4111</v>
      </c>
    </row>
    <row r="160" spans="1:8" x14ac:dyDescent="0.3">
      <c r="A160" s="98">
        <v>157</v>
      </c>
      <c r="D160" s="7" t="s">
        <v>11742</v>
      </c>
      <c r="F160" s="7" t="s">
        <v>1017</v>
      </c>
      <c r="H160" s="7" t="s">
        <v>4112</v>
      </c>
    </row>
    <row r="161" spans="1:8" x14ac:dyDescent="0.3">
      <c r="A161" s="98">
        <v>158</v>
      </c>
      <c r="D161" s="7" t="s">
        <v>11743</v>
      </c>
      <c r="F161" s="7" t="s">
        <v>1018</v>
      </c>
      <c r="H161" s="7" t="s">
        <v>4113</v>
      </c>
    </row>
    <row r="162" spans="1:8" x14ac:dyDescent="0.3">
      <c r="A162" s="98">
        <v>159</v>
      </c>
      <c r="D162" s="7" t="s">
        <v>11744</v>
      </c>
      <c r="F162" s="7" t="s">
        <v>1019</v>
      </c>
      <c r="H162" s="7" t="s">
        <v>4114</v>
      </c>
    </row>
    <row r="163" spans="1:8" x14ac:dyDescent="0.3">
      <c r="A163" s="98">
        <v>160</v>
      </c>
      <c r="D163" s="7" t="s">
        <v>11745</v>
      </c>
      <c r="F163" s="7" t="s">
        <v>1020</v>
      </c>
      <c r="H163" s="7" t="s">
        <v>4115</v>
      </c>
    </row>
    <row r="164" spans="1:8" x14ac:dyDescent="0.3">
      <c r="A164" s="98">
        <v>161</v>
      </c>
      <c r="D164" s="7" t="s">
        <v>11746</v>
      </c>
      <c r="F164" s="7" t="s">
        <v>1021</v>
      </c>
      <c r="H164" s="7" t="s">
        <v>4116</v>
      </c>
    </row>
    <row r="165" spans="1:8" x14ac:dyDescent="0.3">
      <c r="A165" s="98">
        <v>162</v>
      </c>
      <c r="D165" s="7" t="s">
        <v>11747</v>
      </c>
      <c r="F165" s="7" t="s">
        <v>1022</v>
      </c>
      <c r="H165" s="7" t="s">
        <v>4117</v>
      </c>
    </row>
    <row r="166" spans="1:8" x14ac:dyDescent="0.3">
      <c r="A166" s="98">
        <v>163</v>
      </c>
      <c r="D166" s="7" t="s">
        <v>11748</v>
      </c>
      <c r="F166" s="7" t="s">
        <v>1023</v>
      </c>
      <c r="H166" s="7" t="s">
        <v>4118</v>
      </c>
    </row>
    <row r="167" spans="1:8" x14ac:dyDescent="0.3">
      <c r="A167" s="98">
        <v>164</v>
      </c>
      <c r="D167" s="7" t="s">
        <v>11749</v>
      </c>
      <c r="F167" s="7" t="s">
        <v>1024</v>
      </c>
      <c r="H167" s="7" t="s">
        <v>4119</v>
      </c>
    </row>
    <row r="168" spans="1:8" x14ac:dyDescent="0.3">
      <c r="A168" s="98">
        <v>165</v>
      </c>
      <c r="D168" s="7" t="s">
        <v>11750</v>
      </c>
      <c r="F168" s="7" t="s">
        <v>1025</v>
      </c>
      <c r="H168" s="7" t="s">
        <v>4120</v>
      </c>
    </row>
    <row r="169" spans="1:8" x14ac:dyDescent="0.3">
      <c r="A169" s="98">
        <v>166</v>
      </c>
      <c r="D169" s="7" t="s">
        <v>11751</v>
      </c>
      <c r="F169" s="7" t="s">
        <v>1026</v>
      </c>
      <c r="H169" s="7" t="s">
        <v>4121</v>
      </c>
    </row>
    <row r="170" spans="1:8" x14ac:dyDescent="0.3">
      <c r="A170" s="98">
        <v>167</v>
      </c>
      <c r="D170" s="7" t="s">
        <v>11752</v>
      </c>
      <c r="F170" s="7" t="s">
        <v>1027</v>
      </c>
      <c r="H170" s="7" t="s">
        <v>4122</v>
      </c>
    </row>
    <row r="171" spans="1:8" x14ac:dyDescent="0.3">
      <c r="A171" s="98">
        <v>168</v>
      </c>
      <c r="D171" s="7" t="s">
        <v>11753</v>
      </c>
      <c r="F171" s="7" t="s">
        <v>1028</v>
      </c>
    </row>
    <row r="172" spans="1:8" x14ac:dyDescent="0.3">
      <c r="A172" s="98">
        <v>169</v>
      </c>
      <c r="D172" s="7" t="s">
        <v>11754</v>
      </c>
      <c r="F172" s="7" t="s">
        <v>1029</v>
      </c>
    </row>
    <row r="173" spans="1:8" x14ac:dyDescent="0.3">
      <c r="A173" s="98">
        <v>170</v>
      </c>
      <c r="D173" s="7" t="s">
        <v>11755</v>
      </c>
      <c r="F173" s="7" t="s">
        <v>1030</v>
      </c>
    </row>
    <row r="174" spans="1:8" x14ac:dyDescent="0.3">
      <c r="A174" s="98">
        <v>171</v>
      </c>
      <c r="D174" s="7" t="s">
        <v>11756</v>
      </c>
      <c r="F174" s="7" t="s">
        <v>1031</v>
      </c>
    </row>
    <row r="175" spans="1:8" x14ac:dyDescent="0.3">
      <c r="A175" s="98">
        <v>172</v>
      </c>
      <c r="D175" s="7" t="s">
        <v>11757</v>
      </c>
      <c r="F175" s="7" t="s">
        <v>1032</v>
      </c>
    </row>
    <row r="176" spans="1:8" x14ac:dyDescent="0.3">
      <c r="A176" s="98">
        <v>173</v>
      </c>
      <c r="D176" s="7" t="s">
        <v>11758</v>
      </c>
      <c r="F176" s="7" t="s">
        <v>1033</v>
      </c>
    </row>
    <row r="177" spans="1:6" x14ac:dyDescent="0.3">
      <c r="A177" s="98">
        <v>174</v>
      </c>
      <c r="D177" s="7" t="s">
        <v>11759</v>
      </c>
      <c r="F177" s="7" t="s">
        <v>1034</v>
      </c>
    </row>
    <row r="178" spans="1:6" x14ac:dyDescent="0.3">
      <c r="A178" s="98">
        <v>175</v>
      </c>
      <c r="D178" s="7" t="s">
        <v>11760</v>
      </c>
      <c r="F178" s="7" t="s">
        <v>1035</v>
      </c>
    </row>
    <row r="179" spans="1:6" x14ac:dyDescent="0.3">
      <c r="A179" s="98">
        <v>176</v>
      </c>
      <c r="D179" s="7" t="s">
        <v>11761</v>
      </c>
      <c r="F179" s="7" t="s">
        <v>1036</v>
      </c>
    </row>
    <row r="180" spans="1:6" x14ac:dyDescent="0.3">
      <c r="A180" s="98">
        <v>177</v>
      </c>
      <c r="D180" s="7" t="s">
        <v>11762</v>
      </c>
      <c r="F180" s="7" t="s">
        <v>1037</v>
      </c>
    </row>
    <row r="181" spans="1:6" x14ac:dyDescent="0.3">
      <c r="A181" s="98">
        <v>178</v>
      </c>
      <c r="D181" s="7" t="s">
        <v>11763</v>
      </c>
      <c r="F181" s="7" t="s">
        <v>1038</v>
      </c>
    </row>
    <row r="182" spans="1:6" x14ac:dyDescent="0.3">
      <c r="A182" s="98">
        <v>179</v>
      </c>
      <c r="D182" s="7" t="s">
        <v>11764</v>
      </c>
      <c r="F182" s="7" t="s">
        <v>1039</v>
      </c>
    </row>
    <row r="183" spans="1:6" x14ac:dyDescent="0.3">
      <c r="A183" s="98">
        <v>180</v>
      </c>
      <c r="D183" s="7" t="s">
        <v>11765</v>
      </c>
      <c r="F183" s="7" t="s">
        <v>1040</v>
      </c>
    </row>
    <row r="184" spans="1:6" x14ac:dyDescent="0.3">
      <c r="A184" s="98">
        <v>181</v>
      </c>
      <c r="D184" s="7" t="s">
        <v>11766</v>
      </c>
      <c r="F184" s="7" t="s">
        <v>1041</v>
      </c>
    </row>
    <row r="185" spans="1:6" x14ac:dyDescent="0.3">
      <c r="A185" s="98">
        <v>182</v>
      </c>
      <c r="D185" s="7" t="s">
        <v>11767</v>
      </c>
      <c r="F185" s="7" t="s">
        <v>1042</v>
      </c>
    </row>
    <row r="186" spans="1:6" x14ac:dyDescent="0.3">
      <c r="A186" s="98">
        <v>183</v>
      </c>
      <c r="D186" s="7" t="s">
        <v>11768</v>
      </c>
      <c r="F186" s="7" t="s">
        <v>1043</v>
      </c>
    </row>
    <row r="187" spans="1:6" x14ac:dyDescent="0.3">
      <c r="A187" s="98">
        <v>184</v>
      </c>
      <c r="D187" s="7" t="s">
        <v>11769</v>
      </c>
      <c r="F187" s="7" t="s">
        <v>1044</v>
      </c>
    </row>
    <row r="188" spans="1:6" x14ac:dyDescent="0.3">
      <c r="A188" s="98">
        <v>185</v>
      </c>
      <c r="D188" s="7" t="s">
        <v>11770</v>
      </c>
      <c r="F188" s="7" t="s">
        <v>1045</v>
      </c>
    </row>
    <row r="189" spans="1:6" x14ac:dyDescent="0.3">
      <c r="A189" s="98">
        <v>186</v>
      </c>
      <c r="D189" s="7" t="s">
        <v>11771</v>
      </c>
      <c r="F189" s="7" t="s">
        <v>1046</v>
      </c>
    </row>
    <row r="190" spans="1:6" x14ac:dyDescent="0.3">
      <c r="A190" s="98">
        <v>187</v>
      </c>
      <c r="D190" s="7" t="s">
        <v>11772</v>
      </c>
      <c r="F190" s="7" t="s">
        <v>1047</v>
      </c>
    </row>
    <row r="191" spans="1:6" x14ac:dyDescent="0.3">
      <c r="A191" s="98">
        <v>188</v>
      </c>
      <c r="D191" s="7" t="s">
        <v>11773</v>
      </c>
      <c r="F191" s="7" t="s">
        <v>1048</v>
      </c>
    </row>
    <row r="192" spans="1:6" x14ac:dyDescent="0.3">
      <c r="A192" s="98">
        <v>189</v>
      </c>
      <c r="D192" s="7" t="s">
        <v>11774</v>
      </c>
      <c r="F192" s="7" t="s">
        <v>1049</v>
      </c>
    </row>
    <row r="193" spans="1:6" x14ac:dyDescent="0.3">
      <c r="A193" s="98">
        <v>190</v>
      </c>
      <c r="D193" s="7" t="s">
        <v>11775</v>
      </c>
      <c r="F193" s="7" t="s">
        <v>1050</v>
      </c>
    </row>
    <row r="194" spans="1:6" x14ac:dyDescent="0.3">
      <c r="A194" s="98">
        <v>191</v>
      </c>
      <c r="D194" s="7" t="s">
        <v>11776</v>
      </c>
      <c r="F194" s="7" t="s">
        <v>1051</v>
      </c>
    </row>
    <row r="195" spans="1:6" x14ac:dyDescent="0.3">
      <c r="A195" s="98">
        <v>192</v>
      </c>
      <c r="D195" s="7" t="s">
        <v>11777</v>
      </c>
      <c r="F195" s="7" t="s">
        <v>1052</v>
      </c>
    </row>
    <row r="196" spans="1:6" x14ac:dyDescent="0.3">
      <c r="A196" s="98">
        <v>193</v>
      </c>
      <c r="D196" s="7" t="s">
        <v>11778</v>
      </c>
      <c r="F196" s="7" t="s">
        <v>1053</v>
      </c>
    </row>
    <row r="197" spans="1:6" x14ac:dyDescent="0.3">
      <c r="A197" s="98">
        <v>194</v>
      </c>
      <c r="D197" s="7" t="s">
        <v>11779</v>
      </c>
      <c r="F197" s="7" t="s">
        <v>1054</v>
      </c>
    </row>
    <row r="198" spans="1:6" x14ac:dyDescent="0.3">
      <c r="A198" s="98">
        <v>195</v>
      </c>
      <c r="D198" s="7" t="s">
        <v>11780</v>
      </c>
      <c r="F198" s="7" t="s">
        <v>1055</v>
      </c>
    </row>
    <row r="199" spans="1:6" x14ac:dyDescent="0.3">
      <c r="A199" s="98">
        <v>196</v>
      </c>
      <c r="D199" s="7" t="s">
        <v>11781</v>
      </c>
      <c r="F199" s="7" t="s">
        <v>1056</v>
      </c>
    </row>
    <row r="200" spans="1:6" x14ac:dyDescent="0.3">
      <c r="A200" s="98">
        <v>197</v>
      </c>
      <c r="D200" s="7" t="s">
        <v>11782</v>
      </c>
      <c r="F200" s="7" t="s">
        <v>1057</v>
      </c>
    </row>
    <row r="201" spans="1:6" x14ac:dyDescent="0.3">
      <c r="A201" s="98">
        <v>198</v>
      </c>
      <c r="D201" s="7" t="s">
        <v>11783</v>
      </c>
      <c r="F201" s="7" t="s">
        <v>1058</v>
      </c>
    </row>
    <row r="202" spans="1:6" x14ac:dyDescent="0.3">
      <c r="A202" s="98">
        <v>199</v>
      </c>
      <c r="D202" s="7" t="s">
        <v>11784</v>
      </c>
      <c r="F202" s="7" t="s">
        <v>1059</v>
      </c>
    </row>
    <row r="203" spans="1:6" x14ac:dyDescent="0.3">
      <c r="A203" s="98">
        <v>200</v>
      </c>
      <c r="D203" s="7" t="s">
        <v>11785</v>
      </c>
      <c r="F203" s="7" t="s">
        <v>1060</v>
      </c>
    </row>
    <row r="204" spans="1:6" x14ac:dyDescent="0.3">
      <c r="A204" s="98">
        <v>201</v>
      </c>
      <c r="D204" s="7" t="s">
        <v>11786</v>
      </c>
      <c r="F204" s="7" t="s">
        <v>1061</v>
      </c>
    </row>
    <row r="205" spans="1:6" x14ac:dyDescent="0.3">
      <c r="A205" s="98">
        <v>202</v>
      </c>
      <c r="D205" s="7" t="s">
        <v>11787</v>
      </c>
      <c r="F205" s="7" t="s">
        <v>1062</v>
      </c>
    </row>
    <row r="206" spans="1:6" x14ac:dyDescent="0.3">
      <c r="A206" s="98">
        <v>203</v>
      </c>
      <c r="D206" s="7" t="s">
        <v>11788</v>
      </c>
      <c r="F206" s="7" t="s">
        <v>1063</v>
      </c>
    </row>
    <row r="207" spans="1:6" x14ac:dyDescent="0.3">
      <c r="A207" s="98">
        <v>204</v>
      </c>
      <c r="D207" s="7" t="s">
        <v>11789</v>
      </c>
      <c r="F207" s="7" t="s">
        <v>1064</v>
      </c>
    </row>
    <row r="208" spans="1:6" x14ac:dyDescent="0.3">
      <c r="A208" s="98">
        <v>205</v>
      </c>
      <c r="D208" s="7" t="s">
        <v>11790</v>
      </c>
      <c r="F208" s="7" t="s">
        <v>1065</v>
      </c>
    </row>
    <row r="209" spans="1:6" x14ac:dyDescent="0.3">
      <c r="A209" s="98">
        <v>206</v>
      </c>
      <c r="D209" s="7" t="s">
        <v>11791</v>
      </c>
      <c r="F209" s="7" t="s">
        <v>1066</v>
      </c>
    </row>
    <row r="210" spans="1:6" x14ac:dyDescent="0.3">
      <c r="A210" s="98">
        <v>207</v>
      </c>
      <c r="D210" s="7" t="s">
        <v>11792</v>
      </c>
      <c r="F210" s="7" t="s">
        <v>1067</v>
      </c>
    </row>
    <row r="211" spans="1:6" x14ac:dyDescent="0.3">
      <c r="A211" s="98">
        <v>208</v>
      </c>
      <c r="D211" s="7" t="s">
        <v>11793</v>
      </c>
      <c r="F211" s="7" t="s">
        <v>1068</v>
      </c>
    </row>
    <row r="212" spans="1:6" x14ac:dyDescent="0.3">
      <c r="A212" s="98">
        <v>209</v>
      </c>
      <c r="D212" s="7" t="s">
        <v>11794</v>
      </c>
      <c r="F212" s="7" t="s">
        <v>1069</v>
      </c>
    </row>
    <row r="213" spans="1:6" x14ac:dyDescent="0.3">
      <c r="A213" s="98">
        <v>210</v>
      </c>
      <c r="D213" s="7" t="s">
        <v>11795</v>
      </c>
      <c r="F213" s="7" t="s">
        <v>1070</v>
      </c>
    </row>
    <row r="214" spans="1:6" x14ac:dyDescent="0.3">
      <c r="A214" s="98">
        <v>211</v>
      </c>
      <c r="D214" s="7" t="s">
        <v>11796</v>
      </c>
      <c r="F214" s="7" t="s">
        <v>1071</v>
      </c>
    </row>
    <row r="215" spans="1:6" x14ac:dyDescent="0.3">
      <c r="A215" s="98">
        <v>212</v>
      </c>
      <c r="D215" s="7" t="s">
        <v>11797</v>
      </c>
      <c r="F215" s="7" t="s">
        <v>1072</v>
      </c>
    </row>
    <row r="216" spans="1:6" x14ac:dyDescent="0.3">
      <c r="A216" s="98">
        <v>213</v>
      </c>
      <c r="D216" s="7" t="s">
        <v>11798</v>
      </c>
      <c r="F216" s="7" t="s">
        <v>1073</v>
      </c>
    </row>
    <row r="217" spans="1:6" x14ac:dyDescent="0.3">
      <c r="A217" s="98">
        <v>214</v>
      </c>
      <c r="D217" s="7" t="s">
        <v>11799</v>
      </c>
      <c r="F217" s="7" t="s">
        <v>1074</v>
      </c>
    </row>
    <row r="218" spans="1:6" x14ac:dyDescent="0.3">
      <c r="A218" s="98">
        <v>215</v>
      </c>
      <c r="D218" s="7" t="s">
        <v>11800</v>
      </c>
      <c r="F218" s="7" t="s">
        <v>1075</v>
      </c>
    </row>
    <row r="219" spans="1:6" x14ac:dyDescent="0.3">
      <c r="A219" s="98">
        <v>216</v>
      </c>
      <c r="D219" s="7" t="s">
        <v>11801</v>
      </c>
      <c r="F219" s="7" t="s">
        <v>1076</v>
      </c>
    </row>
    <row r="220" spans="1:6" x14ac:dyDescent="0.3">
      <c r="A220" s="98">
        <v>217</v>
      </c>
      <c r="D220" s="7" t="s">
        <v>11802</v>
      </c>
      <c r="F220" s="7" t="s">
        <v>1077</v>
      </c>
    </row>
    <row r="221" spans="1:6" x14ac:dyDescent="0.3">
      <c r="A221" s="98">
        <v>218</v>
      </c>
      <c r="D221" s="7" t="s">
        <v>11803</v>
      </c>
      <c r="F221" s="7" t="s">
        <v>1078</v>
      </c>
    </row>
    <row r="222" spans="1:6" x14ac:dyDescent="0.3">
      <c r="A222" s="98">
        <v>219</v>
      </c>
      <c r="D222" s="7" t="s">
        <v>11804</v>
      </c>
      <c r="F222" s="7" t="s">
        <v>1079</v>
      </c>
    </row>
    <row r="223" spans="1:6" x14ac:dyDescent="0.3">
      <c r="A223" s="98">
        <v>220</v>
      </c>
      <c r="D223" s="7" t="s">
        <v>11805</v>
      </c>
      <c r="F223" s="7" t="s">
        <v>1080</v>
      </c>
    </row>
    <row r="224" spans="1:6" x14ac:dyDescent="0.3">
      <c r="A224" s="98">
        <v>221</v>
      </c>
      <c r="D224" s="7" t="s">
        <v>11806</v>
      </c>
      <c r="F224" s="7" t="s">
        <v>1081</v>
      </c>
    </row>
    <row r="225" spans="1:6" x14ac:dyDescent="0.3">
      <c r="A225" s="98">
        <v>222</v>
      </c>
      <c r="D225" s="7" t="s">
        <v>11807</v>
      </c>
      <c r="F225" s="7" t="s">
        <v>1082</v>
      </c>
    </row>
    <row r="226" spans="1:6" x14ac:dyDescent="0.3">
      <c r="A226" s="98">
        <v>223</v>
      </c>
      <c r="D226" s="7" t="s">
        <v>11808</v>
      </c>
      <c r="F226" s="7" t="s">
        <v>1083</v>
      </c>
    </row>
    <row r="227" spans="1:6" x14ac:dyDescent="0.3">
      <c r="A227" s="98">
        <v>224</v>
      </c>
      <c r="D227" s="7" t="s">
        <v>11809</v>
      </c>
      <c r="F227" s="7" t="s">
        <v>1084</v>
      </c>
    </row>
    <row r="228" spans="1:6" x14ac:dyDescent="0.3">
      <c r="A228" s="98">
        <v>225</v>
      </c>
      <c r="D228" s="7" t="s">
        <v>11810</v>
      </c>
      <c r="F228" s="7" t="s">
        <v>1085</v>
      </c>
    </row>
    <row r="229" spans="1:6" x14ac:dyDescent="0.3">
      <c r="A229" s="98">
        <v>226</v>
      </c>
      <c r="D229" s="7" t="s">
        <v>11811</v>
      </c>
      <c r="F229" s="7" t="s">
        <v>1086</v>
      </c>
    </row>
    <row r="230" spans="1:6" x14ac:dyDescent="0.3">
      <c r="A230" s="98">
        <v>227</v>
      </c>
      <c r="D230" s="7" t="s">
        <v>11812</v>
      </c>
      <c r="F230" s="7" t="s">
        <v>1087</v>
      </c>
    </row>
    <row r="231" spans="1:6" x14ac:dyDescent="0.3">
      <c r="A231" s="98">
        <v>228</v>
      </c>
      <c r="D231" s="7" t="s">
        <v>11813</v>
      </c>
      <c r="F231" s="7" t="s">
        <v>1088</v>
      </c>
    </row>
    <row r="232" spans="1:6" x14ac:dyDescent="0.3">
      <c r="A232" s="98">
        <v>229</v>
      </c>
      <c r="D232" s="7" t="s">
        <v>11814</v>
      </c>
      <c r="F232" s="7" t="s">
        <v>1089</v>
      </c>
    </row>
    <row r="233" spans="1:6" x14ac:dyDescent="0.3">
      <c r="A233" s="98">
        <v>230</v>
      </c>
      <c r="D233" s="7" t="s">
        <v>11815</v>
      </c>
      <c r="F233" s="7" t="s">
        <v>1090</v>
      </c>
    </row>
    <row r="234" spans="1:6" x14ac:dyDescent="0.3">
      <c r="A234" s="98">
        <v>231</v>
      </c>
      <c r="D234" s="7" t="s">
        <v>11816</v>
      </c>
      <c r="F234" s="7" t="s">
        <v>1091</v>
      </c>
    </row>
    <row r="235" spans="1:6" x14ac:dyDescent="0.3">
      <c r="A235" s="98">
        <v>232</v>
      </c>
      <c r="D235" s="7" t="s">
        <v>11817</v>
      </c>
      <c r="F235" s="7" t="s">
        <v>1092</v>
      </c>
    </row>
    <row r="236" spans="1:6" x14ac:dyDescent="0.3">
      <c r="A236" s="98">
        <v>233</v>
      </c>
      <c r="D236" s="7" t="s">
        <v>11818</v>
      </c>
      <c r="F236" s="7" t="s">
        <v>1093</v>
      </c>
    </row>
    <row r="237" spans="1:6" x14ac:dyDescent="0.3">
      <c r="A237" s="98">
        <v>234</v>
      </c>
      <c r="D237" s="7" t="s">
        <v>11819</v>
      </c>
      <c r="F237" s="7" t="s">
        <v>1094</v>
      </c>
    </row>
    <row r="238" spans="1:6" x14ac:dyDescent="0.3">
      <c r="A238" s="98">
        <v>235</v>
      </c>
      <c r="D238" s="7" t="s">
        <v>11820</v>
      </c>
      <c r="F238" s="7" t="s">
        <v>1095</v>
      </c>
    </row>
    <row r="239" spans="1:6" x14ac:dyDescent="0.3">
      <c r="A239" s="98">
        <v>236</v>
      </c>
      <c r="D239" s="7" t="s">
        <v>11821</v>
      </c>
      <c r="F239" s="7" t="s">
        <v>1096</v>
      </c>
    </row>
    <row r="240" spans="1:6" x14ac:dyDescent="0.3">
      <c r="A240" s="98">
        <v>237</v>
      </c>
      <c r="D240" s="7" t="s">
        <v>11822</v>
      </c>
      <c r="F240" s="7" t="s">
        <v>1097</v>
      </c>
    </row>
    <row r="241" spans="1:6" x14ac:dyDescent="0.3">
      <c r="A241" s="98">
        <v>238</v>
      </c>
      <c r="D241" s="7" t="s">
        <v>11823</v>
      </c>
      <c r="F241" s="7" t="s">
        <v>1098</v>
      </c>
    </row>
    <row r="242" spans="1:6" x14ac:dyDescent="0.3">
      <c r="A242" s="98">
        <v>239</v>
      </c>
      <c r="D242" s="7" t="s">
        <v>11824</v>
      </c>
      <c r="F242" s="7" t="s">
        <v>1099</v>
      </c>
    </row>
    <row r="243" spans="1:6" x14ac:dyDescent="0.3">
      <c r="A243" s="98">
        <v>240</v>
      </c>
      <c r="D243" s="7" t="s">
        <v>11825</v>
      </c>
      <c r="F243" s="7" t="s">
        <v>1100</v>
      </c>
    </row>
    <row r="244" spans="1:6" x14ac:dyDescent="0.3">
      <c r="A244" s="98">
        <v>241</v>
      </c>
      <c r="D244" s="7" t="s">
        <v>11826</v>
      </c>
      <c r="F244" s="7" t="s">
        <v>1101</v>
      </c>
    </row>
    <row r="245" spans="1:6" x14ac:dyDescent="0.3">
      <c r="A245" s="98">
        <v>242</v>
      </c>
      <c r="D245" s="7" t="s">
        <v>11827</v>
      </c>
      <c r="F245" s="7" t="s">
        <v>1102</v>
      </c>
    </row>
    <row r="246" spans="1:6" x14ac:dyDescent="0.3">
      <c r="A246" s="98">
        <v>243</v>
      </c>
      <c r="D246" s="7" t="s">
        <v>11828</v>
      </c>
      <c r="F246" s="7" t="s">
        <v>1103</v>
      </c>
    </row>
    <row r="247" spans="1:6" x14ac:dyDescent="0.3">
      <c r="A247" s="98">
        <v>244</v>
      </c>
      <c r="D247" s="7" t="s">
        <v>11829</v>
      </c>
      <c r="F247" s="7" t="s">
        <v>1104</v>
      </c>
    </row>
    <row r="248" spans="1:6" x14ac:dyDescent="0.3">
      <c r="A248" s="98">
        <v>245</v>
      </c>
      <c r="D248" s="7" t="s">
        <v>11830</v>
      </c>
      <c r="F248" s="7" t="s">
        <v>1105</v>
      </c>
    </row>
    <row r="249" spans="1:6" x14ac:dyDescent="0.3">
      <c r="A249" s="98">
        <v>246</v>
      </c>
      <c r="D249" s="7" t="s">
        <v>11831</v>
      </c>
      <c r="F249" s="7" t="s">
        <v>1106</v>
      </c>
    </row>
    <row r="250" spans="1:6" x14ac:dyDescent="0.3">
      <c r="A250" s="98">
        <v>247</v>
      </c>
      <c r="D250" s="7" t="s">
        <v>11832</v>
      </c>
      <c r="F250" s="7" t="s">
        <v>1107</v>
      </c>
    </row>
    <row r="251" spans="1:6" x14ac:dyDescent="0.3">
      <c r="A251" s="98">
        <v>248</v>
      </c>
      <c r="D251" s="7" t="s">
        <v>11833</v>
      </c>
      <c r="F251" s="7" t="s">
        <v>1108</v>
      </c>
    </row>
    <row r="252" spans="1:6" x14ac:dyDescent="0.3">
      <c r="A252" s="98">
        <v>249</v>
      </c>
      <c r="D252" s="7" t="s">
        <v>11834</v>
      </c>
      <c r="F252" s="7" t="s">
        <v>1109</v>
      </c>
    </row>
    <row r="253" spans="1:6" x14ac:dyDescent="0.3">
      <c r="A253" s="98">
        <v>250</v>
      </c>
      <c r="D253" s="7" t="s">
        <v>11835</v>
      </c>
      <c r="F253" s="7" t="s">
        <v>1110</v>
      </c>
    </row>
    <row r="254" spans="1:6" x14ac:dyDescent="0.3">
      <c r="A254" s="98">
        <v>251</v>
      </c>
      <c r="D254" s="7" t="s">
        <v>11836</v>
      </c>
      <c r="F254" s="7" t="s">
        <v>1111</v>
      </c>
    </row>
    <row r="255" spans="1:6" x14ac:dyDescent="0.3">
      <c r="A255" s="98">
        <v>252</v>
      </c>
      <c r="D255" s="7" t="s">
        <v>11837</v>
      </c>
      <c r="F255" s="7" t="s">
        <v>1112</v>
      </c>
    </row>
    <row r="256" spans="1:6" x14ac:dyDescent="0.3">
      <c r="A256" s="98">
        <v>253</v>
      </c>
      <c r="D256" s="7" t="s">
        <v>11838</v>
      </c>
      <c r="F256" s="7" t="s">
        <v>1113</v>
      </c>
    </row>
    <row r="257" spans="1:6" x14ac:dyDescent="0.3">
      <c r="A257" s="98">
        <v>254</v>
      </c>
      <c r="D257" s="7" t="s">
        <v>11839</v>
      </c>
      <c r="F257" s="7" t="s">
        <v>1114</v>
      </c>
    </row>
    <row r="258" spans="1:6" x14ac:dyDescent="0.3">
      <c r="A258" s="98">
        <v>255</v>
      </c>
      <c r="D258" s="7" t="s">
        <v>11840</v>
      </c>
      <c r="F258" s="7" t="s">
        <v>1115</v>
      </c>
    </row>
    <row r="259" spans="1:6" x14ac:dyDescent="0.3">
      <c r="A259" s="98">
        <v>256</v>
      </c>
      <c r="D259" s="7" t="s">
        <v>11841</v>
      </c>
      <c r="F259" s="7" t="s">
        <v>1116</v>
      </c>
    </row>
    <row r="260" spans="1:6" x14ac:dyDescent="0.3">
      <c r="A260" s="98">
        <v>257</v>
      </c>
      <c r="D260" s="7" t="s">
        <v>11842</v>
      </c>
      <c r="F260" s="7" t="s">
        <v>1117</v>
      </c>
    </row>
    <row r="261" spans="1:6" x14ac:dyDescent="0.3">
      <c r="A261" s="98">
        <v>258</v>
      </c>
      <c r="D261" s="7" t="s">
        <v>11843</v>
      </c>
      <c r="F261" s="7" t="s">
        <v>1118</v>
      </c>
    </row>
    <row r="262" spans="1:6" x14ac:dyDescent="0.3">
      <c r="A262" s="98">
        <v>259</v>
      </c>
      <c r="D262" s="7" t="s">
        <v>11844</v>
      </c>
      <c r="F262" s="7" t="s">
        <v>1119</v>
      </c>
    </row>
    <row r="263" spans="1:6" x14ac:dyDescent="0.3">
      <c r="A263" s="98">
        <v>260</v>
      </c>
      <c r="D263" s="7" t="s">
        <v>11845</v>
      </c>
      <c r="F263" s="7" t="s">
        <v>1120</v>
      </c>
    </row>
    <row r="264" spans="1:6" x14ac:dyDescent="0.3">
      <c r="A264" s="98">
        <v>261</v>
      </c>
      <c r="D264" s="7" t="s">
        <v>11846</v>
      </c>
      <c r="F264" s="7" t="s">
        <v>1121</v>
      </c>
    </row>
    <row r="265" spans="1:6" x14ac:dyDescent="0.3">
      <c r="A265" s="98">
        <v>262</v>
      </c>
      <c r="D265" s="7" t="s">
        <v>11847</v>
      </c>
      <c r="F265" s="7" t="s">
        <v>1122</v>
      </c>
    </row>
    <row r="266" spans="1:6" x14ac:dyDescent="0.3">
      <c r="A266" s="98">
        <v>263</v>
      </c>
      <c r="D266" s="7" t="s">
        <v>11848</v>
      </c>
      <c r="F266" s="7" t="s">
        <v>1123</v>
      </c>
    </row>
    <row r="267" spans="1:6" x14ac:dyDescent="0.3">
      <c r="A267" s="98">
        <v>264</v>
      </c>
      <c r="D267" s="7" t="s">
        <v>11849</v>
      </c>
      <c r="F267" s="7" t="s">
        <v>1124</v>
      </c>
    </row>
    <row r="268" spans="1:6" x14ac:dyDescent="0.3">
      <c r="A268" s="98">
        <v>265</v>
      </c>
      <c r="D268" s="7" t="s">
        <v>11850</v>
      </c>
      <c r="F268" s="7" t="s">
        <v>1125</v>
      </c>
    </row>
    <row r="269" spans="1:6" x14ac:dyDescent="0.3">
      <c r="A269" s="98">
        <v>266</v>
      </c>
      <c r="D269" s="7" t="s">
        <v>11851</v>
      </c>
      <c r="F269" s="7" t="s">
        <v>1126</v>
      </c>
    </row>
    <row r="270" spans="1:6" x14ac:dyDescent="0.3">
      <c r="A270" s="98">
        <v>267</v>
      </c>
      <c r="D270" s="7" t="s">
        <v>11852</v>
      </c>
      <c r="F270" s="7" t="s">
        <v>1127</v>
      </c>
    </row>
    <row r="271" spans="1:6" x14ac:dyDescent="0.3">
      <c r="A271" s="98">
        <v>268</v>
      </c>
      <c r="D271" s="7" t="s">
        <v>11853</v>
      </c>
      <c r="F271" s="7" t="s">
        <v>1128</v>
      </c>
    </row>
    <row r="272" spans="1:6" x14ac:dyDescent="0.3">
      <c r="A272" s="98">
        <v>269</v>
      </c>
      <c r="D272" s="7" t="s">
        <v>11854</v>
      </c>
      <c r="F272" s="7" t="s">
        <v>1129</v>
      </c>
    </row>
    <row r="273" spans="1:6" x14ac:dyDescent="0.3">
      <c r="A273" s="98">
        <v>270</v>
      </c>
      <c r="D273" s="7" t="s">
        <v>11855</v>
      </c>
      <c r="F273" s="7" t="s">
        <v>1130</v>
      </c>
    </row>
    <row r="274" spans="1:6" x14ac:dyDescent="0.3">
      <c r="A274" s="98">
        <v>271</v>
      </c>
      <c r="D274" s="7" t="s">
        <v>11856</v>
      </c>
      <c r="F274" s="7" t="s">
        <v>1131</v>
      </c>
    </row>
    <row r="275" spans="1:6" x14ac:dyDescent="0.3">
      <c r="A275" s="98">
        <v>272</v>
      </c>
      <c r="D275" s="7" t="s">
        <v>11857</v>
      </c>
      <c r="F275" s="7" t="s">
        <v>1132</v>
      </c>
    </row>
    <row r="276" spans="1:6" x14ac:dyDescent="0.3">
      <c r="A276" s="98">
        <v>273</v>
      </c>
      <c r="D276" s="7" t="s">
        <v>11858</v>
      </c>
      <c r="F276" s="7" t="s">
        <v>1133</v>
      </c>
    </row>
    <row r="277" spans="1:6" x14ac:dyDescent="0.3">
      <c r="A277" s="98">
        <v>274</v>
      </c>
      <c r="D277" s="7" t="s">
        <v>11859</v>
      </c>
      <c r="F277" s="7" t="s">
        <v>1134</v>
      </c>
    </row>
    <row r="278" spans="1:6" x14ac:dyDescent="0.3">
      <c r="A278" s="98">
        <v>275</v>
      </c>
      <c r="D278" s="7" t="s">
        <v>11860</v>
      </c>
      <c r="F278" s="7" t="s">
        <v>1135</v>
      </c>
    </row>
    <row r="279" spans="1:6" x14ac:dyDescent="0.3">
      <c r="A279" s="98">
        <v>276</v>
      </c>
      <c r="D279" s="7" t="s">
        <v>11861</v>
      </c>
      <c r="F279" s="7" t="s">
        <v>1136</v>
      </c>
    </row>
    <row r="280" spans="1:6" x14ac:dyDescent="0.3">
      <c r="A280" s="98">
        <v>277</v>
      </c>
      <c r="D280" s="7" t="s">
        <v>11862</v>
      </c>
      <c r="F280" s="7" t="s">
        <v>1137</v>
      </c>
    </row>
    <row r="281" spans="1:6" x14ac:dyDescent="0.3">
      <c r="A281" s="98">
        <v>278</v>
      </c>
      <c r="D281" s="7" t="s">
        <v>11863</v>
      </c>
      <c r="F281" s="7" t="s">
        <v>1138</v>
      </c>
    </row>
    <row r="282" spans="1:6" x14ac:dyDescent="0.3">
      <c r="A282" s="98">
        <v>279</v>
      </c>
      <c r="D282" s="7" t="s">
        <v>11864</v>
      </c>
      <c r="F282" s="7" t="s">
        <v>1139</v>
      </c>
    </row>
    <row r="283" spans="1:6" x14ac:dyDescent="0.3">
      <c r="A283" s="98">
        <v>280</v>
      </c>
      <c r="D283" s="7" t="s">
        <v>11865</v>
      </c>
      <c r="F283" s="7" t="s">
        <v>1140</v>
      </c>
    </row>
    <row r="284" spans="1:6" x14ac:dyDescent="0.3">
      <c r="A284" s="98">
        <v>281</v>
      </c>
      <c r="D284" s="7" t="s">
        <v>11866</v>
      </c>
      <c r="F284" s="7" t="s">
        <v>1141</v>
      </c>
    </row>
    <row r="285" spans="1:6" x14ac:dyDescent="0.3">
      <c r="A285" s="98">
        <v>282</v>
      </c>
      <c r="D285" s="7" t="s">
        <v>11867</v>
      </c>
      <c r="F285" s="7" t="s">
        <v>1142</v>
      </c>
    </row>
    <row r="286" spans="1:6" x14ac:dyDescent="0.3">
      <c r="A286" s="98">
        <v>283</v>
      </c>
      <c r="D286" s="7" t="s">
        <v>11868</v>
      </c>
      <c r="F286" s="7" t="s">
        <v>1143</v>
      </c>
    </row>
    <row r="287" spans="1:6" x14ac:dyDescent="0.3">
      <c r="A287" s="98">
        <v>284</v>
      </c>
      <c r="D287" s="7" t="s">
        <v>11869</v>
      </c>
      <c r="F287" s="7" t="s">
        <v>1144</v>
      </c>
    </row>
    <row r="288" spans="1:6" x14ac:dyDescent="0.3">
      <c r="A288" s="98">
        <v>285</v>
      </c>
      <c r="D288" s="7" t="s">
        <v>11870</v>
      </c>
      <c r="F288" s="7" t="s">
        <v>1145</v>
      </c>
    </row>
    <row r="289" spans="1:6" x14ac:dyDescent="0.3">
      <c r="A289" s="98">
        <v>286</v>
      </c>
      <c r="D289" s="7" t="s">
        <v>11871</v>
      </c>
      <c r="F289" s="7" t="s">
        <v>1146</v>
      </c>
    </row>
    <row r="290" spans="1:6" x14ac:dyDescent="0.3">
      <c r="A290" s="98">
        <v>287</v>
      </c>
      <c r="D290" s="7" t="s">
        <v>11872</v>
      </c>
      <c r="F290" s="7" t="s">
        <v>1147</v>
      </c>
    </row>
    <row r="291" spans="1:6" x14ac:dyDescent="0.3">
      <c r="A291" s="98">
        <v>288</v>
      </c>
      <c r="D291" s="7" t="s">
        <v>11873</v>
      </c>
      <c r="F291" s="7" t="s">
        <v>1148</v>
      </c>
    </row>
    <row r="292" spans="1:6" x14ac:dyDescent="0.3">
      <c r="A292" s="98">
        <v>289</v>
      </c>
      <c r="D292" s="7" t="s">
        <v>11874</v>
      </c>
      <c r="F292" s="7" t="s">
        <v>1149</v>
      </c>
    </row>
    <row r="293" spans="1:6" x14ac:dyDescent="0.3">
      <c r="A293" s="98">
        <v>290</v>
      </c>
      <c r="D293" s="7" t="s">
        <v>11875</v>
      </c>
      <c r="F293" s="7" t="s">
        <v>1150</v>
      </c>
    </row>
    <row r="294" spans="1:6" x14ac:dyDescent="0.3">
      <c r="A294" s="98">
        <v>291</v>
      </c>
      <c r="D294" s="7" t="s">
        <v>11876</v>
      </c>
      <c r="F294" s="7" t="s">
        <v>1151</v>
      </c>
    </row>
    <row r="295" spans="1:6" x14ac:dyDescent="0.3">
      <c r="A295" s="98">
        <v>292</v>
      </c>
      <c r="D295" s="7" t="s">
        <v>11877</v>
      </c>
      <c r="F295" s="7" t="s">
        <v>1152</v>
      </c>
    </row>
    <row r="296" spans="1:6" x14ac:dyDescent="0.3">
      <c r="A296" s="98">
        <v>293</v>
      </c>
      <c r="D296" s="7" t="s">
        <v>11878</v>
      </c>
      <c r="F296" s="7" t="s">
        <v>1153</v>
      </c>
    </row>
    <row r="297" spans="1:6" x14ac:dyDescent="0.3">
      <c r="A297" s="98">
        <v>294</v>
      </c>
      <c r="D297" s="7" t="s">
        <v>11879</v>
      </c>
      <c r="F297" s="7" t="s">
        <v>1154</v>
      </c>
    </row>
    <row r="298" spans="1:6" x14ac:dyDescent="0.3">
      <c r="A298" s="98">
        <v>295</v>
      </c>
      <c r="D298" s="7" t="s">
        <v>11880</v>
      </c>
      <c r="F298" s="7" t="s">
        <v>1155</v>
      </c>
    </row>
    <row r="299" spans="1:6" x14ac:dyDescent="0.3">
      <c r="A299" s="98">
        <v>296</v>
      </c>
      <c r="D299" s="7" t="s">
        <v>11881</v>
      </c>
      <c r="F299" s="7" t="s">
        <v>1156</v>
      </c>
    </row>
    <row r="300" spans="1:6" x14ac:dyDescent="0.3">
      <c r="A300" s="98">
        <v>297</v>
      </c>
      <c r="D300" s="7" t="s">
        <v>11882</v>
      </c>
      <c r="F300" s="7" t="s">
        <v>1157</v>
      </c>
    </row>
    <row r="301" spans="1:6" x14ac:dyDescent="0.3">
      <c r="A301" s="98">
        <v>298</v>
      </c>
      <c r="D301" s="7" t="s">
        <v>11883</v>
      </c>
      <c r="F301" s="7" t="s">
        <v>1158</v>
      </c>
    </row>
    <row r="302" spans="1:6" x14ac:dyDescent="0.3">
      <c r="A302" s="98">
        <v>299</v>
      </c>
      <c r="D302" s="7" t="s">
        <v>11884</v>
      </c>
      <c r="F302" s="7" t="s">
        <v>1159</v>
      </c>
    </row>
    <row r="303" spans="1:6" x14ac:dyDescent="0.3">
      <c r="A303" s="98">
        <v>300</v>
      </c>
      <c r="D303" s="7" t="s">
        <v>11885</v>
      </c>
      <c r="F303" s="7" t="s">
        <v>1160</v>
      </c>
    </row>
    <row r="304" spans="1:6" x14ac:dyDescent="0.3">
      <c r="A304" s="98">
        <v>301</v>
      </c>
      <c r="D304" s="7" t="s">
        <v>11886</v>
      </c>
      <c r="F304" s="7" t="s">
        <v>1161</v>
      </c>
    </row>
    <row r="305" spans="1:6" x14ac:dyDescent="0.3">
      <c r="A305" s="98">
        <v>302</v>
      </c>
      <c r="D305" s="7" t="s">
        <v>11887</v>
      </c>
      <c r="F305" s="7" t="s">
        <v>1162</v>
      </c>
    </row>
    <row r="306" spans="1:6" x14ac:dyDescent="0.3">
      <c r="A306" s="98">
        <v>303</v>
      </c>
      <c r="D306" s="7" t="s">
        <v>11888</v>
      </c>
      <c r="F306" s="7" t="s">
        <v>1163</v>
      </c>
    </row>
    <row r="307" spans="1:6" x14ac:dyDescent="0.3">
      <c r="A307" s="98">
        <v>304</v>
      </c>
      <c r="D307" s="7" t="s">
        <v>11889</v>
      </c>
      <c r="F307" s="7" t="s">
        <v>1164</v>
      </c>
    </row>
    <row r="308" spans="1:6" x14ac:dyDescent="0.3">
      <c r="A308" s="98">
        <v>305</v>
      </c>
      <c r="D308" s="7" t="s">
        <v>11890</v>
      </c>
      <c r="F308" s="7" t="s">
        <v>1165</v>
      </c>
    </row>
    <row r="309" spans="1:6" x14ac:dyDescent="0.3">
      <c r="A309" s="98">
        <v>306</v>
      </c>
      <c r="D309" s="7" t="s">
        <v>11891</v>
      </c>
      <c r="F309" s="7" t="s">
        <v>1166</v>
      </c>
    </row>
    <row r="310" spans="1:6" x14ac:dyDescent="0.3">
      <c r="A310" s="98">
        <v>307</v>
      </c>
      <c r="D310" s="7" t="s">
        <v>11892</v>
      </c>
      <c r="F310" s="7" t="s">
        <v>1167</v>
      </c>
    </row>
    <row r="311" spans="1:6" x14ac:dyDescent="0.3">
      <c r="A311" s="98">
        <v>308</v>
      </c>
      <c r="D311" s="7" t="s">
        <v>11893</v>
      </c>
      <c r="F311" s="7" t="s">
        <v>1168</v>
      </c>
    </row>
    <row r="312" spans="1:6" x14ac:dyDescent="0.3">
      <c r="A312" s="98">
        <v>309</v>
      </c>
      <c r="D312" s="7" t="s">
        <v>11894</v>
      </c>
      <c r="F312" s="7" t="s">
        <v>1169</v>
      </c>
    </row>
    <row r="313" spans="1:6" x14ac:dyDescent="0.3">
      <c r="A313" s="98">
        <v>310</v>
      </c>
      <c r="D313" s="7" t="s">
        <v>11895</v>
      </c>
      <c r="F313" s="7" t="s">
        <v>1170</v>
      </c>
    </row>
    <row r="314" spans="1:6" x14ac:dyDescent="0.3">
      <c r="A314" s="98">
        <v>311</v>
      </c>
      <c r="D314" s="7" t="s">
        <v>11896</v>
      </c>
      <c r="F314" s="7" t="s">
        <v>1171</v>
      </c>
    </row>
    <row r="315" spans="1:6" x14ac:dyDescent="0.3">
      <c r="A315" s="98">
        <v>312</v>
      </c>
      <c r="D315" s="7" t="s">
        <v>11897</v>
      </c>
      <c r="F315" s="7" t="s">
        <v>1172</v>
      </c>
    </row>
    <row r="316" spans="1:6" x14ac:dyDescent="0.3">
      <c r="A316" s="98">
        <v>313</v>
      </c>
      <c r="D316" s="7" t="s">
        <v>11898</v>
      </c>
      <c r="F316" s="7" t="s">
        <v>1173</v>
      </c>
    </row>
    <row r="317" spans="1:6" x14ac:dyDescent="0.3">
      <c r="A317" s="98">
        <v>314</v>
      </c>
      <c r="D317" s="7" t="s">
        <v>11899</v>
      </c>
      <c r="F317" s="7" t="s">
        <v>1174</v>
      </c>
    </row>
    <row r="318" spans="1:6" x14ac:dyDescent="0.3">
      <c r="A318" s="98">
        <v>315</v>
      </c>
      <c r="D318" s="7" t="s">
        <v>11900</v>
      </c>
      <c r="F318" s="7" t="s">
        <v>1175</v>
      </c>
    </row>
    <row r="319" spans="1:6" x14ac:dyDescent="0.3">
      <c r="A319" s="98">
        <v>316</v>
      </c>
      <c r="D319" s="7" t="s">
        <v>11901</v>
      </c>
      <c r="F319" s="7" t="s">
        <v>1176</v>
      </c>
    </row>
    <row r="320" spans="1:6" x14ac:dyDescent="0.3">
      <c r="A320" s="98">
        <v>317</v>
      </c>
      <c r="D320" s="7" t="s">
        <v>11902</v>
      </c>
      <c r="F320" s="7" t="s">
        <v>1177</v>
      </c>
    </row>
    <row r="321" spans="1:6" x14ac:dyDescent="0.3">
      <c r="A321" s="98">
        <v>318</v>
      </c>
      <c r="D321" s="7" t="s">
        <v>11903</v>
      </c>
      <c r="F321" s="7" t="s">
        <v>1178</v>
      </c>
    </row>
    <row r="322" spans="1:6" x14ac:dyDescent="0.3">
      <c r="A322" s="98">
        <v>319</v>
      </c>
      <c r="D322" s="7" t="s">
        <v>11904</v>
      </c>
      <c r="F322" s="7" t="s">
        <v>1179</v>
      </c>
    </row>
    <row r="323" spans="1:6" x14ac:dyDescent="0.3">
      <c r="A323" s="98">
        <v>320</v>
      </c>
      <c r="D323" s="7" t="s">
        <v>11905</v>
      </c>
      <c r="F323" s="7" t="s">
        <v>1180</v>
      </c>
    </row>
    <row r="324" spans="1:6" x14ac:dyDescent="0.3">
      <c r="A324" s="98">
        <v>321</v>
      </c>
      <c r="D324" s="7" t="s">
        <v>11906</v>
      </c>
      <c r="F324" s="7" t="s">
        <v>1181</v>
      </c>
    </row>
    <row r="325" spans="1:6" x14ac:dyDescent="0.3">
      <c r="A325" s="98">
        <v>322</v>
      </c>
      <c r="D325" s="7" t="s">
        <v>11907</v>
      </c>
      <c r="F325" s="7" t="s">
        <v>1182</v>
      </c>
    </row>
    <row r="326" spans="1:6" x14ac:dyDescent="0.3">
      <c r="A326" s="98">
        <v>323</v>
      </c>
      <c r="D326" s="7" t="s">
        <v>11908</v>
      </c>
      <c r="F326" s="7" t="s">
        <v>1183</v>
      </c>
    </row>
    <row r="327" spans="1:6" x14ac:dyDescent="0.3">
      <c r="A327" s="98">
        <v>324</v>
      </c>
      <c r="D327" s="7" t="s">
        <v>11909</v>
      </c>
      <c r="F327" s="7" t="s">
        <v>1184</v>
      </c>
    </row>
    <row r="328" spans="1:6" x14ac:dyDescent="0.3">
      <c r="A328" s="98">
        <v>325</v>
      </c>
      <c r="D328" s="7" t="s">
        <v>11910</v>
      </c>
      <c r="F328" s="7" t="s">
        <v>1185</v>
      </c>
    </row>
    <row r="329" spans="1:6" x14ac:dyDescent="0.3">
      <c r="A329" s="98">
        <v>326</v>
      </c>
      <c r="D329" s="7" t="s">
        <v>11911</v>
      </c>
      <c r="F329" s="7" t="s">
        <v>1186</v>
      </c>
    </row>
    <row r="330" spans="1:6" x14ac:dyDescent="0.3">
      <c r="A330" s="98">
        <v>327</v>
      </c>
      <c r="D330" s="7" t="s">
        <v>11912</v>
      </c>
      <c r="F330" s="7" t="s">
        <v>1187</v>
      </c>
    </row>
    <row r="331" spans="1:6" x14ac:dyDescent="0.3">
      <c r="A331" s="98">
        <v>328</v>
      </c>
      <c r="D331" s="7" t="s">
        <v>11913</v>
      </c>
      <c r="F331" s="7" t="s">
        <v>1188</v>
      </c>
    </row>
    <row r="332" spans="1:6" x14ac:dyDescent="0.3">
      <c r="A332" s="98">
        <v>329</v>
      </c>
      <c r="D332" s="7" t="s">
        <v>11914</v>
      </c>
      <c r="F332" s="7" t="s">
        <v>1189</v>
      </c>
    </row>
    <row r="333" spans="1:6" x14ac:dyDescent="0.3">
      <c r="A333" s="98">
        <v>330</v>
      </c>
      <c r="D333" s="7" t="s">
        <v>11915</v>
      </c>
      <c r="F333" s="7" t="s">
        <v>1190</v>
      </c>
    </row>
    <row r="334" spans="1:6" x14ac:dyDescent="0.3">
      <c r="A334" s="98">
        <v>331</v>
      </c>
      <c r="D334" s="7" t="s">
        <v>11916</v>
      </c>
      <c r="F334" s="7" t="s">
        <v>1191</v>
      </c>
    </row>
    <row r="335" spans="1:6" x14ac:dyDescent="0.3">
      <c r="A335" s="98">
        <v>332</v>
      </c>
      <c r="D335" s="7" t="s">
        <v>11917</v>
      </c>
      <c r="F335" s="7" t="s">
        <v>1192</v>
      </c>
    </row>
    <row r="336" spans="1:6" x14ac:dyDescent="0.3">
      <c r="A336" s="98">
        <v>333</v>
      </c>
      <c r="D336" s="7" t="s">
        <v>11918</v>
      </c>
      <c r="F336" s="7" t="s">
        <v>1193</v>
      </c>
    </row>
    <row r="337" spans="1:6" x14ac:dyDescent="0.3">
      <c r="A337" s="98">
        <v>334</v>
      </c>
      <c r="F337" s="7" t="s">
        <v>1194</v>
      </c>
    </row>
    <row r="338" spans="1:6" x14ac:dyDescent="0.3">
      <c r="A338" s="98">
        <v>335</v>
      </c>
      <c r="F338" s="7" t="s">
        <v>1195</v>
      </c>
    </row>
    <row r="339" spans="1:6" x14ac:dyDescent="0.3">
      <c r="A339" s="98">
        <v>336</v>
      </c>
      <c r="F339" s="7" t="s">
        <v>1196</v>
      </c>
    </row>
    <row r="340" spans="1:6" x14ac:dyDescent="0.3">
      <c r="A340" s="98">
        <v>337</v>
      </c>
      <c r="F340" s="7" t="s">
        <v>1197</v>
      </c>
    </row>
    <row r="341" spans="1:6" x14ac:dyDescent="0.3">
      <c r="A341" s="98">
        <v>338</v>
      </c>
      <c r="F341" s="7" t="s">
        <v>1198</v>
      </c>
    </row>
    <row r="342" spans="1:6" x14ac:dyDescent="0.3">
      <c r="A342" s="98">
        <v>339</v>
      </c>
      <c r="F342" s="7" t="s">
        <v>1199</v>
      </c>
    </row>
    <row r="343" spans="1:6" x14ac:dyDescent="0.3">
      <c r="A343" s="98">
        <v>340</v>
      </c>
      <c r="F343" s="7" t="s">
        <v>1200</v>
      </c>
    </row>
    <row r="344" spans="1:6" x14ac:dyDescent="0.3">
      <c r="A344" s="98">
        <v>341</v>
      </c>
      <c r="F344" s="7" t="s">
        <v>1201</v>
      </c>
    </row>
    <row r="345" spans="1:6" x14ac:dyDescent="0.3">
      <c r="A345" s="98">
        <v>342</v>
      </c>
      <c r="F345" s="7" t="s">
        <v>1202</v>
      </c>
    </row>
    <row r="346" spans="1:6" x14ac:dyDescent="0.3">
      <c r="A346" s="98">
        <v>343</v>
      </c>
      <c r="F346" s="7" t="s">
        <v>1203</v>
      </c>
    </row>
    <row r="347" spans="1:6" x14ac:dyDescent="0.3">
      <c r="A347" s="98">
        <v>344</v>
      </c>
      <c r="F347" s="7" t="s">
        <v>1204</v>
      </c>
    </row>
    <row r="348" spans="1:6" x14ac:dyDescent="0.3">
      <c r="A348" s="98">
        <v>345</v>
      </c>
      <c r="F348" s="7" t="s">
        <v>1205</v>
      </c>
    </row>
    <row r="349" spans="1:6" x14ac:dyDescent="0.3">
      <c r="A349" s="98">
        <v>346</v>
      </c>
      <c r="F349" s="7" t="s">
        <v>1206</v>
      </c>
    </row>
    <row r="350" spans="1:6" x14ac:dyDescent="0.3">
      <c r="A350" s="98">
        <v>347</v>
      </c>
      <c r="F350" s="7" t="s">
        <v>1207</v>
      </c>
    </row>
    <row r="351" spans="1:6" x14ac:dyDescent="0.3">
      <c r="A351" s="98">
        <v>348</v>
      </c>
      <c r="F351" s="7" t="s">
        <v>1208</v>
      </c>
    </row>
    <row r="352" spans="1:6" x14ac:dyDescent="0.3">
      <c r="A352" s="98">
        <v>349</v>
      </c>
      <c r="F352" s="7" t="s">
        <v>1209</v>
      </c>
    </row>
    <row r="353" spans="1:6" x14ac:dyDescent="0.3">
      <c r="A353" s="98">
        <v>350</v>
      </c>
      <c r="F353" s="7" t="s">
        <v>1210</v>
      </c>
    </row>
    <row r="354" spans="1:6" x14ac:dyDescent="0.3">
      <c r="A354" s="98">
        <v>351</v>
      </c>
      <c r="F354" s="7" t="s">
        <v>1211</v>
      </c>
    </row>
    <row r="355" spans="1:6" x14ac:dyDescent="0.3">
      <c r="A355" s="98">
        <v>352</v>
      </c>
      <c r="F355" s="7" t="s">
        <v>1212</v>
      </c>
    </row>
    <row r="356" spans="1:6" x14ac:dyDescent="0.3">
      <c r="A356" s="98">
        <v>353</v>
      </c>
      <c r="F356" s="7" t="s">
        <v>1213</v>
      </c>
    </row>
    <row r="357" spans="1:6" x14ac:dyDescent="0.3">
      <c r="A357" s="98">
        <v>354</v>
      </c>
      <c r="F357" s="7" t="s">
        <v>1214</v>
      </c>
    </row>
    <row r="358" spans="1:6" x14ac:dyDescent="0.3">
      <c r="A358" s="98">
        <v>355</v>
      </c>
      <c r="F358" s="7" t="s">
        <v>1215</v>
      </c>
    </row>
    <row r="359" spans="1:6" x14ac:dyDescent="0.3">
      <c r="A359" s="98">
        <v>356</v>
      </c>
      <c r="F359" s="7" t="s">
        <v>1216</v>
      </c>
    </row>
    <row r="360" spans="1:6" x14ac:dyDescent="0.3">
      <c r="A360" s="98">
        <v>357</v>
      </c>
      <c r="F360" s="7" t="s">
        <v>1217</v>
      </c>
    </row>
    <row r="361" spans="1:6" x14ac:dyDescent="0.3">
      <c r="A361" s="98">
        <v>358</v>
      </c>
      <c r="F361" s="7" t="s">
        <v>1218</v>
      </c>
    </row>
    <row r="362" spans="1:6" x14ac:dyDescent="0.3">
      <c r="A362" s="98">
        <v>359</v>
      </c>
      <c r="F362" s="7" t="s">
        <v>1219</v>
      </c>
    </row>
    <row r="363" spans="1:6" x14ac:dyDescent="0.3">
      <c r="A363" s="98">
        <v>360</v>
      </c>
      <c r="F363" s="7" t="s">
        <v>1220</v>
      </c>
    </row>
    <row r="364" spans="1:6" x14ac:dyDescent="0.3">
      <c r="A364" s="98">
        <v>361</v>
      </c>
      <c r="F364" s="7" t="s">
        <v>1221</v>
      </c>
    </row>
    <row r="365" spans="1:6" x14ac:dyDescent="0.3">
      <c r="A365" s="98">
        <v>362</v>
      </c>
      <c r="F365" s="7" t="s">
        <v>1222</v>
      </c>
    </row>
    <row r="366" spans="1:6" x14ac:dyDescent="0.3">
      <c r="A366" s="98">
        <v>363</v>
      </c>
      <c r="F366" s="7" t="s">
        <v>1223</v>
      </c>
    </row>
    <row r="367" spans="1:6" x14ac:dyDescent="0.3">
      <c r="A367" s="98">
        <v>364</v>
      </c>
      <c r="F367" s="7" t="s">
        <v>1224</v>
      </c>
    </row>
    <row r="368" spans="1:6" x14ac:dyDescent="0.3">
      <c r="A368" s="98">
        <v>365</v>
      </c>
      <c r="F368" s="7" t="s">
        <v>1225</v>
      </c>
    </row>
    <row r="369" spans="1:6" x14ac:dyDescent="0.3">
      <c r="A369" s="98">
        <v>366</v>
      </c>
      <c r="F369" s="7" t="s">
        <v>1226</v>
      </c>
    </row>
    <row r="370" spans="1:6" x14ac:dyDescent="0.3">
      <c r="A370" s="98">
        <v>367</v>
      </c>
      <c r="F370" s="7" t="s">
        <v>1227</v>
      </c>
    </row>
    <row r="371" spans="1:6" x14ac:dyDescent="0.3">
      <c r="A371" s="98">
        <v>368</v>
      </c>
      <c r="F371" s="7" t="s">
        <v>1228</v>
      </c>
    </row>
    <row r="372" spans="1:6" x14ac:dyDescent="0.3">
      <c r="A372" s="98">
        <v>369</v>
      </c>
      <c r="F372" s="7" t="s">
        <v>1229</v>
      </c>
    </row>
    <row r="373" spans="1:6" x14ac:dyDescent="0.3">
      <c r="A373" s="98">
        <v>370</v>
      </c>
      <c r="F373" s="7" t="s">
        <v>1230</v>
      </c>
    </row>
    <row r="374" spans="1:6" x14ac:dyDescent="0.3">
      <c r="A374" s="98">
        <v>371</v>
      </c>
      <c r="F374" s="7" t="s">
        <v>1231</v>
      </c>
    </row>
    <row r="375" spans="1:6" x14ac:dyDescent="0.3">
      <c r="A375" s="98">
        <v>372</v>
      </c>
      <c r="F375" s="7" t="s">
        <v>1232</v>
      </c>
    </row>
    <row r="376" spans="1:6" x14ac:dyDescent="0.3">
      <c r="A376" s="98">
        <v>373</v>
      </c>
      <c r="F376" s="7" t="s">
        <v>1233</v>
      </c>
    </row>
    <row r="377" spans="1:6" x14ac:dyDescent="0.3">
      <c r="A377" s="98">
        <v>374</v>
      </c>
      <c r="F377" s="7" t="s">
        <v>1234</v>
      </c>
    </row>
    <row r="378" spans="1:6" x14ac:dyDescent="0.3">
      <c r="A378" s="98">
        <v>375</v>
      </c>
      <c r="F378" s="7" t="s">
        <v>1235</v>
      </c>
    </row>
    <row r="379" spans="1:6" x14ac:dyDescent="0.3">
      <c r="A379" s="98">
        <v>376</v>
      </c>
      <c r="F379" s="7" t="s">
        <v>1236</v>
      </c>
    </row>
    <row r="380" spans="1:6" x14ac:dyDescent="0.3">
      <c r="A380" s="98">
        <v>377</v>
      </c>
      <c r="F380" s="7" t="s">
        <v>1237</v>
      </c>
    </row>
    <row r="381" spans="1:6" x14ac:dyDescent="0.3">
      <c r="A381" s="98">
        <v>378</v>
      </c>
      <c r="F381" s="7" t="s">
        <v>1238</v>
      </c>
    </row>
    <row r="382" spans="1:6" x14ac:dyDescent="0.3">
      <c r="A382" s="98">
        <v>379</v>
      </c>
      <c r="F382" s="7" t="s">
        <v>1239</v>
      </c>
    </row>
    <row r="383" spans="1:6" x14ac:dyDescent="0.3">
      <c r="A383" s="98">
        <v>380</v>
      </c>
      <c r="F383" s="7" t="s">
        <v>1240</v>
      </c>
    </row>
    <row r="384" spans="1:6" x14ac:dyDescent="0.3">
      <c r="A384" s="98">
        <v>381</v>
      </c>
      <c r="F384" s="7" t="s">
        <v>1241</v>
      </c>
    </row>
    <row r="385" spans="1:6" x14ac:dyDescent="0.3">
      <c r="A385" s="98">
        <v>382</v>
      </c>
      <c r="F385" s="7" t="s">
        <v>1242</v>
      </c>
    </row>
    <row r="386" spans="1:6" x14ac:dyDescent="0.3">
      <c r="A386" s="98">
        <v>383</v>
      </c>
      <c r="F386" s="7" t="s">
        <v>1243</v>
      </c>
    </row>
    <row r="387" spans="1:6" x14ac:dyDescent="0.3">
      <c r="A387" s="98">
        <v>384</v>
      </c>
      <c r="F387" s="7" t="s">
        <v>1244</v>
      </c>
    </row>
    <row r="388" spans="1:6" x14ac:dyDescent="0.3">
      <c r="A388" s="98">
        <v>385</v>
      </c>
      <c r="F388" s="7" t="s">
        <v>1245</v>
      </c>
    </row>
    <row r="389" spans="1:6" x14ac:dyDescent="0.3">
      <c r="A389" s="98">
        <v>386</v>
      </c>
      <c r="F389" s="7" t="s">
        <v>1246</v>
      </c>
    </row>
    <row r="390" spans="1:6" x14ac:dyDescent="0.3">
      <c r="A390" s="98">
        <v>387</v>
      </c>
      <c r="F390" s="7" t="s">
        <v>1247</v>
      </c>
    </row>
    <row r="391" spans="1:6" x14ac:dyDescent="0.3">
      <c r="A391" s="98">
        <v>388</v>
      </c>
      <c r="F391" s="7" t="s">
        <v>1248</v>
      </c>
    </row>
    <row r="392" spans="1:6" x14ac:dyDescent="0.3">
      <c r="A392" s="98">
        <v>389</v>
      </c>
      <c r="F392" s="7" t="s">
        <v>1249</v>
      </c>
    </row>
    <row r="393" spans="1:6" x14ac:dyDescent="0.3">
      <c r="A393" s="98">
        <v>390</v>
      </c>
      <c r="F393" s="7" t="s">
        <v>1250</v>
      </c>
    </row>
    <row r="394" spans="1:6" x14ac:dyDescent="0.3">
      <c r="A394" s="98">
        <v>391</v>
      </c>
      <c r="F394" s="7" t="s">
        <v>1251</v>
      </c>
    </row>
    <row r="395" spans="1:6" x14ac:dyDescent="0.3">
      <c r="A395" s="98">
        <v>392</v>
      </c>
      <c r="F395" s="7" t="s">
        <v>1252</v>
      </c>
    </row>
    <row r="396" spans="1:6" x14ac:dyDescent="0.3">
      <c r="A396" s="98">
        <v>393</v>
      </c>
      <c r="F396" s="7" t="s">
        <v>1253</v>
      </c>
    </row>
    <row r="397" spans="1:6" x14ac:dyDescent="0.3">
      <c r="A397" s="98">
        <v>394</v>
      </c>
      <c r="F397" s="7" t="s">
        <v>1254</v>
      </c>
    </row>
    <row r="398" spans="1:6" x14ac:dyDescent="0.3">
      <c r="A398" s="98">
        <v>395</v>
      </c>
      <c r="F398" s="7" t="s">
        <v>1255</v>
      </c>
    </row>
    <row r="399" spans="1:6" x14ac:dyDescent="0.3">
      <c r="A399" s="98">
        <v>396</v>
      </c>
      <c r="F399" s="7" t="s">
        <v>1256</v>
      </c>
    </row>
    <row r="400" spans="1:6" x14ac:dyDescent="0.3">
      <c r="A400" s="98">
        <v>397</v>
      </c>
      <c r="F400" s="7" t="s">
        <v>1257</v>
      </c>
    </row>
    <row r="401" spans="1:6" x14ac:dyDescent="0.3">
      <c r="A401" s="98">
        <v>398</v>
      </c>
      <c r="F401" s="7" t="s">
        <v>1258</v>
      </c>
    </row>
    <row r="402" spans="1:6" x14ac:dyDescent="0.3">
      <c r="A402" s="98">
        <v>399</v>
      </c>
      <c r="F402" s="7" t="s">
        <v>1259</v>
      </c>
    </row>
    <row r="403" spans="1:6" x14ac:dyDescent="0.3">
      <c r="A403" s="98">
        <v>400</v>
      </c>
      <c r="F403" s="7" t="s">
        <v>1260</v>
      </c>
    </row>
    <row r="404" spans="1:6" x14ac:dyDescent="0.3">
      <c r="A404" s="98">
        <v>401</v>
      </c>
      <c r="F404" s="7" t="s">
        <v>1261</v>
      </c>
    </row>
    <row r="405" spans="1:6" x14ac:dyDescent="0.3">
      <c r="A405" s="98">
        <v>402</v>
      </c>
      <c r="F405" s="7" t="s">
        <v>1262</v>
      </c>
    </row>
    <row r="406" spans="1:6" x14ac:dyDescent="0.3">
      <c r="A406" s="98">
        <v>403</v>
      </c>
      <c r="F406" s="7" t="s">
        <v>1263</v>
      </c>
    </row>
    <row r="407" spans="1:6" x14ac:dyDescent="0.3">
      <c r="A407" s="98">
        <v>404</v>
      </c>
      <c r="F407" s="7" t="s">
        <v>1264</v>
      </c>
    </row>
    <row r="408" spans="1:6" x14ac:dyDescent="0.3">
      <c r="A408" s="98">
        <v>405</v>
      </c>
      <c r="F408" s="7" t="s">
        <v>1265</v>
      </c>
    </row>
    <row r="409" spans="1:6" x14ac:dyDescent="0.3">
      <c r="A409" s="98">
        <v>406</v>
      </c>
      <c r="F409" s="7" t="s">
        <v>1266</v>
      </c>
    </row>
    <row r="410" spans="1:6" x14ac:dyDescent="0.3">
      <c r="A410" s="98">
        <v>407</v>
      </c>
      <c r="F410" s="7" t="s">
        <v>1267</v>
      </c>
    </row>
    <row r="411" spans="1:6" x14ac:dyDescent="0.3">
      <c r="A411" s="98">
        <v>408</v>
      </c>
      <c r="F411" s="7" t="s">
        <v>1268</v>
      </c>
    </row>
    <row r="412" spans="1:6" x14ac:dyDescent="0.3">
      <c r="A412" s="98">
        <v>409</v>
      </c>
      <c r="F412" s="7" t="s">
        <v>1269</v>
      </c>
    </row>
    <row r="413" spans="1:6" x14ac:dyDescent="0.3">
      <c r="A413" s="98">
        <v>410</v>
      </c>
      <c r="F413" s="7" t="s">
        <v>1270</v>
      </c>
    </row>
    <row r="414" spans="1:6" x14ac:dyDescent="0.3">
      <c r="A414" s="98">
        <v>411</v>
      </c>
      <c r="F414" s="7" t="s">
        <v>1271</v>
      </c>
    </row>
    <row r="415" spans="1:6" x14ac:dyDescent="0.3">
      <c r="A415" s="98">
        <v>412</v>
      </c>
      <c r="F415" s="7" t="s">
        <v>1272</v>
      </c>
    </row>
    <row r="416" spans="1:6" x14ac:dyDescent="0.3">
      <c r="A416" s="98">
        <v>413</v>
      </c>
      <c r="F416" s="7" t="s">
        <v>1273</v>
      </c>
    </row>
    <row r="417" spans="1:6" x14ac:dyDescent="0.3">
      <c r="A417" s="98">
        <v>414</v>
      </c>
      <c r="F417" s="7" t="s">
        <v>1274</v>
      </c>
    </row>
    <row r="418" spans="1:6" x14ac:dyDescent="0.3">
      <c r="A418" s="98">
        <v>415</v>
      </c>
      <c r="F418" s="7" t="s">
        <v>1275</v>
      </c>
    </row>
    <row r="419" spans="1:6" x14ac:dyDescent="0.3">
      <c r="A419" s="98">
        <v>416</v>
      </c>
      <c r="F419" s="7" t="s">
        <v>1276</v>
      </c>
    </row>
    <row r="420" spans="1:6" x14ac:dyDescent="0.3">
      <c r="A420" s="98">
        <v>417</v>
      </c>
      <c r="F420" s="7" t="s">
        <v>1277</v>
      </c>
    </row>
    <row r="421" spans="1:6" x14ac:dyDescent="0.3">
      <c r="A421" s="98">
        <v>418</v>
      </c>
      <c r="F421" s="7" t="s">
        <v>1278</v>
      </c>
    </row>
    <row r="422" spans="1:6" x14ac:dyDescent="0.3">
      <c r="A422" s="98">
        <v>419</v>
      </c>
      <c r="F422" s="7" t="s">
        <v>1279</v>
      </c>
    </row>
    <row r="423" spans="1:6" x14ac:dyDescent="0.3">
      <c r="A423" s="98">
        <v>420</v>
      </c>
      <c r="F423" s="7" t="s">
        <v>1280</v>
      </c>
    </row>
    <row r="424" spans="1:6" x14ac:dyDescent="0.3">
      <c r="A424" s="98">
        <v>421</v>
      </c>
      <c r="F424" s="7" t="s">
        <v>1281</v>
      </c>
    </row>
    <row r="425" spans="1:6" x14ac:dyDescent="0.3">
      <c r="A425" s="98">
        <v>422</v>
      </c>
      <c r="F425" s="7" t="s">
        <v>1282</v>
      </c>
    </row>
    <row r="426" spans="1:6" x14ac:dyDescent="0.3">
      <c r="A426" s="98">
        <v>423</v>
      </c>
      <c r="F426" s="7" t="s">
        <v>1283</v>
      </c>
    </row>
    <row r="427" spans="1:6" x14ac:dyDescent="0.3">
      <c r="A427" s="98">
        <v>424</v>
      </c>
      <c r="F427" s="7" t="s">
        <v>1284</v>
      </c>
    </row>
    <row r="428" spans="1:6" x14ac:dyDescent="0.3">
      <c r="A428" s="98">
        <v>425</v>
      </c>
      <c r="F428" s="7" t="s">
        <v>1285</v>
      </c>
    </row>
    <row r="429" spans="1:6" x14ac:dyDescent="0.3">
      <c r="A429" s="98">
        <v>426</v>
      </c>
      <c r="F429" s="7" t="s">
        <v>1286</v>
      </c>
    </row>
    <row r="430" spans="1:6" x14ac:dyDescent="0.3">
      <c r="A430" s="98">
        <v>427</v>
      </c>
      <c r="F430" s="7" t="s">
        <v>1287</v>
      </c>
    </row>
    <row r="431" spans="1:6" x14ac:dyDescent="0.3">
      <c r="A431" s="98">
        <v>428</v>
      </c>
      <c r="F431" s="7" t="s">
        <v>1288</v>
      </c>
    </row>
    <row r="432" spans="1:6" x14ac:dyDescent="0.3">
      <c r="A432" s="98">
        <v>429</v>
      </c>
      <c r="F432" s="7" t="s">
        <v>1289</v>
      </c>
    </row>
    <row r="433" spans="1:6" x14ac:dyDescent="0.3">
      <c r="A433" s="98">
        <v>430</v>
      </c>
      <c r="F433" s="7" t="s">
        <v>1290</v>
      </c>
    </row>
    <row r="434" spans="1:6" x14ac:dyDescent="0.3">
      <c r="A434" s="98">
        <v>431</v>
      </c>
      <c r="F434" s="7" t="s">
        <v>1291</v>
      </c>
    </row>
    <row r="435" spans="1:6" x14ac:dyDescent="0.3">
      <c r="A435" s="98">
        <v>432</v>
      </c>
      <c r="F435" s="7" t="s">
        <v>1292</v>
      </c>
    </row>
    <row r="436" spans="1:6" x14ac:dyDescent="0.3">
      <c r="A436" s="98">
        <v>433</v>
      </c>
      <c r="F436" s="7" t="s">
        <v>1293</v>
      </c>
    </row>
    <row r="437" spans="1:6" x14ac:dyDescent="0.3">
      <c r="A437" s="98">
        <v>434</v>
      </c>
      <c r="F437" s="7" t="s">
        <v>1294</v>
      </c>
    </row>
    <row r="438" spans="1:6" x14ac:dyDescent="0.3">
      <c r="A438" s="98">
        <v>435</v>
      </c>
      <c r="F438" s="7" t="s">
        <v>1295</v>
      </c>
    </row>
    <row r="439" spans="1:6" x14ac:dyDescent="0.3">
      <c r="A439" s="98">
        <v>436</v>
      </c>
      <c r="F439" s="7" t="s">
        <v>1296</v>
      </c>
    </row>
    <row r="440" spans="1:6" x14ac:dyDescent="0.3">
      <c r="A440" s="98">
        <v>437</v>
      </c>
      <c r="F440" s="7" t="s">
        <v>1297</v>
      </c>
    </row>
    <row r="441" spans="1:6" x14ac:dyDescent="0.3">
      <c r="A441" s="98">
        <v>438</v>
      </c>
      <c r="F441" s="7" t="s">
        <v>1298</v>
      </c>
    </row>
    <row r="442" spans="1:6" x14ac:dyDescent="0.3">
      <c r="A442" s="98">
        <v>439</v>
      </c>
      <c r="F442" s="7" t="s">
        <v>1299</v>
      </c>
    </row>
    <row r="443" spans="1:6" x14ac:dyDescent="0.3">
      <c r="A443" s="98">
        <v>440</v>
      </c>
      <c r="F443" s="7" t="s">
        <v>1300</v>
      </c>
    </row>
    <row r="444" spans="1:6" x14ac:dyDescent="0.3">
      <c r="A444" s="98">
        <v>441</v>
      </c>
      <c r="F444" s="7" t="s">
        <v>1301</v>
      </c>
    </row>
    <row r="445" spans="1:6" x14ac:dyDescent="0.3">
      <c r="A445" s="98">
        <v>442</v>
      </c>
      <c r="F445" s="7" t="s">
        <v>1302</v>
      </c>
    </row>
    <row r="446" spans="1:6" x14ac:dyDescent="0.3">
      <c r="A446" s="98">
        <v>443</v>
      </c>
      <c r="F446" s="7" t="s">
        <v>1303</v>
      </c>
    </row>
    <row r="447" spans="1:6" x14ac:dyDescent="0.3">
      <c r="A447" s="98">
        <v>444</v>
      </c>
      <c r="F447" s="7" t="s">
        <v>1304</v>
      </c>
    </row>
    <row r="448" spans="1:6" x14ac:dyDescent="0.3">
      <c r="A448" s="98">
        <v>445</v>
      </c>
      <c r="F448" s="7" t="s">
        <v>1305</v>
      </c>
    </row>
    <row r="449" spans="1:6" x14ac:dyDescent="0.3">
      <c r="A449" s="98">
        <v>446</v>
      </c>
      <c r="F449" s="7" t="s">
        <v>1306</v>
      </c>
    </row>
    <row r="450" spans="1:6" x14ac:dyDescent="0.3">
      <c r="A450" s="98">
        <v>447</v>
      </c>
      <c r="F450" s="7" t="s">
        <v>1307</v>
      </c>
    </row>
    <row r="451" spans="1:6" x14ac:dyDescent="0.3">
      <c r="A451" s="98">
        <v>448</v>
      </c>
      <c r="F451" s="7" t="s">
        <v>1308</v>
      </c>
    </row>
    <row r="452" spans="1:6" x14ac:dyDescent="0.3">
      <c r="A452" s="98">
        <v>449</v>
      </c>
      <c r="F452" s="7" t="s">
        <v>1309</v>
      </c>
    </row>
    <row r="453" spans="1:6" x14ac:dyDescent="0.3">
      <c r="A453" s="98">
        <v>450</v>
      </c>
      <c r="F453" s="7" t="s">
        <v>1310</v>
      </c>
    </row>
    <row r="454" spans="1:6" x14ac:dyDescent="0.3">
      <c r="A454" s="98">
        <v>451</v>
      </c>
      <c r="F454" s="7" t="s">
        <v>1311</v>
      </c>
    </row>
    <row r="455" spans="1:6" x14ac:dyDescent="0.3">
      <c r="A455" s="98">
        <v>452</v>
      </c>
      <c r="F455" s="7" t="s">
        <v>1312</v>
      </c>
    </row>
    <row r="456" spans="1:6" x14ac:dyDescent="0.3">
      <c r="A456" s="98">
        <v>453</v>
      </c>
      <c r="F456" s="7" t="s">
        <v>1313</v>
      </c>
    </row>
    <row r="457" spans="1:6" x14ac:dyDescent="0.3">
      <c r="A457" s="98">
        <v>454</v>
      </c>
      <c r="F457" s="7" t="s">
        <v>1314</v>
      </c>
    </row>
    <row r="458" spans="1:6" x14ac:dyDescent="0.3">
      <c r="A458" s="98">
        <v>455</v>
      </c>
      <c r="F458" s="7" t="s">
        <v>1315</v>
      </c>
    </row>
    <row r="459" spans="1:6" x14ac:dyDescent="0.3">
      <c r="A459" s="98">
        <v>456</v>
      </c>
      <c r="F459" s="7" t="s">
        <v>1316</v>
      </c>
    </row>
    <row r="460" spans="1:6" x14ac:dyDescent="0.3">
      <c r="A460" s="98">
        <v>457</v>
      </c>
      <c r="F460" s="7" t="s">
        <v>1317</v>
      </c>
    </row>
    <row r="461" spans="1:6" x14ac:dyDescent="0.3">
      <c r="A461" s="98">
        <v>458</v>
      </c>
      <c r="F461" s="7" t="s">
        <v>1318</v>
      </c>
    </row>
    <row r="462" spans="1:6" x14ac:dyDescent="0.3">
      <c r="A462" s="98">
        <v>459</v>
      </c>
      <c r="F462" s="7" t="s">
        <v>1319</v>
      </c>
    </row>
    <row r="463" spans="1:6" x14ac:dyDescent="0.3">
      <c r="A463" s="98">
        <v>460</v>
      </c>
      <c r="F463" s="7" t="s">
        <v>1320</v>
      </c>
    </row>
    <row r="464" spans="1:6" x14ac:dyDescent="0.3">
      <c r="A464" s="98">
        <v>461</v>
      </c>
      <c r="F464" s="7" t="s">
        <v>1321</v>
      </c>
    </row>
    <row r="465" spans="1:6" x14ac:dyDescent="0.3">
      <c r="A465" s="98">
        <v>462</v>
      </c>
      <c r="F465" s="7" t="s">
        <v>1322</v>
      </c>
    </row>
    <row r="466" spans="1:6" x14ac:dyDescent="0.3">
      <c r="A466" s="98">
        <v>463</v>
      </c>
      <c r="F466" s="7" t="s">
        <v>1323</v>
      </c>
    </row>
    <row r="467" spans="1:6" x14ac:dyDescent="0.3">
      <c r="A467" s="98">
        <v>464</v>
      </c>
      <c r="F467" s="7" t="s">
        <v>1324</v>
      </c>
    </row>
    <row r="468" spans="1:6" x14ac:dyDescent="0.3">
      <c r="A468" s="98">
        <v>465</v>
      </c>
      <c r="F468" s="7" t="s">
        <v>1325</v>
      </c>
    </row>
    <row r="469" spans="1:6" x14ac:dyDescent="0.3">
      <c r="A469" s="98">
        <v>466</v>
      </c>
      <c r="F469" s="7" t="s">
        <v>1326</v>
      </c>
    </row>
    <row r="470" spans="1:6" x14ac:dyDescent="0.3">
      <c r="A470" s="98">
        <v>467</v>
      </c>
      <c r="F470" s="7" t="s">
        <v>1327</v>
      </c>
    </row>
    <row r="471" spans="1:6" x14ac:dyDescent="0.3">
      <c r="A471" s="98">
        <v>468</v>
      </c>
      <c r="F471" s="7" t="s">
        <v>1328</v>
      </c>
    </row>
    <row r="472" spans="1:6" x14ac:dyDescent="0.3">
      <c r="A472" s="98">
        <v>469</v>
      </c>
      <c r="F472" s="7" t="s">
        <v>1329</v>
      </c>
    </row>
    <row r="473" spans="1:6" x14ac:dyDescent="0.3">
      <c r="A473" s="98">
        <v>470</v>
      </c>
      <c r="F473" s="7" t="s">
        <v>1330</v>
      </c>
    </row>
    <row r="474" spans="1:6" x14ac:dyDescent="0.3">
      <c r="A474" s="98">
        <v>471</v>
      </c>
      <c r="F474" s="7" t="s">
        <v>1331</v>
      </c>
    </row>
    <row r="475" spans="1:6" x14ac:dyDescent="0.3">
      <c r="A475" s="98">
        <v>472</v>
      </c>
      <c r="F475" s="7" t="s">
        <v>1332</v>
      </c>
    </row>
    <row r="476" spans="1:6" x14ac:dyDescent="0.3">
      <c r="A476" s="98">
        <v>473</v>
      </c>
      <c r="F476" s="7" t="s">
        <v>1333</v>
      </c>
    </row>
    <row r="477" spans="1:6" x14ac:dyDescent="0.3">
      <c r="A477" s="98">
        <v>474</v>
      </c>
      <c r="F477" s="7" t="s">
        <v>1334</v>
      </c>
    </row>
    <row r="478" spans="1:6" x14ac:dyDescent="0.3">
      <c r="A478" s="98">
        <v>475</v>
      </c>
      <c r="F478" s="7" t="s">
        <v>1335</v>
      </c>
    </row>
    <row r="479" spans="1:6" x14ac:dyDescent="0.3">
      <c r="A479" s="98">
        <v>476</v>
      </c>
      <c r="F479" s="7" t="s">
        <v>1336</v>
      </c>
    </row>
    <row r="480" spans="1:6" x14ac:dyDescent="0.3">
      <c r="A480" s="98">
        <v>477</v>
      </c>
      <c r="F480" s="7" t="s">
        <v>1337</v>
      </c>
    </row>
    <row r="481" spans="1:6" x14ac:dyDescent="0.3">
      <c r="A481" s="98">
        <v>478</v>
      </c>
      <c r="F481" s="7" t="s">
        <v>1338</v>
      </c>
    </row>
    <row r="482" spans="1:6" x14ac:dyDescent="0.3">
      <c r="A482" s="98">
        <v>479</v>
      </c>
      <c r="F482" s="7" t="s">
        <v>1339</v>
      </c>
    </row>
    <row r="483" spans="1:6" x14ac:dyDescent="0.3">
      <c r="A483" s="98">
        <v>480</v>
      </c>
      <c r="F483" s="7" t="s">
        <v>1340</v>
      </c>
    </row>
    <row r="484" spans="1:6" x14ac:dyDescent="0.3">
      <c r="A484" s="98">
        <v>481</v>
      </c>
      <c r="F484" s="7" t="s">
        <v>1341</v>
      </c>
    </row>
    <row r="485" spans="1:6" x14ac:dyDescent="0.3">
      <c r="A485" s="98">
        <v>482</v>
      </c>
      <c r="F485" s="7" t="s">
        <v>1342</v>
      </c>
    </row>
    <row r="486" spans="1:6" x14ac:dyDescent="0.3">
      <c r="A486" s="98">
        <v>483</v>
      </c>
      <c r="F486" s="7" t="s">
        <v>1343</v>
      </c>
    </row>
    <row r="487" spans="1:6" x14ac:dyDescent="0.3">
      <c r="A487" s="98">
        <v>484</v>
      </c>
      <c r="F487" s="7" t="s">
        <v>1344</v>
      </c>
    </row>
    <row r="488" spans="1:6" x14ac:dyDescent="0.3">
      <c r="A488" s="98">
        <v>485</v>
      </c>
      <c r="F488" s="7" t="s">
        <v>1345</v>
      </c>
    </row>
    <row r="489" spans="1:6" x14ac:dyDescent="0.3">
      <c r="A489" s="98">
        <v>486</v>
      </c>
      <c r="F489" s="7" t="s">
        <v>1346</v>
      </c>
    </row>
    <row r="490" spans="1:6" x14ac:dyDescent="0.3">
      <c r="A490" s="98">
        <v>487</v>
      </c>
      <c r="F490" s="7" t="s">
        <v>1347</v>
      </c>
    </row>
    <row r="491" spans="1:6" x14ac:dyDescent="0.3">
      <c r="A491" s="98">
        <v>488</v>
      </c>
      <c r="F491" s="7" t="s">
        <v>11919</v>
      </c>
    </row>
    <row r="492" spans="1:6" x14ac:dyDescent="0.3">
      <c r="A492" s="98">
        <v>489</v>
      </c>
      <c r="F492" s="7" t="s">
        <v>1348</v>
      </c>
    </row>
    <row r="493" spans="1:6" x14ac:dyDescent="0.3">
      <c r="A493" s="98">
        <v>490</v>
      </c>
      <c r="F493" s="7" t="s">
        <v>1349</v>
      </c>
    </row>
    <row r="494" spans="1:6" x14ac:dyDescent="0.3">
      <c r="A494" s="98">
        <v>491</v>
      </c>
      <c r="F494" s="7" t="s">
        <v>1350</v>
      </c>
    </row>
    <row r="495" spans="1:6" x14ac:dyDescent="0.3">
      <c r="A495" s="98">
        <v>492</v>
      </c>
      <c r="F495" s="7" t="s">
        <v>1351</v>
      </c>
    </row>
    <row r="496" spans="1:6" x14ac:dyDescent="0.3">
      <c r="A496" s="98">
        <v>493</v>
      </c>
      <c r="F496" s="7" t="s">
        <v>1352</v>
      </c>
    </row>
    <row r="497" spans="1:6" x14ac:dyDescent="0.3">
      <c r="A497" s="98">
        <v>494</v>
      </c>
      <c r="F497" s="7" t="s">
        <v>1353</v>
      </c>
    </row>
    <row r="498" spans="1:6" x14ac:dyDescent="0.3">
      <c r="A498" s="98">
        <v>495</v>
      </c>
      <c r="F498" s="7" t="s">
        <v>1354</v>
      </c>
    </row>
    <row r="499" spans="1:6" x14ac:dyDescent="0.3">
      <c r="A499" s="98">
        <v>496</v>
      </c>
      <c r="F499" s="7" t="s">
        <v>1355</v>
      </c>
    </row>
    <row r="500" spans="1:6" x14ac:dyDescent="0.3">
      <c r="A500" s="98">
        <v>497</v>
      </c>
      <c r="F500" s="7" t="s">
        <v>1356</v>
      </c>
    </row>
    <row r="501" spans="1:6" x14ac:dyDescent="0.3">
      <c r="A501" s="98">
        <v>498</v>
      </c>
      <c r="F501" s="7" t="s">
        <v>1357</v>
      </c>
    </row>
    <row r="502" spans="1:6" x14ac:dyDescent="0.3">
      <c r="A502" s="98">
        <v>499</v>
      </c>
      <c r="F502" s="7" t="s">
        <v>1358</v>
      </c>
    </row>
    <row r="503" spans="1:6" x14ac:dyDescent="0.3">
      <c r="A503" s="98">
        <v>500</v>
      </c>
      <c r="F503" s="7" t="s">
        <v>1359</v>
      </c>
    </row>
    <row r="504" spans="1:6" x14ac:dyDescent="0.3">
      <c r="A504" s="98">
        <v>501</v>
      </c>
      <c r="F504" s="7" t="s">
        <v>1360</v>
      </c>
    </row>
    <row r="505" spans="1:6" x14ac:dyDescent="0.3">
      <c r="A505" s="98">
        <v>502</v>
      </c>
      <c r="F505" s="7" t="s">
        <v>1361</v>
      </c>
    </row>
    <row r="506" spans="1:6" x14ac:dyDescent="0.3">
      <c r="A506" s="98">
        <v>503</v>
      </c>
      <c r="F506" s="7" t="s">
        <v>1362</v>
      </c>
    </row>
    <row r="507" spans="1:6" x14ac:dyDescent="0.3">
      <c r="A507" s="98">
        <v>504</v>
      </c>
      <c r="F507" s="7" t="s">
        <v>1363</v>
      </c>
    </row>
    <row r="508" spans="1:6" x14ac:dyDescent="0.3">
      <c r="A508" s="98">
        <v>505</v>
      </c>
      <c r="F508" s="7" t="s">
        <v>1364</v>
      </c>
    </row>
    <row r="509" spans="1:6" x14ac:dyDescent="0.3">
      <c r="A509" s="98">
        <v>506</v>
      </c>
      <c r="F509" s="7" t="s">
        <v>1365</v>
      </c>
    </row>
    <row r="510" spans="1:6" x14ac:dyDescent="0.3">
      <c r="A510" s="98">
        <v>507</v>
      </c>
      <c r="F510" s="7" t="s">
        <v>1366</v>
      </c>
    </row>
    <row r="511" spans="1:6" x14ac:dyDescent="0.3">
      <c r="A511" s="98">
        <v>508</v>
      </c>
      <c r="F511" s="7" t="s">
        <v>1367</v>
      </c>
    </row>
    <row r="512" spans="1:6" x14ac:dyDescent="0.3">
      <c r="A512" s="98">
        <v>509</v>
      </c>
      <c r="F512" s="7" t="s">
        <v>1368</v>
      </c>
    </row>
    <row r="513" spans="1:6" x14ac:dyDescent="0.3">
      <c r="A513" s="98">
        <v>510</v>
      </c>
      <c r="F513" s="7" t="s">
        <v>1369</v>
      </c>
    </row>
    <row r="514" spans="1:6" x14ac:dyDescent="0.3">
      <c r="A514" s="98">
        <v>511</v>
      </c>
      <c r="F514" s="7" t="s">
        <v>1370</v>
      </c>
    </row>
    <row r="515" spans="1:6" x14ac:dyDescent="0.3">
      <c r="A515" s="98">
        <v>512</v>
      </c>
      <c r="F515" s="7" t="s">
        <v>1371</v>
      </c>
    </row>
    <row r="516" spans="1:6" x14ac:dyDescent="0.3">
      <c r="A516" s="98">
        <v>513</v>
      </c>
      <c r="F516" s="7" t="s">
        <v>1372</v>
      </c>
    </row>
    <row r="517" spans="1:6" x14ac:dyDescent="0.3">
      <c r="A517" s="98">
        <v>514</v>
      </c>
      <c r="F517" s="7" t="s">
        <v>1373</v>
      </c>
    </row>
    <row r="518" spans="1:6" x14ac:dyDescent="0.3">
      <c r="A518" s="98">
        <v>515</v>
      </c>
      <c r="F518" s="7" t="s">
        <v>1374</v>
      </c>
    </row>
    <row r="519" spans="1:6" x14ac:dyDescent="0.3">
      <c r="A519" s="98">
        <v>516</v>
      </c>
      <c r="F519" s="7" t="s">
        <v>1375</v>
      </c>
    </row>
    <row r="520" spans="1:6" x14ac:dyDescent="0.3">
      <c r="A520" s="98">
        <v>517</v>
      </c>
      <c r="F520" s="7" t="s">
        <v>1376</v>
      </c>
    </row>
    <row r="521" spans="1:6" x14ac:dyDescent="0.3">
      <c r="A521" s="98">
        <v>518</v>
      </c>
      <c r="F521" s="7" t="s">
        <v>1377</v>
      </c>
    </row>
    <row r="522" spans="1:6" x14ac:dyDescent="0.3">
      <c r="A522" s="98">
        <v>519</v>
      </c>
      <c r="F522" s="7" t="s">
        <v>1378</v>
      </c>
    </row>
    <row r="523" spans="1:6" x14ac:dyDescent="0.3">
      <c r="A523" s="98">
        <v>520</v>
      </c>
      <c r="F523" s="7" t="s">
        <v>1379</v>
      </c>
    </row>
    <row r="524" spans="1:6" x14ac:dyDescent="0.3">
      <c r="A524" s="98">
        <v>521</v>
      </c>
      <c r="F524" s="7" t="s">
        <v>1380</v>
      </c>
    </row>
    <row r="525" spans="1:6" x14ac:dyDescent="0.3">
      <c r="A525" s="98">
        <v>522</v>
      </c>
      <c r="F525" s="7" t="s">
        <v>1381</v>
      </c>
    </row>
    <row r="526" spans="1:6" x14ac:dyDescent="0.3">
      <c r="A526" s="98">
        <v>523</v>
      </c>
      <c r="F526" s="7" t="s">
        <v>1382</v>
      </c>
    </row>
    <row r="527" spans="1:6" x14ac:dyDescent="0.3">
      <c r="A527" s="98">
        <v>524</v>
      </c>
      <c r="F527" s="7" t="s">
        <v>1383</v>
      </c>
    </row>
    <row r="528" spans="1:6" x14ac:dyDescent="0.3">
      <c r="A528" s="98">
        <v>525</v>
      </c>
      <c r="F528" s="7" t="s">
        <v>1384</v>
      </c>
    </row>
    <row r="529" spans="1:6" x14ac:dyDescent="0.3">
      <c r="A529" s="98">
        <v>526</v>
      </c>
      <c r="F529" s="7" t="s">
        <v>1385</v>
      </c>
    </row>
    <row r="530" spans="1:6" x14ac:dyDescent="0.3">
      <c r="A530" s="98">
        <v>527</v>
      </c>
      <c r="F530" s="7" t="s">
        <v>1386</v>
      </c>
    </row>
    <row r="531" spans="1:6" x14ac:dyDescent="0.3">
      <c r="A531" s="98">
        <v>528</v>
      </c>
      <c r="F531" s="7" t="s">
        <v>1387</v>
      </c>
    </row>
    <row r="532" spans="1:6" x14ac:dyDescent="0.3">
      <c r="A532" s="98">
        <v>529</v>
      </c>
      <c r="F532" s="7" t="s">
        <v>1388</v>
      </c>
    </row>
    <row r="533" spans="1:6" x14ac:dyDescent="0.3">
      <c r="A533" s="98">
        <v>530</v>
      </c>
      <c r="F533" s="7" t="s">
        <v>1389</v>
      </c>
    </row>
    <row r="534" spans="1:6" x14ac:dyDescent="0.3">
      <c r="A534" s="98">
        <v>531</v>
      </c>
      <c r="F534" s="7" t="s">
        <v>1390</v>
      </c>
    </row>
    <row r="535" spans="1:6" x14ac:dyDescent="0.3">
      <c r="A535" s="98">
        <v>532</v>
      </c>
      <c r="F535" s="7" t="s">
        <v>1391</v>
      </c>
    </row>
    <row r="536" spans="1:6" x14ac:dyDescent="0.3">
      <c r="A536" s="98">
        <v>533</v>
      </c>
      <c r="F536" s="7" t="s">
        <v>1392</v>
      </c>
    </row>
    <row r="537" spans="1:6" x14ac:dyDescent="0.3">
      <c r="A537" s="98">
        <v>534</v>
      </c>
      <c r="F537" s="7" t="s">
        <v>1393</v>
      </c>
    </row>
    <row r="538" spans="1:6" x14ac:dyDescent="0.3">
      <c r="A538" s="98">
        <v>535</v>
      </c>
      <c r="F538" s="7" t="s">
        <v>1394</v>
      </c>
    </row>
    <row r="539" spans="1:6" x14ac:dyDescent="0.3">
      <c r="A539" s="98">
        <v>536</v>
      </c>
      <c r="F539" s="7" t="s">
        <v>1395</v>
      </c>
    </row>
    <row r="540" spans="1:6" x14ac:dyDescent="0.3">
      <c r="A540" s="98">
        <v>537</v>
      </c>
      <c r="F540" s="7" t="s">
        <v>1396</v>
      </c>
    </row>
    <row r="541" spans="1:6" x14ac:dyDescent="0.3">
      <c r="A541" s="98">
        <v>538</v>
      </c>
      <c r="F541" s="7" t="s">
        <v>1397</v>
      </c>
    </row>
    <row r="542" spans="1:6" x14ac:dyDescent="0.3">
      <c r="A542" s="98">
        <v>539</v>
      </c>
      <c r="F542" s="7" t="s">
        <v>1398</v>
      </c>
    </row>
    <row r="543" spans="1:6" x14ac:dyDescent="0.3">
      <c r="A543" s="98">
        <v>540</v>
      </c>
      <c r="F543" s="7" t="s">
        <v>1399</v>
      </c>
    </row>
    <row r="544" spans="1:6" x14ac:dyDescent="0.3">
      <c r="A544" s="98">
        <v>541</v>
      </c>
      <c r="F544" s="7" t="s">
        <v>1400</v>
      </c>
    </row>
    <row r="545" spans="1:6" x14ac:dyDescent="0.3">
      <c r="A545" s="98">
        <v>542</v>
      </c>
      <c r="F545" s="7" t="s">
        <v>1401</v>
      </c>
    </row>
    <row r="546" spans="1:6" x14ac:dyDescent="0.3">
      <c r="A546" s="98">
        <v>543</v>
      </c>
      <c r="F546" s="7" t="s">
        <v>1402</v>
      </c>
    </row>
    <row r="547" spans="1:6" x14ac:dyDescent="0.3">
      <c r="A547" s="98">
        <v>544</v>
      </c>
      <c r="F547" s="7" t="s">
        <v>1403</v>
      </c>
    </row>
    <row r="548" spans="1:6" x14ac:dyDescent="0.3">
      <c r="A548" s="98">
        <v>545</v>
      </c>
      <c r="F548" s="7" t="s">
        <v>1404</v>
      </c>
    </row>
    <row r="549" spans="1:6" x14ac:dyDescent="0.3">
      <c r="A549" s="98">
        <v>546</v>
      </c>
      <c r="F549" s="7" t="s">
        <v>1405</v>
      </c>
    </row>
    <row r="550" spans="1:6" x14ac:dyDescent="0.3">
      <c r="A550" s="98">
        <v>547</v>
      </c>
      <c r="F550" s="7" t="s">
        <v>1406</v>
      </c>
    </row>
    <row r="551" spans="1:6" x14ac:dyDescent="0.3">
      <c r="A551" s="98">
        <v>548</v>
      </c>
      <c r="F551" s="7" t="s">
        <v>1407</v>
      </c>
    </row>
    <row r="552" spans="1:6" x14ac:dyDescent="0.3">
      <c r="A552" s="98">
        <v>549</v>
      </c>
      <c r="F552" s="7" t="s">
        <v>1408</v>
      </c>
    </row>
    <row r="553" spans="1:6" x14ac:dyDescent="0.3">
      <c r="A553" s="98">
        <v>550</v>
      </c>
      <c r="F553" s="7" t="s">
        <v>1409</v>
      </c>
    </row>
    <row r="554" spans="1:6" x14ac:dyDescent="0.3">
      <c r="A554" s="98">
        <v>551</v>
      </c>
      <c r="F554" s="7" t="s">
        <v>1410</v>
      </c>
    </row>
    <row r="555" spans="1:6" x14ac:dyDescent="0.3">
      <c r="A555" s="98">
        <v>552</v>
      </c>
      <c r="F555" s="7" t="s">
        <v>1411</v>
      </c>
    </row>
    <row r="556" spans="1:6" x14ac:dyDescent="0.3">
      <c r="A556" s="98">
        <v>553</v>
      </c>
      <c r="F556" s="7" t="s">
        <v>1412</v>
      </c>
    </row>
    <row r="557" spans="1:6" x14ac:dyDescent="0.3">
      <c r="A557" s="98">
        <v>554</v>
      </c>
      <c r="F557" s="7" t="s">
        <v>1413</v>
      </c>
    </row>
    <row r="558" spans="1:6" x14ac:dyDescent="0.3">
      <c r="A558" s="98">
        <v>555</v>
      </c>
      <c r="F558" s="7" t="s">
        <v>1414</v>
      </c>
    </row>
    <row r="559" spans="1:6" x14ac:dyDescent="0.3">
      <c r="A559" s="98">
        <v>556</v>
      </c>
      <c r="F559" s="7" t="s">
        <v>1415</v>
      </c>
    </row>
    <row r="560" spans="1:6" x14ac:dyDescent="0.3">
      <c r="A560" s="98">
        <v>557</v>
      </c>
      <c r="F560" s="7" t="s">
        <v>1416</v>
      </c>
    </row>
    <row r="561" spans="1:6" x14ac:dyDescent="0.3">
      <c r="A561" s="98">
        <v>558</v>
      </c>
      <c r="F561" s="7" t="s">
        <v>1417</v>
      </c>
    </row>
    <row r="562" spans="1:6" x14ac:dyDescent="0.3">
      <c r="A562" s="98">
        <v>559</v>
      </c>
      <c r="F562" s="7" t="s">
        <v>1418</v>
      </c>
    </row>
    <row r="563" spans="1:6" x14ac:dyDescent="0.3">
      <c r="A563" s="98">
        <v>560</v>
      </c>
      <c r="F563" s="7" t="s">
        <v>1419</v>
      </c>
    </row>
    <row r="564" spans="1:6" x14ac:dyDescent="0.3">
      <c r="A564" s="98">
        <v>561</v>
      </c>
      <c r="F564" s="7" t="s">
        <v>1420</v>
      </c>
    </row>
    <row r="565" spans="1:6" x14ac:dyDescent="0.3">
      <c r="A565" s="98">
        <v>562</v>
      </c>
      <c r="F565" s="7" t="s">
        <v>1421</v>
      </c>
    </row>
    <row r="566" spans="1:6" x14ac:dyDescent="0.3">
      <c r="A566" s="98">
        <v>563</v>
      </c>
      <c r="F566" s="7" t="s">
        <v>1422</v>
      </c>
    </row>
    <row r="567" spans="1:6" x14ac:dyDescent="0.3">
      <c r="A567" s="98">
        <v>564</v>
      </c>
      <c r="F567" s="7" t="s">
        <v>1423</v>
      </c>
    </row>
    <row r="568" spans="1:6" x14ac:dyDescent="0.3">
      <c r="A568" s="98">
        <v>565</v>
      </c>
      <c r="F568" s="7" t="s">
        <v>1424</v>
      </c>
    </row>
    <row r="569" spans="1:6" x14ac:dyDescent="0.3">
      <c r="A569" s="98">
        <v>566</v>
      </c>
      <c r="F569" s="7" t="s">
        <v>1425</v>
      </c>
    </row>
    <row r="570" spans="1:6" x14ac:dyDescent="0.3">
      <c r="A570" s="98">
        <v>567</v>
      </c>
      <c r="F570" s="7" t="s">
        <v>1426</v>
      </c>
    </row>
    <row r="571" spans="1:6" x14ac:dyDescent="0.3">
      <c r="A571" s="98">
        <v>568</v>
      </c>
      <c r="F571" s="7" t="s">
        <v>1427</v>
      </c>
    </row>
    <row r="572" spans="1:6" x14ac:dyDescent="0.3">
      <c r="A572" s="98">
        <v>569</v>
      </c>
      <c r="F572" s="7" t="s">
        <v>1428</v>
      </c>
    </row>
    <row r="573" spans="1:6" x14ac:dyDescent="0.3">
      <c r="A573" s="98">
        <v>570</v>
      </c>
      <c r="F573" s="7" t="s">
        <v>1429</v>
      </c>
    </row>
    <row r="574" spans="1:6" x14ac:dyDescent="0.3">
      <c r="A574" s="98">
        <v>571</v>
      </c>
      <c r="F574" s="7" t="s">
        <v>1430</v>
      </c>
    </row>
    <row r="575" spans="1:6" x14ac:dyDescent="0.3">
      <c r="A575" s="98">
        <v>572</v>
      </c>
      <c r="F575" s="7" t="s">
        <v>1431</v>
      </c>
    </row>
    <row r="576" spans="1:6" x14ac:dyDescent="0.3">
      <c r="A576" s="98">
        <v>573</v>
      </c>
      <c r="F576" s="7" t="s">
        <v>1432</v>
      </c>
    </row>
    <row r="577" spans="1:6" x14ac:dyDescent="0.3">
      <c r="A577" s="98">
        <v>574</v>
      </c>
      <c r="F577" s="7" t="s">
        <v>1433</v>
      </c>
    </row>
    <row r="578" spans="1:6" x14ac:dyDescent="0.3">
      <c r="A578" s="98">
        <v>575</v>
      </c>
      <c r="F578" s="7" t="s">
        <v>1434</v>
      </c>
    </row>
    <row r="579" spans="1:6" x14ac:dyDescent="0.3">
      <c r="A579" s="98">
        <v>576</v>
      </c>
      <c r="F579" s="7" t="s">
        <v>1435</v>
      </c>
    </row>
    <row r="580" spans="1:6" x14ac:dyDescent="0.3">
      <c r="A580" s="98">
        <v>577</v>
      </c>
      <c r="F580" s="7" t="s">
        <v>1436</v>
      </c>
    </row>
    <row r="581" spans="1:6" x14ac:dyDescent="0.3">
      <c r="A581" s="98">
        <v>578</v>
      </c>
      <c r="F581" s="7" t="s">
        <v>1437</v>
      </c>
    </row>
    <row r="582" spans="1:6" x14ac:dyDescent="0.3">
      <c r="A582" s="98">
        <v>579</v>
      </c>
      <c r="F582" s="7" t="s">
        <v>1438</v>
      </c>
    </row>
    <row r="583" spans="1:6" x14ac:dyDescent="0.3">
      <c r="A583" s="98">
        <v>580</v>
      </c>
      <c r="F583" s="7" t="s">
        <v>1439</v>
      </c>
    </row>
    <row r="584" spans="1:6" x14ac:dyDescent="0.3">
      <c r="A584" s="98">
        <v>581</v>
      </c>
      <c r="F584" s="7" t="s">
        <v>1440</v>
      </c>
    </row>
    <row r="585" spans="1:6" x14ac:dyDescent="0.3">
      <c r="A585" s="98">
        <v>582</v>
      </c>
      <c r="F585" s="7" t="s">
        <v>1441</v>
      </c>
    </row>
    <row r="586" spans="1:6" x14ac:dyDescent="0.3">
      <c r="A586" s="98">
        <v>583</v>
      </c>
      <c r="F586" s="7" t="s">
        <v>1442</v>
      </c>
    </row>
    <row r="587" spans="1:6" x14ac:dyDescent="0.3">
      <c r="A587" s="98">
        <v>584</v>
      </c>
      <c r="F587" s="7" t="s">
        <v>1443</v>
      </c>
    </row>
    <row r="588" spans="1:6" x14ac:dyDescent="0.3">
      <c r="A588" s="98">
        <v>585</v>
      </c>
      <c r="F588" s="7" t="s">
        <v>1444</v>
      </c>
    </row>
    <row r="589" spans="1:6" x14ac:dyDescent="0.3">
      <c r="A589" s="98">
        <v>586</v>
      </c>
      <c r="F589" s="7" t="s">
        <v>1445</v>
      </c>
    </row>
    <row r="590" spans="1:6" x14ac:dyDescent="0.3">
      <c r="A590" s="98">
        <v>587</v>
      </c>
      <c r="F590" s="7" t="s">
        <v>1446</v>
      </c>
    </row>
    <row r="591" spans="1:6" x14ac:dyDescent="0.3">
      <c r="A591" s="98">
        <v>588</v>
      </c>
      <c r="F591" s="7" t="s">
        <v>1447</v>
      </c>
    </row>
    <row r="592" spans="1:6" x14ac:dyDescent="0.3">
      <c r="A592" s="98">
        <v>589</v>
      </c>
      <c r="F592" s="7" t="s">
        <v>1448</v>
      </c>
    </row>
    <row r="593" spans="1:6" x14ac:dyDescent="0.3">
      <c r="A593" s="98">
        <v>590</v>
      </c>
      <c r="F593" s="7" t="s">
        <v>1449</v>
      </c>
    </row>
    <row r="594" spans="1:6" x14ac:dyDescent="0.3">
      <c r="A594" s="98">
        <v>591</v>
      </c>
      <c r="F594" s="7" t="s">
        <v>1450</v>
      </c>
    </row>
    <row r="595" spans="1:6" x14ac:dyDescent="0.3">
      <c r="A595" s="98">
        <v>592</v>
      </c>
      <c r="F595" s="7" t="s">
        <v>1451</v>
      </c>
    </row>
    <row r="596" spans="1:6" x14ac:dyDescent="0.3">
      <c r="A596" s="98">
        <v>593</v>
      </c>
      <c r="F596" s="7" t="s">
        <v>1452</v>
      </c>
    </row>
    <row r="597" spans="1:6" x14ac:dyDescent="0.3">
      <c r="A597" s="98">
        <v>594</v>
      </c>
      <c r="F597" s="7" t="s">
        <v>1453</v>
      </c>
    </row>
    <row r="598" spans="1:6" x14ac:dyDescent="0.3">
      <c r="A598" s="98">
        <v>595</v>
      </c>
      <c r="F598" s="7" t="s">
        <v>1454</v>
      </c>
    </row>
    <row r="599" spans="1:6" x14ac:dyDescent="0.3">
      <c r="A599" s="98">
        <v>596</v>
      </c>
      <c r="F599" s="7" t="s">
        <v>1455</v>
      </c>
    </row>
    <row r="600" spans="1:6" x14ac:dyDescent="0.3">
      <c r="A600" s="98">
        <v>597</v>
      </c>
      <c r="F600" s="7" t="s">
        <v>1456</v>
      </c>
    </row>
    <row r="601" spans="1:6" x14ac:dyDescent="0.3">
      <c r="A601" s="98">
        <v>598</v>
      </c>
      <c r="F601" s="7" t="s">
        <v>1457</v>
      </c>
    </row>
    <row r="602" spans="1:6" x14ac:dyDescent="0.3">
      <c r="A602" s="98">
        <v>599</v>
      </c>
      <c r="F602" s="7" t="s">
        <v>1458</v>
      </c>
    </row>
    <row r="603" spans="1:6" x14ac:dyDescent="0.3">
      <c r="A603" s="98">
        <v>600</v>
      </c>
      <c r="F603" s="7" t="s">
        <v>1459</v>
      </c>
    </row>
    <row r="604" spans="1:6" x14ac:dyDescent="0.3">
      <c r="A604" s="98">
        <v>601</v>
      </c>
      <c r="F604" s="7" t="s">
        <v>1460</v>
      </c>
    </row>
    <row r="605" spans="1:6" x14ac:dyDescent="0.3">
      <c r="A605" s="98">
        <v>602</v>
      </c>
      <c r="F605" s="7" t="s">
        <v>1461</v>
      </c>
    </row>
    <row r="606" spans="1:6" x14ac:dyDescent="0.3">
      <c r="A606" s="98">
        <v>603</v>
      </c>
      <c r="F606" s="7" t="s">
        <v>1462</v>
      </c>
    </row>
    <row r="607" spans="1:6" x14ac:dyDescent="0.3">
      <c r="A607" s="98">
        <v>604</v>
      </c>
      <c r="F607" s="7" t="s">
        <v>1463</v>
      </c>
    </row>
    <row r="608" spans="1:6" x14ac:dyDescent="0.3">
      <c r="A608" s="98">
        <v>605</v>
      </c>
      <c r="F608" s="7" t="s">
        <v>1464</v>
      </c>
    </row>
    <row r="609" spans="1:6" x14ac:dyDescent="0.3">
      <c r="A609" s="98">
        <v>606</v>
      </c>
      <c r="F609" s="7" t="s">
        <v>1465</v>
      </c>
    </row>
    <row r="610" spans="1:6" x14ac:dyDescent="0.3">
      <c r="A610" s="98">
        <v>607</v>
      </c>
      <c r="F610" s="7" t="s">
        <v>1466</v>
      </c>
    </row>
    <row r="611" spans="1:6" x14ac:dyDescent="0.3">
      <c r="A611" s="98">
        <v>608</v>
      </c>
      <c r="F611" s="7" t="s">
        <v>1467</v>
      </c>
    </row>
    <row r="612" spans="1:6" x14ac:dyDescent="0.3">
      <c r="A612" s="98">
        <v>609</v>
      </c>
      <c r="F612" s="7" t="s">
        <v>1468</v>
      </c>
    </row>
    <row r="613" spans="1:6" x14ac:dyDescent="0.3">
      <c r="A613" s="98">
        <v>610</v>
      </c>
      <c r="F613" s="7" t="s">
        <v>1469</v>
      </c>
    </row>
    <row r="614" spans="1:6" x14ac:dyDescent="0.3">
      <c r="A614" s="98">
        <v>611</v>
      </c>
      <c r="F614" s="7" t="s">
        <v>1470</v>
      </c>
    </row>
    <row r="615" spans="1:6" x14ac:dyDescent="0.3">
      <c r="A615" s="98">
        <v>612</v>
      </c>
      <c r="F615" s="7" t="s">
        <v>1471</v>
      </c>
    </row>
    <row r="616" spans="1:6" x14ac:dyDescent="0.3">
      <c r="A616" s="98">
        <v>613</v>
      </c>
      <c r="F616" s="7" t="s">
        <v>1472</v>
      </c>
    </row>
    <row r="617" spans="1:6" x14ac:dyDescent="0.3">
      <c r="A617" s="98">
        <v>614</v>
      </c>
      <c r="F617" s="7" t="s">
        <v>1473</v>
      </c>
    </row>
    <row r="618" spans="1:6" x14ac:dyDescent="0.3">
      <c r="A618" s="98">
        <v>615</v>
      </c>
      <c r="F618" s="7" t="s">
        <v>1474</v>
      </c>
    </row>
    <row r="619" spans="1:6" x14ac:dyDescent="0.3">
      <c r="A619" s="98">
        <v>616</v>
      </c>
      <c r="F619" s="7" t="s">
        <v>1475</v>
      </c>
    </row>
    <row r="620" spans="1:6" x14ac:dyDescent="0.3">
      <c r="A620" s="98">
        <v>617</v>
      </c>
      <c r="F620" s="7" t="s">
        <v>1476</v>
      </c>
    </row>
    <row r="621" spans="1:6" x14ac:dyDescent="0.3">
      <c r="A621" s="98">
        <v>618</v>
      </c>
      <c r="F621" s="7" t="s">
        <v>1477</v>
      </c>
    </row>
    <row r="622" spans="1:6" x14ac:dyDescent="0.3">
      <c r="A622" s="98">
        <v>619</v>
      </c>
      <c r="F622" s="7" t="s">
        <v>1478</v>
      </c>
    </row>
    <row r="623" spans="1:6" x14ac:dyDescent="0.3">
      <c r="A623" s="98">
        <v>620</v>
      </c>
      <c r="F623" s="7" t="s">
        <v>1479</v>
      </c>
    </row>
    <row r="624" spans="1:6" x14ac:dyDescent="0.3">
      <c r="A624" s="98">
        <v>621</v>
      </c>
      <c r="F624" s="7" t="s">
        <v>1480</v>
      </c>
    </row>
    <row r="625" spans="1:6" x14ac:dyDescent="0.3">
      <c r="A625" s="98">
        <v>622</v>
      </c>
      <c r="F625" s="7" t="s">
        <v>1481</v>
      </c>
    </row>
    <row r="626" spans="1:6" x14ac:dyDescent="0.3">
      <c r="A626" s="98">
        <v>623</v>
      </c>
      <c r="F626" s="7" t="s">
        <v>1482</v>
      </c>
    </row>
    <row r="627" spans="1:6" x14ac:dyDescent="0.3">
      <c r="A627" s="98">
        <v>624</v>
      </c>
      <c r="F627" s="7" t="s">
        <v>1483</v>
      </c>
    </row>
    <row r="628" spans="1:6" x14ac:dyDescent="0.3">
      <c r="A628" s="98">
        <v>625</v>
      </c>
      <c r="F628" s="7" t="s">
        <v>1484</v>
      </c>
    </row>
    <row r="629" spans="1:6" x14ac:dyDescent="0.3">
      <c r="A629" s="98">
        <v>626</v>
      </c>
      <c r="F629" s="7" t="s">
        <v>1485</v>
      </c>
    </row>
    <row r="630" spans="1:6" x14ac:dyDescent="0.3">
      <c r="A630" s="98">
        <v>627</v>
      </c>
      <c r="F630" s="7" t="s">
        <v>1486</v>
      </c>
    </row>
    <row r="631" spans="1:6" x14ac:dyDescent="0.3">
      <c r="A631" s="98">
        <v>628</v>
      </c>
      <c r="F631" s="7" t="s">
        <v>1487</v>
      </c>
    </row>
    <row r="632" spans="1:6" x14ac:dyDescent="0.3">
      <c r="A632" s="98">
        <v>629</v>
      </c>
      <c r="F632" s="7" t="s">
        <v>1488</v>
      </c>
    </row>
    <row r="633" spans="1:6" x14ac:dyDescent="0.3">
      <c r="A633" s="98">
        <v>630</v>
      </c>
      <c r="F633" s="7" t="s">
        <v>1489</v>
      </c>
    </row>
    <row r="634" spans="1:6" x14ac:dyDescent="0.3">
      <c r="A634" s="98">
        <v>631</v>
      </c>
      <c r="F634" s="7" t="s">
        <v>1490</v>
      </c>
    </row>
    <row r="635" spans="1:6" x14ac:dyDescent="0.3">
      <c r="A635" s="98">
        <v>632</v>
      </c>
      <c r="F635" s="7" t="s">
        <v>1491</v>
      </c>
    </row>
    <row r="636" spans="1:6" x14ac:dyDescent="0.3">
      <c r="A636" s="98">
        <v>633</v>
      </c>
      <c r="F636" s="7" t="s">
        <v>1492</v>
      </c>
    </row>
    <row r="637" spans="1:6" x14ac:dyDescent="0.3">
      <c r="A637" s="98">
        <v>634</v>
      </c>
      <c r="F637" s="7" t="s">
        <v>1493</v>
      </c>
    </row>
    <row r="638" spans="1:6" x14ac:dyDescent="0.3">
      <c r="A638" s="98">
        <v>635</v>
      </c>
      <c r="F638" s="7" t="s">
        <v>1494</v>
      </c>
    </row>
    <row r="639" spans="1:6" x14ac:dyDescent="0.3">
      <c r="A639" s="98">
        <v>636</v>
      </c>
      <c r="F639" s="7" t="s">
        <v>1495</v>
      </c>
    </row>
    <row r="640" spans="1:6" x14ac:dyDescent="0.3">
      <c r="A640" s="98">
        <v>637</v>
      </c>
      <c r="F640" s="7" t="s">
        <v>1496</v>
      </c>
    </row>
    <row r="641" spans="1:6" x14ac:dyDescent="0.3">
      <c r="A641" s="98">
        <v>638</v>
      </c>
      <c r="F641" s="7" t="s">
        <v>1497</v>
      </c>
    </row>
    <row r="642" spans="1:6" x14ac:dyDescent="0.3">
      <c r="A642" s="98">
        <v>639</v>
      </c>
      <c r="F642" s="7" t="s">
        <v>1498</v>
      </c>
    </row>
    <row r="643" spans="1:6" x14ac:dyDescent="0.3">
      <c r="A643" s="98">
        <v>640</v>
      </c>
      <c r="F643" s="7" t="s">
        <v>1499</v>
      </c>
    </row>
    <row r="644" spans="1:6" x14ac:dyDescent="0.3">
      <c r="A644" s="98">
        <v>641</v>
      </c>
      <c r="F644" s="7" t="s">
        <v>1500</v>
      </c>
    </row>
    <row r="645" spans="1:6" x14ac:dyDescent="0.3">
      <c r="A645" s="98">
        <v>642</v>
      </c>
      <c r="F645" s="7" t="s">
        <v>1501</v>
      </c>
    </row>
    <row r="646" spans="1:6" x14ac:dyDescent="0.3">
      <c r="A646" s="98">
        <v>643</v>
      </c>
      <c r="F646" s="7" t="s">
        <v>1502</v>
      </c>
    </row>
    <row r="647" spans="1:6" x14ac:dyDescent="0.3">
      <c r="A647" s="98">
        <v>644</v>
      </c>
      <c r="F647" s="7" t="s">
        <v>1503</v>
      </c>
    </row>
    <row r="648" spans="1:6" x14ac:dyDescent="0.3">
      <c r="A648" s="98">
        <v>645</v>
      </c>
      <c r="F648" s="7" t="s">
        <v>1504</v>
      </c>
    </row>
    <row r="649" spans="1:6" x14ac:dyDescent="0.3">
      <c r="A649" s="98">
        <v>646</v>
      </c>
      <c r="F649" s="7" t="s">
        <v>1505</v>
      </c>
    </row>
    <row r="650" spans="1:6" x14ac:dyDescent="0.3">
      <c r="A650" s="98">
        <v>647</v>
      </c>
      <c r="F650" s="7" t="s">
        <v>1506</v>
      </c>
    </row>
    <row r="651" spans="1:6" x14ac:dyDescent="0.3">
      <c r="A651" s="98">
        <v>648</v>
      </c>
      <c r="F651" s="7" t="s">
        <v>1507</v>
      </c>
    </row>
    <row r="652" spans="1:6" x14ac:dyDescent="0.3">
      <c r="A652" s="98">
        <v>649</v>
      </c>
      <c r="F652" s="7" t="s">
        <v>1508</v>
      </c>
    </row>
    <row r="653" spans="1:6" x14ac:dyDescent="0.3">
      <c r="A653" s="98">
        <v>650</v>
      </c>
      <c r="F653" s="7" t="s">
        <v>1509</v>
      </c>
    </row>
    <row r="654" spans="1:6" x14ac:dyDescent="0.3">
      <c r="A654" s="98">
        <v>651</v>
      </c>
      <c r="F654" s="7" t="s">
        <v>1510</v>
      </c>
    </row>
    <row r="655" spans="1:6" x14ac:dyDescent="0.3">
      <c r="A655" s="98">
        <v>652</v>
      </c>
      <c r="F655" s="7" t="s">
        <v>1511</v>
      </c>
    </row>
    <row r="656" spans="1:6" x14ac:dyDescent="0.3">
      <c r="A656" s="98">
        <v>653</v>
      </c>
      <c r="F656" s="7" t="s">
        <v>1512</v>
      </c>
    </row>
    <row r="657" spans="1:6" x14ac:dyDescent="0.3">
      <c r="A657" s="98">
        <v>654</v>
      </c>
      <c r="F657" s="7" t="s">
        <v>1513</v>
      </c>
    </row>
    <row r="658" spans="1:6" x14ac:dyDescent="0.3">
      <c r="A658" s="98">
        <v>655</v>
      </c>
      <c r="F658" s="7" t="s">
        <v>1514</v>
      </c>
    </row>
    <row r="659" spans="1:6" x14ac:dyDescent="0.3">
      <c r="A659" s="98">
        <v>656</v>
      </c>
      <c r="F659" s="7" t="s">
        <v>1515</v>
      </c>
    </row>
    <row r="660" spans="1:6" x14ac:dyDescent="0.3">
      <c r="A660" s="98">
        <v>657</v>
      </c>
      <c r="F660" s="7" t="s">
        <v>1516</v>
      </c>
    </row>
    <row r="661" spans="1:6" x14ac:dyDescent="0.3">
      <c r="A661" s="98">
        <v>658</v>
      </c>
      <c r="F661" s="7" t="s">
        <v>1517</v>
      </c>
    </row>
    <row r="662" spans="1:6" x14ac:dyDescent="0.3">
      <c r="A662" s="98">
        <v>659</v>
      </c>
      <c r="F662" s="7" t="s">
        <v>1518</v>
      </c>
    </row>
    <row r="663" spans="1:6" x14ac:dyDescent="0.3">
      <c r="A663" s="98">
        <v>660</v>
      </c>
      <c r="F663" s="7" t="s">
        <v>1519</v>
      </c>
    </row>
    <row r="664" spans="1:6" x14ac:dyDescent="0.3">
      <c r="A664" s="98">
        <v>661</v>
      </c>
      <c r="F664" s="7" t="s">
        <v>1520</v>
      </c>
    </row>
    <row r="665" spans="1:6" x14ac:dyDescent="0.3">
      <c r="A665" s="98">
        <v>662</v>
      </c>
      <c r="F665" s="7" t="s">
        <v>1521</v>
      </c>
    </row>
    <row r="666" spans="1:6" x14ac:dyDescent="0.3">
      <c r="A666" s="98">
        <v>663</v>
      </c>
      <c r="F666" s="7" t="s">
        <v>1522</v>
      </c>
    </row>
    <row r="667" spans="1:6" x14ac:dyDescent="0.3">
      <c r="A667" s="98">
        <v>664</v>
      </c>
      <c r="F667" s="7" t="s">
        <v>1523</v>
      </c>
    </row>
    <row r="668" spans="1:6" x14ac:dyDescent="0.3">
      <c r="A668" s="98">
        <v>665</v>
      </c>
      <c r="F668" s="7" t="s">
        <v>1524</v>
      </c>
    </row>
    <row r="669" spans="1:6" x14ac:dyDescent="0.3">
      <c r="A669" s="98">
        <v>666</v>
      </c>
      <c r="F669" s="7" t="s">
        <v>1525</v>
      </c>
    </row>
    <row r="670" spans="1:6" x14ac:dyDescent="0.3">
      <c r="A670" s="98">
        <v>667</v>
      </c>
      <c r="F670" s="7" t="s">
        <v>1526</v>
      </c>
    </row>
    <row r="671" spans="1:6" x14ac:dyDescent="0.3">
      <c r="A671" s="98">
        <v>668</v>
      </c>
      <c r="F671" s="7" t="s">
        <v>1527</v>
      </c>
    </row>
    <row r="672" spans="1:6" x14ac:dyDescent="0.3">
      <c r="A672" s="98">
        <v>669</v>
      </c>
      <c r="F672" s="7" t="s">
        <v>1528</v>
      </c>
    </row>
    <row r="673" spans="1:6" x14ac:dyDescent="0.3">
      <c r="A673" s="98">
        <v>670</v>
      </c>
      <c r="F673" s="7" t="s">
        <v>1529</v>
      </c>
    </row>
    <row r="674" spans="1:6" x14ac:dyDescent="0.3">
      <c r="A674" s="98">
        <v>671</v>
      </c>
      <c r="F674" s="7" t="s">
        <v>1530</v>
      </c>
    </row>
    <row r="675" spans="1:6" x14ac:dyDescent="0.3">
      <c r="A675" s="98">
        <v>672</v>
      </c>
      <c r="F675" s="7" t="s">
        <v>1531</v>
      </c>
    </row>
    <row r="676" spans="1:6" x14ac:dyDescent="0.3">
      <c r="A676" s="98">
        <v>673</v>
      </c>
      <c r="F676" s="7" t="s">
        <v>1532</v>
      </c>
    </row>
    <row r="677" spans="1:6" x14ac:dyDescent="0.3">
      <c r="A677" s="98">
        <v>674</v>
      </c>
      <c r="F677" s="7" t="s">
        <v>1533</v>
      </c>
    </row>
    <row r="678" spans="1:6" x14ac:dyDescent="0.3">
      <c r="A678" s="98">
        <v>675</v>
      </c>
      <c r="F678" s="7" t="s">
        <v>1534</v>
      </c>
    </row>
    <row r="679" spans="1:6" x14ac:dyDescent="0.3">
      <c r="A679" s="98">
        <v>676</v>
      </c>
      <c r="F679" s="7" t="s">
        <v>1535</v>
      </c>
    </row>
    <row r="680" spans="1:6" x14ac:dyDescent="0.3">
      <c r="A680" s="98">
        <v>677</v>
      </c>
      <c r="F680" s="7" t="s">
        <v>1536</v>
      </c>
    </row>
    <row r="681" spans="1:6" x14ac:dyDescent="0.3">
      <c r="A681" s="98">
        <v>678</v>
      </c>
      <c r="F681" s="7" t="s">
        <v>1537</v>
      </c>
    </row>
    <row r="682" spans="1:6" x14ac:dyDescent="0.3">
      <c r="A682" s="98">
        <v>679</v>
      </c>
      <c r="F682" s="7" t="s">
        <v>1538</v>
      </c>
    </row>
    <row r="683" spans="1:6" x14ac:dyDescent="0.3">
      <c r="A683" s="98">
        <v>680</v>
      </c>
      <c r="F683" s="7" t="s">
        <v>1539</v>
      </c>
    </row>
    <row r="684" spans="1:6" x14ac:dyDescent="0.3">
      <c r="A684" s="98">
        <v>681</v>
      </c>
      <c r="F684" s="7" t="s">
        <v>1540</v>
      </c>
    </row>
    <row r="685" spans="1:6" x14ac:dyDescent="0.3">
      <c r="A685" s="98">
        <v>682</v>
      </c>
      <c r="F685" s="7" t="s">
        <v>1541</v>
      </c>
    </row>
    <row r="686" spans="1:6" x14ac:dyDescent="0.3">
      <c r="A686" s="98">
        <v>683</v>
      </c>
      <c r="F686" s="7" t="s">
        <v>1542</v>
      </c>
    </row>
    <row r="687" spans="1:6" x14ac:dyDescent="0.3">
      <c r="A687" s="98">
        <v>684</v>
      </c>
      <c r="F687" s="7" t="s">
        <v>1543</v>
      </c>
    </row>
    <row r="688" spans="1:6" x14ac:dyDescent="0.3">
      <c r="A688" s="98">
        <v>685</v>
      </c>
      <c r="F688" s="7" t="s">
        <v>1544</v>
      </c>
    </row>
    <row r="689" spans="1:6" x14ac:dyDescent="0.3">
      <c r="A689" s="98">
        <v>686</v>
      </c>
      <c r="F689" s="7" t="s">
        <v>1545</v>
      </c>
    </row>
    <row r="690" spans="1:6" x14ac:dyDescent="0.3">
      <c r="A690" s="98">
        <v>687</v>
      </c>
      <c r="F690" s="7" t="s">
        <v>1546</v>
      </c>
    </row>
    <row r="691" spans="1:6" x14ac:dyDescent="0.3">
      <c r="A691" s="98">
        <v>688</v>
      </c>
      <c r="F691" s="7" t="s">
        <v>1547</v>
      </c>
    </row>
    <row r="692" spans="1:6" x14ac:dyDescent="0.3">
      <c r="A692" s="98">
        <v>689</v>
      </c>
      <c r="F692" s="7" t="s">
        <v>1548</v>
      </c>
    </row>
    <row r="693" spans="1:6" x14ac:dyDescent="0.3">
      <c r="A693" s="98">
        <v>690</v>
      </c>
      <c r="F693" s="7" t="s">
        <v>1549</v>
      </c>
    </row>
    <row r="694" spans="1:6" x14ac:dyDescent="0.3">
      <c r="A694" s="98">
        <v>691</v>
      </c>
      <c r="F694" s="7" t="s">
        <v>1550</v>
      </c>
    </row>
    <row r="695" spans="1:6" x14ac:dyDescent="0.3">
      <c r="A695" s="98">
        <v>692</v>
      </c>
      <c r="F695" s="7" t="s">
        <v>1551</v>
      </c>
    </row>
    <row r="696" spans="1:6" x14ac:dyDescent="0.3">
      <c r="A696" s="98">
        <v>693</v>
      </c>
      <c r="F696" s="7" t="s">
        <v>1552</v>
      </c>
    </row>
    <row r="697" spans="1:6" x14ac:dyDescent="0.3">
      <c r="A697" s="98">
        <v>694</v>
      </c>
      <c r="F697" s="7" t="s">
        <v>1553</v>
      </c>
    </row>
    <row r="698" spans="1:6" x14ac:dyDescent="0.3">
      <c r="A698" s="98">
        <v>695</v>
      </c>
      <c r="F698" s="7" t="s">
        <v>1554</v>
      </c>
    </row>
    <row r="699" spans="1:6" x14ac:dyDescent="0.3">
      <c r="A699" s="98">
        <v>696</v>
      </c>
      <c r="F699" s="7" t="s">
        <v>1555</v>
      </c>
    </row>
    <row r="700" spans="1:6" x14ac:dyDescent="0.3">
      <c r="A700" s="98">
        <v>697</v>
      </c>
      <c r="F700" s="7" t="s">
        <v>1556</v>
      </c>
    </row>
    <row r="701" spans="1:6" x14ac:dyDescent="0.3">
      <c r="A701" s="98">
        <v>698</v>
      </c>
      <c r="F701" s="7" t="s">
        <v>1557</v>
      </c>
    </row>
    <row r="702" spans="1:6" x14ac:dyDescent="0.3">
      <c r="A702" s="98">
        <v>699</v>
      </c>
      <c r="F702" s="7" t="s">
        <v>1558</v>
      </c>
    </row>
    <row r="703" spans="1:6" x14ac:dyDescent="0.3">
      <c r="A703" s="98">
        <v>700</v>
      </c>
      <c r="F703" s="7" t="s">
        <v>1559</v>
      </c>
    </row>
    <row r="704" spans="1:6" x14ac:dyDescent="0.3">
      <c r="A704" s="98">
        <v>701</v>
      </c>
      <c r="F704" s="7" t="s">
        <v>1560</v>
      </c>
    </row>
    <row r="705" spans="1:6" x14ac:dyDescent="0.3">
      <c r="A705" s="98">
        <v>702</v>
      </c>
      <c r="F705" s="7" t="s">
        <v>1561</v>
      </c>
    </row>
    <row r="706" spans="1:6" x14ac:dyDescent="0.3">
      <c r="A706" s="98">
        <v>703</v>
      </c>
      <c r="F706" s="7" t="s">
        <v>1562</v>
      </c>
    </row>
    <row r="707" spans="1:6" x14ac:dyDescent="0.3">
      <c r="A707" s="98">
        <v>704</v>
      </c>
      <c r="F707" s="7" t="s">
        <v>1563</v>
      </c>
    </row>
    <row r="708" spans="1:6" x14ac:dyDescent="0.3">
      <c r="A708" s="98">
        <v>705</v>
      </c>
      <c r="F708" s="7" t="s">
        <v>1564</v>
      </c>
    </row>
    <row r="709" spans="1:6" x14ac:dyDescent="0.3">
      <c r="A709" s="98">
        <v>706</v>
      </c>
      <c r="F709" s="7" t="s">
        <v>1565</v>
      </c>
    </row>
    <row r="710" spans="1:6" x14ac:dyDescent="0.3">
      <c r="A710" s="98">
        <v>707</v>
      </c>
      <c r="F710" s="7" t="s">
        <v>1566</v>
      </c>
    </row>
    <row r="711" spans="1:6" x14ac:dyDescent="0.3">
      <c r="A711" s="98">
        <v>708</v>
      </c>
      <c r="F711" s="7" t="s">
        <v>1567</v>
      </c>
    </row>
    <row r="712" spans="1:6" x14ac:dyDescent="0.3">
      <c r="A712" s="98">
        <v>709</v>
      </c>
      <c r="F712" s="7" t="s">
        <v>1568</v>
      </c>
    </row>
    <row r="713" spans="1:6" x14ac:dyDescent="0.3">
      <c r="A713" s="98">
        <v>710</v>
      </c>
      <c r="F713" s="7" t="s">
        <v>1569</v>
      </c>
    </row>
    <row r="714" spans="1:6" x14ac:dyDescent="0.3">
      <c r="A714" s="98">
        <v>711</v>
      </c>
      <c r="F714" s="7" t="s">
        <v>1570</v>
      </c>
    </row>
    <row r="715" spans="1:6" x14ac:dyDescent="0.3">
      <c r="A715" s="98">
        <v>712</v>
      </c>
      <c r="F715" s="7" t="s">
        <v>1571</v>
      </c>
    </row>
    <row r="716" spans="1:6" x14ac:dyDescent="0.3">
      <c r="A716" s="98">
        <v>713</v>
      </c>
      <c r="F716" s="7" t="s">
        <v>1572</v>
      </c>
    </row>
    <row r="717" spans="1:6" x14ac:dyDescent="0.3">
      <c r="A717" s="98">
        <v>714</v>
      </c>
      <c r="F717" s="7" t="s">
        <v>1573</v>
      </c>
    </row>
    <row r="718" spans="1:6" x14ac:dyDescent="0.3">
      <c r="A718" s="98">
        <v>715</v>
      </c>
      <c r="F718" s="7" t="s">
        <v>1574</v>
      </c>
    </row>
    <row r="719" spans="1:6" x14ac:dyDescent="0.3">
      <c r="A719" s="98">
        <v>716</v>
      </c>
      <c r="F719" s="7" t="s">
        <v>1575</v>
      </c>
    </row>
    <row r="720" spans="1:6" x14ac:dyDescent="0.3">
      <c r="A720" s="98">
        <v>717</v>
      </c>
      <c r="F720" s="7" t="s">
        <v>1576</v>
      </c>
    </row>
    <row r="721" spans="1:6" x14ac:dyDescent="0.3">
      <c r="A721" s="98">
        <v>718</v>
      </c>
      <c r="F721" s="7" t="s">
        <v>1577</v>
      </c>
    </row>
    <row r="722" spans="1:6" x14ac:dyDescent="0.3">
      <c r="A722" s="98">
        <v>719</v>
      </c>
      <c r="F722" s="7" t="s">
        <v>1578</v>
      </c>
    </row>
    <row r="723" spans="1:6" x14ac:dyDescent="0.3">
      <c r="A723" s="98">
        <v>720</v>
      </c>
      <c r="F723" s="7" t="s">
        <v>1579</v>
      </c>
    </row>
    <row r="724" spans="1:6" x14ac:dyDescent="0.3">
      <c r="A724" s="98">
        <v>721</v>
      </c>
      <c r="F724" s="7" t="s">
        <v>1580</v>
      </c>
    </row>
    <row r="725" spans="1:6" x14ac:dyDescent="0.3">
      <c r="A725" s="98">
        <v>722</v>
      </c>
      <c r="F725" s="7" t="s">
        <v>1581</v>
      </c>
    </row>
    <row r="726" spans="1:6" x14ac:dyDescent="0.3">
      <c r="A726" s="98">
        <v>723</v>
      </c>
      <c r="F726" s="7" t="s">
        <v>1582</v>
      </c>
    </row>
    <row r="727" spans="1:6" x14ac:dyDescent="0.3">
      <c r="A727" s="98">
        <v>724</v>
      </c>
      <c r="F727" s="7" t="s">
        <v>1583</v>
      </c>
    </row>
    <row r="728" spans="1:6" x14ac:dyDescent="0.3">
      <c r="A728" s="98">
        <v>725</v>
      </c>
      <c r="F728" s="7" t="s">
        <v>1584</v>
      </c>
    </row>
    <row r="729" spans="1:6" x14ac:dyDescent="0.3">
      <c r="A729" s="98">
        <v>726</v>
      </c>
      <c r="F729" s="7" t="s">
        <v>1585</v>
      </c>
    </row>
    <row r="730" spans="1:6" x14ac:dyDescent="0.3">
      <c r="A730" s="98">
        <v>727</v>
      </c>
      <c r="F730" s="7" t="s">
        <v>1586</v>
      </c>
    </row>
    <row r="731" spans="1:6" x14ac:dyDescent="0.3">
      <c r="A731" s="98">
        <v>728</v>
      </c>
      <c r="F731" s="7" t="s">
        <v>1587</v>
      </c>
    </row>
    <row r="732" spans="1:6" x14ac:dyDescent="0.3">
      <c r="A732" s="98">
        <v>729</v>
      </c>
      <c r="F732" s="7" t="s">
        <v>1588</v>
      </c>
    </row>
    <row r="733" spans="1:6" x14ac:dyDescent="0.3">
      <c r="A733" s="98">
        <v>730</v>
      </c>
      <c r="F733" s="7" t="s">
        <v>1589</v>
      </c>
    </row>
    <row r="734" spans="1:6" x14ac:dyDescent="0.3">
      <c r="A734" s="98">
        <v>731</v>
      </c>
      <c r="F734" s="7" t="s">
        <v>1590</v>
      </c>
    </row>
    <row r="735" spans="1:6" x14ac:dyDescent="0.3">
      <c r="A735" s="98">
        <v>732</v>
      </c>
      <c r="F735" s="7" t="s">
        <v>1591</v>
      </c>
    </row>
    <row r="736" spans="1:6" x14ac:dyDescent="0.3">
      <c r="A736" s="98">
        <v>733</v>
      </c>
      <c r="F736" s="7" t="s">
        <v>1592</v>
      </c>
    </row>
    <row r="737" spans="1:6" x14ac:dyDescent="0.3">
      <c r="A737" s="98">
        <v>734</v>
      </c>
      <c r="F737" s="7" t="s">
        <v>1593</v>
      </c>
    </row>
    <row r="738" spans="1:6" x14ac:dyDescent="0.3">
      <c r="A738" s="98">
        <v>735</v>
      </c>
      <c r="F738" s="7" t="s">
        <v>1594</v>
      </c>
    </row>
    <row r="739" spans="1:6" x14ac:dyDescent="0.3">
      <c r="A739" s="98">
        <v>736</v>
      </c>
      <c r="F739" s="7" t="s">
        <v>1595</v>
      </c>
    </row>
    <row r="740" spans="1:6" x14ac:dyDescent="0.3">
      <c r="A740" s="98">
        <v>737</v>
      </c>
      <c r="F740" s="7" t="s">
        <v>1596</v>
      </c>
    </row>
    <row r="741" spans="1:6" x14ac:dyDescent="0.3">
      <c r="A741" s="98">
        <v>738</v>
      </c>
      <c r="F741" s="7" t="s">
        <v>1597</v>
      </c>
    </row>
    <row r="742" spans="1:6" x14ac:dyDescent="0.3">
      <c r="A742" s="98">
        <v>739</v>
      </c>
      <c r="F742" s="7" t="s">
        <v>1598</v>
      </c>
    </row>
    <row r="743" spans="1:6" x14ac:dyDescent="0.3">
      <c r="A743" s="98">
        <v>740</v>
      </c>
      <c r="F743" s="7" t="s">
        <v>1599</v>
      </c>
    </row>
    <row r="744" spans="1:6" x14ac:dyDescent="0.3">
      <c r="A744" s="98">
        <v>741</v>
      </c>
      <c r="F744" s="7" t="s">
        <v>1600</v>
      </c>
    </row>
    <row r="745" spans="1:6" x14ac:dyDescent="0.3">
      <c r="A745" s="98">
        <v>742</v>
      </c>
      <c r="F745" s="7" t="s">
        <v>1601</v>
      </c>
    </row>
    <row r="746" spans="1:6" x14ac:dyDescent="0.3">
      <c r="A746" s="98">
        <v>743</v>
      </c>
      <c r="F746" s="7" t="s">
        <v>1602</v>
      </c>
    </row>
    <row r="747" spans="1:6" x14ac:dyDescent="0.3">
      <c r="A747" s="98">
        <v>744</v>
      </c>
      <c r="F747" s="7" t="s">
        <v>1603</v>
      </c>
    </row>
    <row r="748" spans="1:6" x14ac:dyDescent="0.3">
      <c r="A748" s="98">
        <v>745</v>
      </c>
      <c r="F748" s="7" t="s">
        <v>1604</v>
      </c>
    </row>
    <row r="749" spans="1:6" x14ac:dyDescent="0.3">
      <c r="A749" s="98">
        <v>746</v>
      </c>
      <c r="F749" s="7" t="s">
        <v>1605</v>
      </c>
    </row>
    <row r="750" spans="1:6" x14ac:dyDescent="0.3">
      <c r="A750" s="98">
        <v>747</v>
      </c>
      <c r="F750" s="7" t="s">
        <v>1606</v>
      </c>
    </row>
    <row r="751" spans="1:6" x14ac:dyDescent="0.3">
      <c r="A751" s="98">
        <v>748</v>
      </c>
      <c r="F751" s="7" t="s">
        <v>1607</v>
      </c>
    </row>
    <row r="752" spans="1:6" x14ac:dyDescent="0.3">
      <c r="A752" s="98">
        <v>749</v>
      </c>
      <c r="F752" s="7" t="s">
        <v>1608</v>
      </c>
    </row>
    <row r="753" spans="1:6" x14ac:dyDescent="0.3">
      <c r="A753" s="98">
        <v>750</v>
      </c>
      <c r="F753" s="7" t="s">
        <v>1609</v>
      </c>
    </row>
    <row r="754" spans="1:6" x14ac:dyDescent="0.3">
      <c r="A754" s="98">
        <v>751</v>
      </c>
      <c r="F754" s="7" t="s">
        <v>1610</v>
      </c>
    </row>
    <row r="755" spans="1:6" x14ac:dyDescent="0.3">
      <c r="A755" s="98">
        <v>752</v>
      </c>
      <c r="F755" s="7" t="s">
        <v>1611</v>
      </c>
    </row>
    <row r="756" spans="1:6" x14ac:dyDescent="0.3">
      <c r="A756" s="98">
        <v>753</v>
      </c>
      <c r="F756" s="7" t="s">
        <v>1612</v>
      </c>
    </row>
    <row r="757" spans="1:6" x14ac:dyDescent="0.3">
      <c r="A757" s="98">
        <v>754</v>
      </c>
      <c r="F757" s="7" t="s">
        <v>1613</v>
      </c>
    </row>
    <row r="758" spans="1:6" x14ac:dyDescent="0.3">
      <c r="A758" s="98">
        <v>755</v>
      </c>
      <c r="F758" s="7" t="s">
        <v>1614</v>
      </c>
    </row>
    <row r="759" spans="1:6" x14ac:dyDescent="0.3">
      <c r="A759" s="98">
        <v>756</v>
      </c>
      <c r="F759" s="7" t="s">
        <v>1615</v>
      </c>
    </row>
    <row r="760" spans="1:6" x14ac:dyDescent="0.3">
      <c r="A760" s="98">
        <v>757</v>
      </c>
      <c r="F760" s="7" t="s">
        <v>1616</v>
      </c>
    </row>
    <row r="761" spans="1:6" x14ac:dyDescent="0.3">
      <c r="A761" s="98">
        <v>758</v>
      </c>
      <c r="F761" s="7" t="s">
        <v>1617</v>
      </c>
    </row>
    <row r="762" spans="1:6" x14ac:dyDescent="0.3">
      <c r="A762" s="98">
        <v>759</v>
      </c>
      <c r="F762" s="7" t="s">
        <v>1618</v>
      </c>
    </row>
    <row r="763" spans="1:6" x14ac:dyDescent="0.3">
      <c r="A763" s="98">
        <v>760</v>
      </c>
      <c r="F763" s="7" t="s">
        <v>1619</v>
      </c>
    </row>
    <row r="764" spans="1:6" x14ac:dyDescent="0.3">
      <c r="A764" s="98">
        <v>761</v>
      </c>
      <c r="F764" s="7" t="s">
        <v>1620</v>
      </c>
    </row>
    <row r="765" spans="1:6" x14ac:dyDescent="0.3">
      <c r="A765" s="98">
        <v>762</v>
      </c>
      <c r="F765" s="7" t="s">
        <v>1621</v>
      </c>
    </row>
    <row r="766" spans="1:6" x14ac:dyDescent="0.3">
      <c r="A766" s="98">
        <v>763</v>
      </c>
      <c r="F766" s="7" t="s">
        <v>1622</v>
      </c>
    </row>
    <row r="767" spans="1:6" x14ac:dyDescent="0.3">
      <c r="A767" s="98">
        <v>764</v>
      </c>
      <c r="F767" s="7" t="s">
        <v>1623</v>
      </c>
    </row>
    <row r="768" spans="1:6" x14ac:dyDescent="0.3">
      <c r="A768" s="98">
        <v>765</v>
      </c>
      <c r="F768" s="7" t="s">
        <v>1624</v>
      </c>
    </row>
    <row r="769" spans="1:6" x14ac:dyDescent="0.3">
      <c r="A769" s="98">
        <v>766</v>
      </c>
      <c r="F769" s="7" t="s">
        <v>1625</v>
      </c>
    </row>
    <row r="770" spans="1:6" x14ac:dyDescent="0.3">
      <c r="A770" s="98">
        <v>767</v>
      </c>
      <c r="F770" s="7" t="s">
        <v>1626</v>
      </c>
    </row>
    <row r="771" spans="1:6" x14ac:dyDescent="0.3">
      <c r="A771" s="98">
        <v>768</v>
      </c>
      <c r="F771" s="7" t="s">
        <v>1627</v>
      </c>
    </row>
    <row r="772" spans="1:6" x14ac:dyDescent="0.3">
      <c r="A772" s="98">
        <v>769</v>
      </c>
      <c r="F772" s="7" t="s">
        <v>1628</v>
      </c>
    </row>
    <row r="773" spans="1:6" x14ac:dyDescent="0.3">
      <c r="A773" s="98">
        <v>770</v>
      </c>
      <c r="F773" s="7" t="s">
        <v>1629</v>
      </c>
    </row>
    <row r="774" spans="1:6" x14ac:dyDescent="0.3">
      <c r="A774" s="98">
        <v>771</v>
      </c>
      <c r="F774" s="7" t="s">
        <v>1630</v>
      </c>
    </row>
    <row r="775" spans="1:6" x14ac:dyDescent="0.3">
      <c r="A775" s="98">
        <v>772</v>
      </c>
      <c r="F775" s="7" t="s">
        <v>1631</v>
      </c>
    </row>
    <row r="776" spans="1:6" x14ac:dyDescent="0.3">
      <c r="A776" s="98">
        <v>773</v>
      </c>
      <c r="F776" s="7" t="s">
        <v>1632</v>
      </c>
    </row>
    <row r="777" spans="1:6" x14ac:dyDescent="0.3">
      <c r="A777" s="98">
        <v>774</v>
      </c>
      <c r="F777" s="7" t="s">
        <v>1633</v>
      </c>
    </row>
    <row r="778" spans="1:6" x14ac:dyDescent="0.3">
      <c r="A778" s="98">
        <v>775</v>
      </c>
      <c r="F778" s="7" t="s">
        <v>1634</v>
      </c>
    </row>
    <row r="779" spans="1:6" x14ac:dyDescent="0.3">
      <c r="A779" s="98">
        <v>776</v>
      </c>
      <c r="F779" s="7" t="s">
        <v>1635</v>
      </c>
    </row>
    <row r="780" spans="1:6" x14ac:dyDescent="0.3">
      <c r="A780" s="98">
        <v>777</v>
      </c>
      <c r="F780" s="7" t="s">
        <v>1636</v>
      </c>
    </row>
    <row r="781" spans="1:6" x14ac:dyDescent="0.3">
      <c r="A781" s="98">
        <v>778</v>
      </c>
      <c r="F781" s="7" t="s">
        <v>1637</v>
      </c>
    </row>
    <row r="782" spans="1:6" x14ac:dyDescent="0.3">
      <c r="A782" s="98">
        <v>779</v>
      </c>
      <c r="F782" s="7" t="s">
        <v>1638</v>
      </c>
    </row>
    <row r="783" spans="1:6" x14ac:dyDescent="0.3">
      <c r="A783" s="98">
        <v>780</v>
      </c>
      <c r="F783" s="7" t="s">
        <v>1639</v>
      </c>
    </row>
    <row r="784" spans="1:6" x14ac:dyDescent="0.3">
      <c r="A784" s="98">
        <v>781</v>
      </c>
      <c r="F784" s="7" t="s">
        <v>1640</v>
      </c>
    </row>
    <row r="785" spans="1:6" x14ac:dyDescent="0.3">
      <c r="A785" s="98">
        <v>782</v>
      </c>
      <c r="F785" s="7" t="s">
        <v>1641</v>
      </c>
    </row>
    <row r="786" spans="1:6" x14ac:dyDescent="0.3">
      <c r="A786" s="98">
        <v>783</v>
      </c>
      <c r="F786" s="7" t="s">
        <v>1642</v>
      </c>
    </row>
    <row r="787" spans="1:6" x14ac:dyDescent="0.3">
      <c r="A787" s="98">
        <v>784</v>
      </c>
      <c r="F787" s="7" t="s">
        <v>1643</v>
      </c>
    </row>
    <row r="788" spans="1:6" x14ac:dyDescent="0.3">
      <c r="A788" s="98">
        <v>785</v>
      </c>
      <c r="F788" s="7" t="s">
        <v>1644</v>
      </c>
    </row>
    <row r="789" spans="1:6" x14ac:dyDescent="0.3">
      <c r="A789" s="98">
        <v>786</v>
      </c>
      <c r="F789" s="7" t="s">
        <v>1645</v>
      </c>
    </row>
    <row r="790" spans="1:6" x14ac:dyDescent="0.3">
      <c r="A790" s="98">
        <v>787</v>
      </c>
      <c r="F790" s="7" t="s">
        <v>1646</v>
      </c>
    </row>
    <row r="791" spans="1:6" x14ac:dyDescent="0.3">
      <c r="A791" s="98">
        <v>788</v>
      </c>
      <c r="F791" s="7" t="s">
        <v>1647</v>
      </c>
    </row>
    <row r="792" spans="1:6" x14ac:dyDescent="0.3">
      <c r="A792" s="98">
        <v>789</v>
      </c>
      <c r="F792" s="7" t="s">
        <v>1648</v>
      </c>
    </row>
    <row r="793" spans="1:6" x14ac:dyDescent="0.3">
      <c r="A793" s="98">
        <v>790</v>
      </c>
      <c r="F793" s="7" t="s">
        <v>1649</v>
      </c>
    </row>
    <row r="794" spans="1:6" x14ac:dyDescent="0.3">
      <c r="A794" s="98">
        <v>791</v>
      </c>
      <c r="F794" s="7" t="s">
        <v>1650</v>
      </c>
    </row>
    <row r="795" spans="1:6" x14ac:dyDescent="0.3">
      <c r="A795" s="98">
        <v>792</v>
      </c>
      <c r="F795" s="7" t="s">
        <v>1651</v>
      </c>
    </row>
    <row r="796" spans="1:6" x14ac:dyDescent="0.3">
      <c r="A796" s="98">
        <v>793</v>
      </c>
      <c r="F796" s="7" t="s">
        <v>1652</v>
      </c>
    </row>
    <row r="797" spans="1:6" x14ac:dyDescent="0.3">
      <c r="A797" s="98">
        <v>794</v>
      </c>
      <c r="F797" s="7" t="s">
        <v>1653</v>
      </c>
    </row>
    <row r="798" spans="1:6" x14ac:dyDescent="0.3">
      <c r="A798" s="98">
        <v>795</v>
      </c>
      <c r="F798" s="7" t="s">
        <v>1654</v>
      </c>
    </row>
    <row r="799" spans="1:6" x14ac:dyDescent="0.3">
      <c r="A799" s="98">
        <v>796</v>
      </c>
      <c r="F799" s="7" t="s">
        <v>1655</v>
      </c>
    </row>
    <row r="800" spans="1:6" x14ac:dyDescent="0.3">
      <c r="A800" s="98">
        <v>797</v>
      </c>
      <c r="F800" s="7" t="s">
        <v>1656</v>
      </c>
    </row>
    <row r="801" spans="1:6" x14ac:dyDescent="0.3">
      <c r="A801" s="98">
        <v>798</v>
      </c>
      <c r="F801" s="7" t="s">
        <v>1657</v>
      </c>
    </row>
    <row r="802" spans="1:6" x14ac:dyDescent="0.3">
      <c r="A802" s="98">
        <v>799</v>
      </c>
      <c r="F802" s="7" t="s">
        <v>1658</v>
      </c>
    </row>
    <row r="803" spans="1:6" x14ac:dyDescent="0.3">
      <c r="A803" s="98">
        <v>800</v>
      </c>
      <c r="F803" s="7" t="s">
        <v>1659</v>
      </c>
    </row>
    <row r="804" spans="1:6" x14ac:dyDescent="0.3">
      <c r="A804" s="98">
        <v>801</v>
      </c>
      <c r="F804" s="7" t="s">
        <v>1660</v>
      </c>
    </row>
    <row r="805" spans="1:6" x14ac:dyDescent="0.3">
      <c r="A805" s="98">
        <v>802</v>
      </c>
      <c r="F805" s="7" t="s">
        <v>1661</v>
      </c>
    </row>
    <row r="806" spans="1:6" x14ac:dyDescent="0.3">
      <c r="A806" s="98">
        <v>803</v>
      </c>
      <c r="F806" s="7" t="s">
        <v>1662</v>
      </c>
    </row>
    <row r="807" spans="1:6" x14ac:dyDescent="0.3">
      <c r="A807" s="98">
        <v>804</v>
      </c>
      <c r="F807" s="7" t="s">
        <v>1663</v>
      </c>
    </row>
    <row r="808" spans="1:6" x14ac:dyDescent="0.3">
      <c r="A808" s="98">
        <v>805</v>
      </c>
      <c r="F808" s="7" t="s">
        <v>1664</v>
      </c>
    </row>
    <row r="809" spans="1:6" x14ac:dyDescent="0.3">
      <c r="A809" s="98">
        <v>806</v>
      </c>
      <c r="F809" s="7" t="s">
        <v>1665</v>
      </c>
    </row>
    <row r="810" spans="1:6" x14ac:dyDescent="0.3">
      <c r="A810" s="98">
        <v>807</v>
      </c>
      <c r="F810" s="7" t="s">
        <v>1666</v>
      </c>
    </row>
    <row r="811" spans="1:6" x14ac:dyDescent="0.3">
      <c r="A811" s="98">
        <v>808</v>
      </c>
      <c r="F811" s="7" t="s">
        <v>1667</v>
      </c>
    </row>
    <row r="812" spans="1:6" x14ac:dyDescent="0.3">
      <c r="A812" s="98">
        <v>809</v>
      </c>
      <c r="F812" s="7" t="s">
        <v>1668</v>
      </c>
    </row>
    <row r="813" spans="1:6" x14ac:dyDescent="0.3">
      <c r="A813" s="98">
        <v>810</v>
      </c>
      <c r="F813" s="7" t="s">
        <v>1669</v>
      </c>
    </row>
    <row r="814" spans="1:6" x14ac:dyDescent="0.3">
      <c r="A814" s="98">
        <v>811</v>
      </c>
      <c r="F814" s="7" t="s">
        <v>1670</v>
      </c>
    </row>
    <row r="815" spans="1:6" x14ac:dyDescent="0.3">
      <c r="A815" s="98">
        <v>812</v>
      </c>
      <c r="F815" s="7" t="s">
        <v>1671</v>
      </c>
    </row>
    <row r="816" spans="1:6" x14ac:dyDescent="0.3">
      <c r="A816" s="98">
        <v>813</v>
      </c>
      <c r="F816" s="7" t="s">
        <v>1672</v>
      </c>
    </row>
    <row r="817" spans="1:6" x14ac:dyDescent="0.3">
      <c r="A817" s="98">
        <v>814</v>
      </c>
      <c r="F817" s="7" t="s">
        <v>1673</v>
      </c>
    </row>
    <row r="818" spans="1:6" x14ac:dyDescent="0.3">
      <c r="A818" s="98">
        <v>815</v>
      </c>
      <c r="F818" s="7" t="s">
        <v>1674</v>
      </c>
    </row>
    <row r="819" spans="1:6" x14ac:dyDescent="0.3">
      <c r="A819" s="98">
        <v>816</v>
      </c>
      <c r="F819" s="7" t="s">
        <v>1675</v>
      </c>
    </row>
    <row r="820" spans="1:6" x14ac:dyDescent="0.3">
      <c r="A820" s="98">
        <v>817</v>
      </c>
      <c r="F820" s="7" t="s">
        <v>1676</v>
      </c>
    </row>
    <row r="821" spans="1:6" x14ac:dyDescent="0.3">
      <c r="A821" s="98">
        <v>818</v>
      </c>
      <c r="F821" s="7" t="s">
        <v>1677</v>
      </c>
    </row>
    <row r="822" spans="1:6" x14ac:dyDescent="0.3">
      <c r="A822" s="98">
        <v>819</v>
      </c>
      <c r="F822" s="7" t="s">
        <v>1678</v>
      </c>
    </row>
    <row r="823" spans="1:6" x14ac:dyDescent="0.3">
      <c r="A823" s="98">
        <v>820</v>
      </c>
      <c r="F823" s="7" t="s">
        <v>1679</v>
      </c>
    </row>
    <row r="824" spans="1:6" x14ac:dyDescent="0.3">
      <c r="A824" s="98">
        <v>821</v>
      </c>
      <c r="F824" s="7" t="s">
        <v>1680</v>
      </c>
    </row>
    <row r="825" spans="1:6" x14ac:dyDescent="0.3">
      <c r="A825" s="98">
        <v>822</v>
      </c>
      <c r="F825" s="7" t="s">
        <v>1681</v>
      </c>
    </row>
    <row r="826" spans="1:6" x14ac:dyDescent="0.3">
      <c r="A826" s="98">
        <v>823</v>
      </c>
      <c r="F826" s="7" t="s">
        <v>1682</v>
      </c>
    </row>
    <row r="827" spans="1:6" x14ac:dyDescent="0.3">
      <c r="A827" s="98">
        <v>824</v>
      </c>
      <c r="F827" s="7" t="s">
        <v>1683</v>
      </c>
    </row>
    <row r="828" spans="1:6" x14ac:dyDescent="0.3">
      <c r="A828" s="98">
        <v>825</v>
      </c>
      <c r="F828" s="7" t="s">
        <v>1684</v>
      </c>
    </row>
    <row r="829" spans="1:6" x14ac:dyDescent="0.3">
      <c r="A829" s="98">
        <v>826</v>
      </c>
      <c r="F829" s="7" t="s">
        <v>1685</v>
      </c>
    </row>
    <row r="830" spans="1:6" x14ac:dyDescent="0.3">
      <c r="A830" s="98">
        <v>827</v>
      </c>
      <c r="F830" s="7" t="s">
        <v>1686</v>
      </c>
    </row>
    <row r="831" spans="1:6" x14ac:dyDescent="0.3">
      <c r="A831" s="98">
        <v>828</v>
      </c>
      <c r="F831" s="7" t="s">
        <v>1687</v>
      </c>
    </row>
    <row r="832" spans="1:6" x14ac:dyDescent="0.3">
      <c r="A832" s="98">
        <v>829</v>
      </c>
      <c r="F832" s="7" t="s">
        <v>1688</v>
      </c>
    </row>
    <row r="833" spans="1:6" x14ac:dyDescent="0.3">
      <c r="A833" s="98">
        <v>830</v>
      </c>
      <c r="F833" s="7" t="s">
        <v>1689</v>
      </c>
    </row>
    <row r="834" spans="1:6" x14ac:dyDescent="0.3">
      <c r="A834" s="98">
        <v>831</v>
      </c>
      <c r="F834" s="7" t="s">
        <v>1690</v>
      </c>
    </row>
    <row r="835" spans="1:6" x14ac:dyDescent="0.3">
      <c r="A835" s="98">
        <v>832</v>
      </c>
      <c r="F835" s="7" t="s">
        <v>1691</v>
      </c>
    </row>
    <row r="836" spans="1:6" x14ac:dyDescent="0.3">
      <c r="A836" s="98">
        <v>833</v>
      </c>
      <c r="F836" s="7" t="s">
        <v>1692</v>
      </c>
    </row>
    <row r="837" spans="1:6" x14ac:dyDescent="0.3">
      <c r="A837" s="98">
        <v>834</v>
      </c>
      <c r="F837" s="7" t="s">
        <v>1693</v>
      </c>
    </row>
    <row r="838" spans="1:6" x14ac:dyDescent="0.3">
      <c r="A838" s="98">
        <v>835</v>
      </c>
      <c r="F838" s="7" t="s">
        <v>1694</v>
      </c>
    </row>
    <row r="839" spans="1:6" x14ac:dyDescent="0.3">
      <c r="A839" s="98">
        <v>836</v>
      </c>
      <c r="F839" s="7" t="s">
        <v>1695</v>
      </c>
    </row>
    <row r="840" spans="1:6" x14ac:dyDescent="0.3">
      <c r="A840" s="98">
        <v>837</v>
      </c>
      <c r="F840" s="7" t="s">
        <v>1696</v>
      </c>
    </row>
    <row r="841" spans="1:6" x14ac:dyDescent="0.3">
      <c r="A841" s="98">
        <v>838</v>
      </c>
      <c r="F841" s="7" t="s">
        <v>1697</v>
      </c>
    </row>
    <row r="842" spans="1:6" x14ac:dyDescent="0.3">
      <c r="A842" s="98">
        <v>839</v>
      </c>
      <c r="F842" s="7" t="s">
        <v>1698</v>
      </c>
    </row>
    <row r="843" spans="1:6" x14ac:dyDescent="0.3">
      <c r="A843" s="98">
        <v>840</v>
      </c>
      <c r="F843" s="7" t="s">
        <v>1699</v>
      </c>
    </row>
    <row r="844" spans="1:6" x14ac:dyDescent="0.3">
      <c r="A844" s="98">
        <v>841</v>
      </c>
      <c r="F844" s="7" t="s">
        <v>1700</v>
      </c>
    </row>
    <row r="845" spans="1:6" x14ac:dyDescent="0.3">
      <c r="A845" s="98">
        <v>842</v>
      </c>
      <c r="F845" s="7" t="s">
        <v>1701</v>
      </c>
    </row>
    <row r="846" spans="1:6" x14ac:dyDescent="0.3">
      <c r="A846" s="98">
        <v>843</v>
      </c>
      <c r="F846" s="7" t="s">
        <v>1702</v>
      </c>
    </row>
    <row r="847" spans="1:6" x14ac:dyDescent="0.3">
      <c r="A847" s="98">
        <v>844</v>
      </c>
      <c r="F847" s="7" t="s">
        <v>1703</v>
      </c>
    </row>
    <row r="848" spans="1:6" x14ac:dyDescent="0.3">
      <c r="A848" s="98">
        <v>845</v>
      </c>
      <c r="F848" s="7" t="s">
        <v>1704</v>
      </c>
    </row>
    <row r="849" spans="1:6" x14ac:dyDescent="0.3">
      <c r="A849" s="98">
        <v>846</v>
      </c>
      <c r="F849" s="7" t="s">
        <v>1705</v>
      </c>
    </row>
    <row r="850" spans="1:6" x14ac:dyDescent="0.3">
      <c r="A850" s="98">
        <v>847</v>
      </c>
      <c r="F850" s="7" t="s">
        <v>1706</v>
      </c>
    </row>
    <row r="851" spans="1:6" x14ac:dyDescent="0.3">
      <c r="A851" s="98">
        <v>848</v>
      </c>
      <c r="F851" s="7" t="s">
        <v>1707</v>
      </c>
    </row>
    <row r="852" spans="1:6" x14ac:dyDescent="0.3">
      <c r="A852" s="98">
        <v>849</v>
      </c>
      <c r="F852" s="7" t="s">
        <v>1708</v>
      </c>
    </row>
    <row r="853" spans="1:6" x14ac:dyDescent="0.3">
      <c r="A853" s="98">
        <v>850</v>
      </c>
      <c r="F853" s="7" t="s">
        <v>1709</v>
      </c>
    </row>
    <row r="854" spans="1:6" x14ac:dyDescent="0.3">
      <c r="A854" s="98">
        <v>851</v>
      </c>
      <c r="F854" s="7" t="s">
        <v>1710</v>
      </c>
    </row>
    <row r="855" spans="1:6" x14ac:dyDescent="0.3">
      <c r="A855" s="98">
        <v>852</v>
      </c>
      <c r="F855" s="7" t="s">
        <v>1711</v>
      </c>
    </row>
    <row r="856" spans="1:6" x14ac:dyDescent="0.3">
      <c r="A856" s="98">
        <v>853</v>
      </c>
      <c r="F856" s="7" t="s">
        <v>1712</v>
      </c>
    </row>
    <row r="857" spans="1:6" x14ac:dyDescent="0.3">
      <c r="A857" s="98">
        <v>854</v>
      </c>
      <c r="F857" s="7" t="s">
        <v>1713</v>
      </c>
    </row>
    <row r="858" spans="1:6" x14ac:dyDescent="0.3">
      <c r="A858" s="98">
        <v>855</v>
      </c>
      <c r="F858" s="7" t="s">
        <v>1714</v>
      </c>
    </row>
    <row r="859" spans="1:6" x14ac:dyDescent="0.3">
      <c r="A859" s="98">
        <v>856</v>
      </c>
      <c r="F859" s="7" t="s">
        <v>1715</v>
      </c>
    </row>
    <row r="860" spans="1:6" x14ac:dyDescent="0.3">
      <c r="A860" s="98">
        <v>857</v>
      </c>
      <c r="F860" s="7" t="s">
        <v>1716</v>
      </c>
    </row>
    <row r="861" spans="1:6" x14ac:dyDescent="0.3">
      <c r="A861" s="98">
        <v>858</v>
      </c>
      <c r="F861" s="7" t="s">
        <v>1717</v>
      </c>
    </row>
    <row r="862" spans="1:6" x14ac:dyDescent="0.3">
      <c r="A862" s="98">
        <v>859</v>
      </c>
      <c r="F862" s="7" t="s">
        <v>1718</v>
      </c>
    </row>
    <row r="863" spans="1:6" x14ac:dyDescent="0.3">
      <c r="A863" s="98">
        <v>860</v>
      </c>
      <c r="F863" s="7" t="s">
        <v>1719</v>
      </c>
    </row>
    <row r="864" spans="1:6" x14ac:dyDescent="0.3">
      <c r="A864" s="98">
        <v>861</v>
      </c>
      <c r="F864" s="7" t="s">
        <v>1720</v>
      </c>
    </row>
    <row r="865" spans="1:6" x14ac:dyDescent="0.3">
      <c r="A865" s="98">
        <v>862</v>
      </c>
      <c r="F865" s="7" t="s">
        <v>1721</v>
      </c>
    </row>
    <row r="866" spans="1:6" x14ac:dyDescent="0.3">
      <c r="A866" s="98">
        <v>863</v>
      </c>
      <c r="F866" s="7" t="s">
        <v>1722</v>
      </c>
    </row>
    <row r="867" spans="1:6" x14ac:dyDescent="0.3">
      <c r="A867" s="98">
        <v>864</v>
      </c>
      <c r="F867" s="7" t="s">
        <v>1723</v>
      </c>
    </row>
    <row r="868" spans="1:6" x14ac:dyDescent="0.3">
      <c r="A868" s="98">
        <v>865</v>
      </c>
      <c r="F868" s="7" t="s">
        <v>1724</v>
      </c>
    </row>
    <row r="869" spans="1:6" x14ac:dyDescent="0.3">
      <c r="A869" s="98">
        <v>866</v>
      </c>
      <c r="F869" s="7" t="s">
        <v>1725</v>
      </c>
    </row>
    <row r="870" spans="1:6" x14ac:dyDescent="0.3">
      <c r="A870" s="98">
        <v>867</v>
      </c>
      <c r="F870" s="7" t="s">
        <v>1726</v>
      </c>
    </row>
    <row r="871" spans="1:6" x14ac:dyDescent="0.3">
      <c r="A871" s="98">
        <v>868</v>
      </c>
      <c r="F871" s="7" t="s">
        <v>1727</v>
      </c>
    </row>
    <row r="872" spans="1:6" x14ac:dyDescent="0.3">
      <c r="A872" s="98">
        <v>869</v>
      </c>
      <c r="F872" s="7" t="s">
        <v>1728</v>
      </c>
    </row>
    <row r="873" spans="1:6" x14ac:dyDescent="0.3">
      <c r="A873" s="98">
        <v>870</v>
      </c>
      <c r="F873" s="7" t="s">
        <v>1729</v>
      </c>
    </row>
    <row r="874" spans="1:6" x14ac:dyDescent="0.3">
      <c r="A874" s="98">
        <v>871</v>
      </c>
      <c r="F874" s="7" t="s">
        <v>1730</v>
      </c>
    </row>
    <row r="875" spans="1:6" x14ac:dyDescent="0.3">
      <c r="A875" s="98">
        <v>872</v>
      </c>
      <c r="F875" s="7" t="s">
        <v>1731</v>
      </c>
    </row>
    <row r="876" spans="1:6" x14ac:dyDescent="0.3">
      <c r="A876" s="98">
        <v>873</v>
      </c>
      <c r="F876" s="7" t="s">
        <v>1732</v>
      </c>
    </row>
    <row r="877" spans="1:6" x14ac:dyDescent="0.3">
      <c r="A877" s="98">
        <v>874</v>
      </c>
      <c r="F877" s="7" t="s">
        <v>1733</v>
      </c>
    </row>
    <row r="878" spans="1:6" x14ac:dyDescent="0.3">
      <c r="A878" s="98">
        <v>875</v>
      </c>
      <c r="F878" s="7" t="s">
        <v>1734</v>
      </c>
    </row>
    <row r="879" spans="1:6" x14ac:dyDescent="0.3">
      <c r="A879" s="98">
        <v>876</v>
      </c>
      <c r="F879" s="7" t="s">
        <v>1735</v>
      </c>
    </row>
    <row r="880" spans="1:6" x14ac:dyDescent="0.3">
      <c r="A880" s="98">
        <v>877</v>
      </c>
      <c r="F880" s="7" t="s">
        <v>1736</v>
      </c>
    </row>
    <row r="881" spans="1:6" x14ac:dyDescent="0.3">
      <c r="A881" s="98">
        <v>878</v>
      </c>
      <c r="F881" s="7" t="s">
        <v>1737</v>
      </c>
    </row>
    <row r="882" spans="1:6" x14ac:dyDescent="0.3">
      <c r="A882" s="98">
        <v>879</v>
      </c>
      <c r="F882" s="7" t="s">
        <v>1738</v>
      </c>
    </row>
    <row r="883" spans="1:6" x14ac:dyDescent="0.3">
      <c r="A883" s="98">
        <v>880</v>
      </c>
      <c r="F883" s="7" t="s">
        <v>1739</v>
      </c>
    </row>
    <row r="884" spans="1:6" x14ac:dyDescent="0.3">
      <c r="A884" s="98">
        <v>881</v>
      </c>
      <c r="F884" s="7" t="s">
        <v>1740</v>
      </c>
    </row>
    <row r="885" spans="1:6" x14ac:dyDescent="0.3">
      <c r="A885" s="98">
        <v>882</v>
      </c>
      <c r="F885" s="7" t="s">
        <v>1741</v>
      </c>
    </row>
    <row r="886" spans="1:6" x14ac:dyDescent="0.3">
      <c r="A886" s="98">
        <v>883</v>
      </c>
      <c r="F886" s="7" t="s">
        <v>1742</v>
      </c>
    </row>
    <row r="887" spans="1:6" x14ac:dyDescent="0.3">
      <c r="A887" s="98">
        <v>884</v>
      </c>
      <c r="F887" s="7" t="s">
        <v>1743</v>
      </c>
    </row>
    <row r="888" spans="1:6" x14ac:dyDescent="0.3">
      <c r="A888" s="98">
        <v>885</v>
      </c>
      <c r="F888" s="7" t="s">
        <v>1744</v>
      </c>
    </row>
    <row r="889" spans="1:6" x14ac:dyDescent="0.3">
      <c r="A889" s="98">
        <v>886</v>
      </c>
      <c r="F889" s="7" t="s">
        <v>1745</v>
      </c>
    </row>
    <row r="890" spans="1:6" x14ac:dyDescent="0.3">
      <c r="A890" s="98">
        <v>887</v>
      </c>
      <c r="F890" s="7" t="s">
        <v>1746</v>
      </c>
    </row>
    <row r="891" spans="1:6" x14ac:dyDescent="0.3">
      <c r="A891" s="98">
        <v>888</v>
      </c>
      <c r="F891" s="7" t="s">
        <v>1747</v>
      </c>
    </row>
    <row r="892" spans="1:6" x14ac:dyDescent="0.3">
      <c r="A892" s="98">
        <v>889</v>
      </c>
      <c r="F892" s="7" t="s">
        <v>1748</v>
      </c>
    </row>
    <row r="893" spans="1:6" x14ac:dyDescent="0.3">
      <c r="A893" s="98">
        <v>890</v>
      </c>
      <c r="F893" s="7" t="s">
        <v>1749</v>
      </c>
    </row>
    <row r="894" spans="1:6" x14ac:dyDescent="0.3">
      <c r="A894" s="98">
        <v>891</v>
      </c>
      <c r="F894" s="7" t="s">
        <v>1750</v>
      </c>
    </row>
    <row r="895" spans="1:6" x14ac:dyDescent="0.3">
      <c r="A895" s="98">
        <v>892</v>
      </c>
      <c r="F895" s="7" t="s">
        <v>1751</v>
      </c>
    </row>
    <row r="896" spans="1:6" x14ac:dyDescent="0.3">
      <c r="A896" s="98">
        <v>893</v>
      </c>
      <c r="F896" s="7" t="s">
        <v>1752</v>
      </c>
    </row>
    <row r="897" spans="1:6" x14ac:dyDescent="0.3">
      <c r="A897" s="98">
        <v>894</v>
      </c>
      <c r="F897" s="7" t="s">
        <v>1753</v>
      </c>
    </row>
    <row r="898" spans="1:6" x14ac:dyDescent="0.3">
      <c r="A898" s="98">
        <v>895</v>
      </c>
      <c r="F898" s="7" t="s">
        <v>1754</v>
      </c>
    </row>
    <row r="899" spans="1:6" x14ac:dyDescent="0.3">
      <c r="A899" s="98">
        <v>896</v>
      </c>
      <c r="F899" s="7" t="s">
        <v>1755</v>
      </c>
    </row>
    <row r="900" spans="1:6" x14ac:dyDescent="0.3">
      <c r="A900" s="98">
        <v>897</v>
      </c>
      <c r="F900" s="7" t="s">
        <v>1756</v>
      </c>
    </row>
    <row r="901" spans="1:6" x14ac:dyDescent="0.3">
      <c r="A901" s="98">
        <v>898</v>
      </c>
      <c r="F901" s="7" t="s">
        <v>1757</v>
      </c>
    </row>
    <row r="902" spans="1:6" x14ac:dyDescent="0.3">
      <c r="A902" s="98">
        <v>899</v>
      </c>
      <c r="F902" s="7" t="s">
        <v>1758</v>
      </c>
    </row>
    <row r="903" spans="1:6" x14ac:dyDescent="0.3">
      <c r="A903" s="98">
        <v>900</v>
      </c>
      <c r="F903" s="7" t="s">
        <v>1759</v>
      </c>
    </row>
    <row r="904" spans="1:6" x14ac:dyDescent="0.3">
      <c r="A904" s="98">
        <v>901</v>
      </c>
      <c r="F904" s="7" t="s">
        <v>1760</v>
      </c>
    </row>
    <row r="905" spans="1:6" x14ac:dyDescent="0.3">
      <c r="A905" s="98">
        <v>902</v>
      </c>
      <c r="F905" s="7" t="s">
        <v>1761</v>
      </c>
    </row>
    <row r="906" spans="1:6" x14ac:dyDescent="0.3">
      <c r="A906" s="98">
        <v>903</v>
      </c>
      <c r="F906" s="7" t="s">
        <v>1762</v>
      </c>
    </row>
    <row r="907" spans="1:6" x14ac:dyDescent="0.3">
      <c r="A907" s="98">
        <v>904</v>
      </c>
      <c r="F907" s="7" t="s">
        <v>1763</v>
      </c>
    </row>
    <row r="908" spans="1:6" x14ac:dyDescent="0.3">
      <c r="A908" s="98">
        <v>905</v>
      </c>
      <c r="F908" s="7" t="s">
        <v>1764</v>
      </c>
    </row>
    <row r="909" spans="1:6" x14ac:dyDescent="0.3">
      <c r="A909" s="98">
        <v>906</v>
      </c>
      <c r="F909" s="7" t="s">
        <v>1765</v>
      </c>
    </row>
    <row r="910" spans="1:6" x14ac:dyDescent="0.3">
      <c r="A910" s="98">
        <v>907</v>
      </c>
      <c r="F910" s="7" t="s">
        <v>1766</v>
      </c>
    </row>
    <row r="911" spans="1:6" x14ac:dyDescent="0.3">
      <c r="A911" s="98">
        <v>908</v>
      </c>
      <c r="F911" s="7" t="s">
        <v>1767</v>
      </c>
    </row>
    <row r="912" spans="1:6" x14ac:dyDescent="0.3">
      <c r="A912" s="98">
        <v>909</v>
      </c>
      <c r="F912" s="7" t="s">
        <v>1768</v>
      </c>
    </row>
    <row r="913" spans="1:6" x14ac:dyDescent="0.3">
      <c r="A913" s="98">
        <v>910</v>
      </c>
      <c r="F913" s="7" t="s">
        <v>1769</v>
      </c>
    </row>
    <row r="914" spans="1:6" x14ac:dyDescent="0.3">
      <c r="A914" s="98">
        <v>911</v>
      </c>
      <c r="F914" s="7" t="s">
        <v>1770</v>
      </c>
    </row>
    <row r="915" spans="1:6" x14ac:dyDescent="0.3">
      <c r="A915" s="98">
        <v>912</v>
      </c>
      <c r="F915" s="7" t="s">
        <v>1771</v>
      </c>
    </row>
    <row r="916" spans="1:6" x14ac:dyDescent="0.3">
      <c r="A916" s="98">
        <v>913</v>
      </c>
      <c r="F916" s="7" t="s">
        <v>1772</v>
      </c>
    </row>
    <row r="917" spans="1:6" x14ac:dyDescent="0.3">
      <c r="A917" s="98">
        <v>914</v>
      </c>
      <c r="F917" s="7" t="s">
        <v>1773</v>
      </c>
    </row>
    <row r="918" spans="1:6" x14ac:dyDescent="0.3">
      <c r="A918" s="98">
        <v>915</v>
      </c>
      <c r="F918" s="7" t="s">
        <v>1774</v>
      </c>
    </row>
    <row r="919" spans="1:6" x14ac:dyDescent="0.3">
      <c r="A919" s="98">
        <v>916</v>
      </c>
      <c r="F919" s="7" t="s">
        <v>1775</v>
      </c>
    </row>
    <row r="920" spans="1:6" x14ac:dyDescent="0.3">
      <c r="A920" s="98">
        <v>917</v>
      </c>
      <c r="F920" s="7" t="s">
        <v>1776</v>
      </c>
    </row>
    <row r="921" spans="1:6" x14ac:dyDescent="0.3">
      <c r="A921" s="98">
        <v>918</v>
      </c>
      <c r="F921" s="7" t="s">
        <v>1777</v>
      </c>
    </row>
    <row r="922" spans="1:6" x14ac:dyDescent="0.3">
      <c r="A922" s="98">
        <v>919</v>
      </c>
      <c r="F922" s="7" t="s">
        <v>1778</v>
      </c>
    </row>
    <row r="923" spans="1:6" x14ac:dyDescent="0.3">
      <c r="A923" s="98">
        <v>920</v>
      </c>
      <c r="F923" s="7" t="s">
        <v>1779</v>
      </c>
    </row>
    <row r="924" spans="1:6" x14ac:dyDescent="0.3">
      <c r="A924" s="98">
        <v>921</v>
      </c>
      <c r="F924" s="7" t="s">
        <v>1780</v>
      </c>
    </row>
    <row r="925" spans="1:6" x14ac:dyDescent="0.3">
      <c r="A925" s="98">
        <v>922</v>
      </c>
      <c r="F925" s="7" t="s">
        <v>1781</v>
      </c>
    </row>
    <row r="926" spans="1:6" x14ac:dyDescent="0.3">
      <c r="A926" s="98">
        <v>923</v>
      </c>
      <c r="F926" s="7" t="s">
        <v>1782</v>
      </c>
    </row>
    <row r="927" spans="1:6" x14ac:dyDescent="0.3">
      <c r="A927" s="98">
        <v>924</v>
      </c>
      <c r="F927" s="7" t="s">
        <v>1783</v>
      </c>
    </row>
    <row r="928" spans="1:6" x14ac:dyDescent="0.3">
      <c r="A928" s="98">
        <v>925</v>
      </c>
      <c r="F928" s="7" t="s">
        <v>1784</v>
      </c>
    </row>
    <row r="929" spans="1:6" x14ac:dyDescent="0.3">
      <c r="A929" s="98">
        <v>926</v>
      </c>
      <c r="F929" s="7" t="s">
        <v>1785</v>
      </c>
    </row>
    <row r="930" spans="1:6" x14ac:dyDescent="0.3">
      <c r="A930" s="98">
        <v>927</v>
      </c>
      <c r="F930" s="7" t="s">
        <v>1786</v>
      </c>
    </row>
    <row r="931" spans="1:6" x14ac:dyDescent="0.3">
      <c r="A931" s="98">
        <v>928</v>
      </c>
      <c r="F931" s="7" t="s">
        <v>1787</v>
      </c>
    </row>
    <row r="932" spans="1:6" x14ac:dyDescent="0.3">
      <c r="A932" s="98">
        <v>929</v>
      </c>
      <c r="F932" s="7" t="s">
        <v>1788</v>
      </c>
    </row>
    <row r="933" spans="1:6" x14ac:dyDescent="0.3">
      <c r="A933" s="98">
        <v>930</v>
      </c>
      <c r="F933" s="7" t="s">
        <v>1789</v>
      </c>
    </row>
    <row r="934" spans="1:6" x14ac:dyDescent="0.3">
      <c r="A934" s="98">
        <v>931</v>
      </c>
      <c r="F934" s="7" t="s">
        <v>1790</v>
      </c>
    </row>
    <row r="935" spans="1:6" x14ac:dyDescent="0.3">
      <c r="A935" s="98">
        <v>932</v>
      </c>
      <c r="F935" s="7" t="s">
        <v>1791</v>
      </c>
    </row>
    <row r="936" spans="1:6" x14ac:dyDescent="0.3">
      <c r="A936" s="98">
        <v>933</v>
      </c>
      <c r="F936" s="7" t="s">
        <v>1792</v>
      </c>
    </row>
    <row r="937" spans="1:6" x14ac:dyDescent="0.3">
      <c r="A937" s="98">
        <v>934</v>
      </c>
      <c r="F937" s="7" t="s">
        <v>1793</v>
      </c>
    </row>
    <row r="938" spans="1:6" x14ac:dyDescent="0.3">
      <c r="A938" s="98">
        <v>935</v>
      </c>
      <c r="F938" s="7" t="s">
        <v>1794</v>
      </c>
    </row>
    <row r="939" spans="1:6" x14ac:dyDescent="0.3">
      <c r="A939" s="98">
        <v>936</v>
      </c>
      <c r="F939" s="7" t="s">
        <v>1795</v>
      </c>
    </row>
    <row r="940" spans="1:6" x14ac:dyDescent="0.3">
      <c r="A940" s="98">
        <v>937</v>
      </c>
      <c r="F940" s="7" t="s">
        <v>1796</v>
      </c>
    </row>
    <row r="941" spans="1:6" x14ac:dyDescent="0.3">
      <c r="A941" s="98">
        <v>938</v>
      </c>
      <c r="F941" s="7" t="s">
        <v>1797</v>
      </c>
    </row>
    <row r="942" spans="1:6" x14ac:dyDescent="0.3">
      <c r="A942" s="98">
        <v>939</v>
      </c>
      <c r="F942" s="7" t="s">
        <v>1798</v>
      </c>
    </row>
    <row r="943" spans="1:6" x14ac:dyDescent="0.3">
      <c r="A943" s="98">
        <v>940</v>
      </c>
      <c r="F943" s="7" t="s">
        <v>1799</v>
      </c>
    </row>
    <row r="944" spans="1:6" x14ac:dyDescent="0.3">
      <c r="A944" s="98">
        <v>941</v>
      </c>
      <c r="F944" s="7" t="s">
        <v>1800</v>
      </c>
    </row>
    <row r="945" spans="1:6" x14ac:dyDescent="0.3">
      <c r="A945" s="98">
        <v>942</v>
      </c>
      <c r="F945" s="7" t="s">
        <v>1801</v>
      </c>
    </row>
    <row r="946" spans="1:6" x14ac:dyDescent="0.3">
      <c r="A946" s="98">
        <v>943</v>
      </c>
      <c r="F946" s="7" t="s">
        <v>1802</v>
      </c>
    </row>
    <row r="947" spans="1:6" x14ac:dyDescent="0.3">
      <c r="A947" s="98">
        <v>944</v>
      </c>
      <c r="F947" s="7" t="s">
        <v>1803</v>
      </c>
    </row>
    <row r="948" spans="1:6" x14ac:dyDescent="0.3">
      <c r="A948" s="98">
        <v>945</v>
      </c>
      <c r="F948" s="7" t="s">
        <v>1804</v>
      </c>
    </row>
    <row r="949" spans="1:6" x14ac:dyDescent="0.3">
      <c r="A949" s="98">
        <v>946</v>
      </c>
      <c r="F949" s="7" t="s">
        <v>1805</v>
      </c>
    </row>
    <row r="950" spans="1:6" x14ac:dyDescent="0.3">
      <c r="A950" s="98">
        <v>947</v>
      </c>
      <c r="F950" s="7" t="s">
        <v>1806</v>
      </c>
    </row>
    <row r="951" spans="1:6" x14ac:dyDescent="0.3">
      <c r="A951" s="98">
        <v>948</v>
      </c>
      <c r="F951" s="7" t="s">
        <v>1807</v>
      </c>
    </row>
    <row r="952" spans="1:6" x14ac:dyDescent="0.3">
      <c r="A952" s="98">
        <v>949</v>
      </c>
      <c r="F952" s="7" t="s">
        <v>1808</v>
      </c>
    </row>
    <row r="953" spans="1:6" x14ac:dyDescent="0.3">
      <c r="A953" s="98">
        <v>950</v>
      </c>
      <c r="F953" s="7" t="s">
        <v>1809</v>
      </c>
    </row>
    <row r="954" spans="1:6" x14ac:dyDescent="0.3">
      <c r="A954" s="98">
        <v>951</v>
      </c>
      <c r="F954" s="7" t="s">
        <v>1810</v>
      </c>
    </row>
    <row r="955" spans="1:6" x14ac:dyDescent="0.3">
      <c r="A955" s="98">
        <v>952</v>
      </c>
      <c r="F955" s="7" t="s">
        <v>1811</v>
      </c>
    </row>
    <row r="956" spans="1:6" x14ac:dyDescent="0.3">
      <c r="A956" s="98">
        <v>953</v>
      </c>
      <c r="F956" s="7" t="s">
        <v>1812</v>
      </c>
    </row>
    <row r="957" spans="1:6" x14ac:dyDescent="0.3">
      <c r="A957" s="98">
        <v>954</v>
      </c>
      <c r="F957" s="7" t="s">
        <v>1813</v>
      </c>
    </row>
    <row r="958" spans="1:6" x14ac:dyDescent="0.3">
      <c r="A958" s="98">
        <v>955</v>
      </c>
      <c r="F958" s="7" t="s">
        <v>1814</v>
      </c>
    </row>
    <row r="959" spans="1:6" x14ac:dyDescent="0.3">
      <c r="A959" s="98">
        <v>956</v>
      </c>
      <c r="F959" s="7" t="s">
        <v>1815</v>
      </c>
    </row>
    <row r="960" spans="1:6" x14ac:dyDescent="0.3">
      <c r="A960" s="98">
        <v>957</v>
      </c>
      <c r="F960" s="7" t="s">
        <v>1816</v>
      </c>
    </row>
    <row r="961" spans="1:6" x14ac:dyDescent="0.3">
      <c r="A961" s="98">
        <v>958</v>
      </c>
      <c r="F961" s="7" t="s">
        <v>1817</v>
      </c>
    </row>
    <row r="962" spans="1:6" x14ac:dyDescent="0.3">
      <c r="A962" s="98">
        <v>959</v>
      </c>
      <c r="F962" s="7" t="s">
        <v>1818</v>
      </c>
    </row>
    <row r="963" spans="1:6" x14ac:dyDescent="0.3">
      <c r="A963" s="98">
        <v>960</v>
      </c>
      <c r="F963" s="7" t="s">
        <v>1819</v>
      </c>
    </row>
    <row r="964" spans="1:6" x14ac:dyDescent="0.3">
      <c r="A964" s="98">
        <v>961</v>
      </c>
      <c r="F964" s="7" t="s">
        <v>1820</v>
      </c>
    </row>
    <row r="965" spans="1:6" x14ac:dyDescent="0.3">
      <c r="A965" s="98">
        <v>962</v>
      </c>
      <c r="F965" s="7" t="s">
        <v>1821</v>
      </c>
    </row>
    <row r="966" spans="1:6" x14ac:dyDescent="0.3">
      <c r="A966" s="98">
        <v>963</v>
      </c>
      <c r="F966" s="7" t="s">
        <v>1822</v>
      </c>
    </row>
    <row r="967" spans="1:6" x14ac:dyDescent="0.3">
      <c r="A967" s="98">
        <v>964</v>
      </c>
      <c r="F967" s="7" t="s">
        <v>1823</v>
      </c>
    </row>
    <row r="968" spans="1:6" x14ac:dyDescent="0.3">
      <c r="A968" s="98">
        <v>965</v>
      </c>
      <c r="F968" s="7" t="s">
        <v>1824</v>
      </c>
    </row>
    <row r="969" spans="1:6" x14ac:dyDescent="0.3">
      <c r="A969" s="98">
        <v>966</v>
      </c>
      <c r="F969" s="7" t="s">
        <v>1825</v>
      </c>
    </row>
    <row r="970" spans="1:6" x14ac:dyDescent="0.3">
      <c r="A970" s="98">
        <v>967</v>
      </c>
      <c r="F970" s="7" t="s">
        <v>1826</v>
      </c>
    </row>
    <row r="971" spans="1:6" x14ac:dyDescent="0.3">
      <c r="A971" s="98">
        <v>968</v>
      </c>
      <c r="F971" s="7" t="s">
        <v>1827</v>
      </c>
    </row>
    <row r="972" spans="1:6" x14ac:dyDescent="0.3">
      <c r="A972" s="98">
        <v>969</v>
      </c>
      <c r="F972" s="7" t="s">
        <v>1828</v>
      </c>
    </row>
    <row r="973" spans="1:6" x14ac:dyDescent="0.3">
      <c r="A973" s="98">
        <v>970</v>
      </c>
      <c r="F973" s="7" t="s">
        <v>1829</v>
      </c>
    </row>
    <row r="974" spans="1:6" x14ac:dyDescent="0.3">
      <c r="A974" s="98">
        <v>971</v>
      </c>
      <c r="F974" s="7" t="s">
        <v>1830</v>
      </c>
    </row>
    <row r="975" spans="1:6" x14ac:dyDescent="0.3">
      <c r="A975" s="98">
        <v>972</v>
      </c>
      <c r="F975" s="7" t="s">
        <v>1831</v>
      </c>
    </row>
    <row r="976" spans="1:6" x14ac:dyDescent="0.3">
      <c r="A976" s="98">
        <v>973</v>
      </c>
      <c r="F976" s="7" t="s">
        <v>1832</v>
      </c>
    </row>
    <row r="977" spans="1:6" x14ac:dyDescent="0.3">
      <c r="A977" s="98">
        <v>974</v>
      </c>
      <c r="F977" s="7" t="s">
        <v>1833</v>
      </c>
    </row>
    <row r="978" spans="1:6" x14ac:dyDescent="0.3">
      <c r="A978" s="98">
        <v>975</v>
      </c>
      <c r="F978" s="7" t="s">
        <v>1834</v>
      </c>
    </row>
    <row r="979" spans="1:6" x14ac:dyDescent="0.3">
      <c r="A979" s="98">
        <v>976</v>
      </c>
      <c r="F979" s="7" t="s">
        <v>1835</v>
      </c>
    </row>
    <row r="980" spans="1:6" x14ac:dyDescent="0.3">
      <c r="A980" s="98">
        <v>977</v>
      </c>
      <c r="F980" s="7" t="s">
        <v>1836</v>
      </c>
    </row>
    <row r="981" spans="1:6" x14ac:dyDescent="0.3">
      <c r="A981" s="98">
        <v>978</v>
      </c>
      <c r="F981" s="7" t="s">
        <v>1837</v>
      </c>
    </row>
    <row r="982" spans="1:6" x14ac:dyDescent="0.3">
      <c r="A982" s="98">
        <v>979</v>
      </c>
      <c r="F982" s="7" t="s">
        <v>1838</v>
      </c>
    </row>
    <row r="983" spans="1:6" x14ac:dyDescent="0.3">
      <c r="A983" s="98">
        <v>980</v>
      </c>
      <c r="F983" s="7" t="s">
        <v>1839</v>
      </c>
    </row>
    <row r="984" spans="1:6" x14ac:dyDescent="0.3">
      <c r="A984" s="98">
        <v>981</v>
      </c>
      <c r="F984" s="7" t="s">
        <v>1840</v>
      </c>
    </row>
    <row r="985" spans="1:6" x14ac:dyDescent="0.3">
      <c r="A985" s="98">
        <v>982</v>
      </c>
      <c r="F985" s="7" t="s">
        <v>1841</v>
      </c>
    </row>
    <row r="986" spans="1:6" x14ac:dyDescent="0.3">
      <c r="A986" s="98">
        <v>983</v>
      </c>
      <c r="F986" s="7" t="s">
        <v>1842</v>
      </c>
    </row>
    <row r="987" spans="1:6" x14ac:dyDescent="0.3">
      <c r="A987" s="98">
        <v>984</v>
      </c>
      <c r="F987" s="7" t="s">
        <v>1843</v>
      </c>
    </row>
    <row r="988" spans="1:6" x14ac:dyDescent="0.3">
      <c r="A988" s="98">
        <v>985</v>
      </c>
      <c r="F988" s="7" t="s">
        <v>1844</v>
      </c>
    </row>
    <row r="989" spans="1:6" x14ac:dyDescent="0.3">
      <c r="A989" s="98">
        <v>986</v>
      </c>
      <c r="F989" s="7" t="s">
        <v>1845</v>
      </c>
    </row>
    <row r="990" spans="1:6" x14ac:dyDescent="0.3">
      <c r="A990" s="98">
        <v>987</v>
      </c>
      <c r="F990" s="7" t="s">
        <v>1846</v>
      </c>
    </row>
    <row r="991" spans="1:6" x14ac:dyDescent="0.3">
      <c r="A991" s="98">
        <v>988</v>
      </c>
      <c r="F991" s="7" t="s">
        <v>1847</v>
      </c>
    </row>
    <row r="992" spans="1:6" x14ac:dyDescent="0.3">
      <c r="A992" s="98">
        <v>989</v>
      </c>
      <c r="F992" s="7" t="s">
        <v>1848</v>
      </c>
    </row>
    <row r="993" spans="1:6" x14ac:dyDescent="0.3">
      <c r="A993" s="98">
        <v>990</v>
      </c>
      <c r="F993" s="7" t="s">
        <v>1849</v>
      </c>
    </row>
    <row r="994" spans="1:6" x14ac:dyDescent="0.3">
      <c r="A994" s="98">
        <v>991</v>
      </c>
      <c r="F994" s="7" t="s">
        <v>1850</v>
      </c>
    </row>
    <row r="995" spans="1:6" x14ac:dyDescent="0.3">
      <c r="A995" s="98">
        <v>992</v>
      </c>
      <c r="F995" s="7" t="s">
        <v>1851</v>
      </c>
    </row>
    <row r="996" spans="1:6" x14ac:dyDescent="0.3">
      <c r="A996" s="98">
        <v>993</v>
      </c>
      <c r="F996" s="7" t="s">
        <v>1852</v>
      </c>
    </row>
    <row r="997" spans="1:6" x14ac:dyDescent="0.3">
      <c r="A997" s="98">
        <v>994</v>
      </c>
      <c r="F997" s="7" t="s">
        <v>1853</v>
      </c>
    </row>
    <row r="998" spans="1:6" x14ac:dyDescent="0.3">
      <c r="A998" s="98">
        <v>995</v>
      </c>
      <c r="F998" s="7" t="s">
        <v>1854</v>
      </c>
    </row>
    <row r="999" spans="1:6" x14ac:dyDescent="0.3">
      <c r="A999" s="98">
        <v>996</v>
      </c>
      <c r="F999" s="7" t="s">
        <v>1855</v>
      </c>
    </row>
    <row r="1000" spans="1:6" x14ac:dyDescent="0.3">
      <c r="A1000" s="98">
        <v>997</v>
      </c>
      <c r="F1000" s="7" t="s">
        <v>1856</v>
      </c>
    </row>
    <row r="1001" spans="1:6" x14ac:dyDescent="0.3">
      <c r="A1001" s="98">
        <v>998</v>
      </c>
      <c r="F1001" s="7" t="s">
        <v>1857</v>
      </c>
    </row>
    <row r="1002" spans="1:6" x14ac:dyDescent="0.3">
      <c r="A1002" s="98">
        <v>999</v>
      </c>
      <c r="F1002" s="7" t="s">
        <v>1858</v>
      </c>
    </row>
    <row r="1003" spans="1:6" x14ac:dyDescent="0.3">
      <c r="A1003" s="98">
        <v>1000</v>
      </c>
      <c r="F1003" s="7" t="s">
        <v>1859</v>
      </c>
    </row>
  </sheetData>
  <sortState ref="C4:C143">
    <sortCondition ref="C4:C143"/>
  </sortState>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09"/>
  <sheetViews>
    <sheetView zoomScaleNormal="100" workbookViewId="0">
      <pane xSplit="1" ySplit="3" topLeftCell="B4" activePane="bottomRight" state="frozen"/>
      <selection pane="topRight" activeCell="B1" sqref="B1"/>
      <selection pane="bottomLeft" activeCell="A3" sqref="A3"/>
      <selection pane="bottomRight"/>
    </sheetView>
  </sheetViews>
  <sheetFormatPr defaultColWidth="9.140625" defaultRowHeight="16.5" x14ac:dyDescent="0.25"/>
  <cols>
    <col min="1" max="1" width="9.140625" style="102"/>
    <col min="2" max="5" width="17.42578125" style="9" customWidth="1"/>
    <col min="6" max="11" width="16.140625" style="9" customWidth="1"/>
    <col min="12" max="12" width="25.42578125" style="9" customWidth="1"/>
    <col min="13" max="37" width="19.7109375" style="9" customWidth="1"/>
    <col min="38" max="16384" width="9.140625" style="9"/>
  </cols>
  <sheetData>
    <row r="1" spans="1:37" s="102" customFormat="1" ht="14.25" x14ac:dyDescent="0.25">
      <c r="A1" s="102">
        <v>1</v>
      </c>
      <c r="B1" s="102">
        <v>2</v>
      </c>
      <c r="C1" s="102">
        <v>3</v>
      </c>
      <c r="D1" s="102">
        <v>4</v>
      </c>
      <c r="E1" s="102">
        <v>5</v>
      </c>
      <c r="F1" s="102">
        <v>6</v>
      </c>
      <c r="G1" s="102">
        <v>7</v>
      </c>
      <c r="H1" s="102">
        <v>8</v>
      </c>
      <c r="I1" s="102">
        <v>9</v>
      </c>
      <c r="J1" s="102">
        <v>10</v>
      </c>
      <c r="K1" s="102">
        <v>11</v>
      </c>
      <c r="L1" s="102">
        <v>12</v>
      </c>
      <c r="M1" s="102">
        <v>13</v>
      </c>
      <c r="N1" s="102">
        <v>14</v>
      </c>
      <c r="O1" s="102">
        <v>15</v>
      </c>
      <c r="P1" s="102">
        <v>16</v>
      </c>
      <c r="Q1" s="102">
        <v>17</v>
      </c>
      <c r="R1" s="102">
        <v>18</v>
      </c>
      <c r="S1" s="102">
        <v>19</v>
      </c>
      <c r="T1" s="102">
        <v>20</v>
      </c>
      <c r="U1" s="102">
        <v>21</v>
      </c>
      <c r="V1" s="102">
        <v>22</v>
      </c>
      <c r="W1" s="102">
        <v>23</v>
      </c>
      <c r="X1" s="102">
        <v>24</v>
      </c>
      <c r="Y1" s="102">
        <v>25</v>
      </c>
      <c r="Z1" s="102">
        <v>26</v>
      </c>
      <c r="AA1" s="102">
        <v>27</v>
      </c>
      <c r="AB1" s="102">
        <v>28</v>
      </c>
      <c r="AC1" s="102">
        <v>29</v>
      </c>
      <c r="AD1" s="102">
        <v>30</v>
      </c>
      <c r="AE1" s="102">
        <v>31</v>
      </c>
      <c r="AF1" s="102">
        <v>32</v>
      </c>
      <c r="AG1" s="102">
        <v>33</v>
      </c>
      <c r="AH1" s="102">
        <v>34</v>
      </c>
      <c r="AI1" s="102">
        <v>35</v>
      </c>
      <c r="AJ1" s="102">
        <v>36</v>
      </c>
      <c r="AK1" s="102">
        <v>37</v>
      </c>
    </row>
    <row r="2" spans="1:37" s="102" customFormat="1" ht="14.25" x14ac:dyDescent="0.25">
      <c r="A2" s="102" t="s">
        <v>109</v>
      </c>
      <c r="B2" s="102" t="s">
        <v>6838</v>
      </c>
      <c r="C2" s="102" t="s">
        <v>6838</v>
      </c>
      <c r="D2" s="102" t="s">
        <v>6838</v>
      </c>
      <c r="E2" s="102" t="s">
        <v>6838</v>
      </c>
      <c r="F2" s="102" t="s">
        <v>4123</v>
      </c>
      <c r="G2" s="102" t="s">
        <v>7906</v>
      </c>
      <c r="H2" s="102" t="s">
        <v>7906</v>
      </c>
      <c r="I2" s="102" t="s">
        <v>7906</v>
      </c>
      <c r="J2" s="102" t="s">
        <v>7906</v>
      </c>
      <c r="K2" s="102" t="s">
        <v>7906</v>
      </c>
      <c r="L2" s="102" t="s">
        <v>4125</v>
      </c>
      <c r="M2" s="102" t="s">
        <v>12942</v>
      </c>
      <c r="N2" s="102" t="s">
        <v>12942</v>
      </c>
      <c r="O2" s="102" t="s">
        <v>12942</v>
      </c>
      <c r="P2" s="102" t="s">
        <v>12942</v>
      </c>
      <c r="Q2" s="102" t="s">
        <v>12942</v>
      </c>
      <c r="R2" s="102" t="s">
        <v>12942</v>
      </c>
      <c r="S2" s="102" t="s">
        <v>12942</v>
      </c>
      <c r="T2" s="102" t="s">
        <v>12942</v>
      </c>
      <c r="U2" s="102" t="s">
        <v>12942</v>
      </c>
      <c r="V2" s="102" t="s">
        <v>12942</v>
      </c>
      <c r="W2" s="102" t="s">
        <v>12942</v>
      </c>
      <c r="X2" s="102" t="s">
        <v>12942</v>
      </c>
      <c r="Y2" s="102" t="s">
        <v>12942</v>
      </c>
      <c r="Z2" s="102" t="s">
        <v>12942</v>
      </c>
      <c r="AA2" s="102" t="s">
        <v>12942</v>
      </c>
      <c r="AB2" s="102" t="s">
        <v>12942</v>
      </c>
      <c r="AC2" s="102" t="s">
        <v>12942</v>
      </c>
      <c r="AD2" s="102" t="s">
        <v>12942</v>
      </c>
      <c r="AE2" s="102" t="s">
        <v>12942</v>
      </c>
      <c r="AF2" s="102" t="s">
        <v>12942</v>
      </c>
      <c r="AG2" s="102" t="s">
        <v>12942</v>
      </c>
      <c r="AH2" s="102" t="s">
        <v>12942</v>
      </c>
      <c r="AI2" s="102" t="s">
        <v>12942</v>
      </c>
      <c r="AJ2" s="102" t="s">
        <v>12942</v>
      </c>
      <c r="AK2" s="102" t="s">
        <v>12942</v>
      </c>
    </row>
    <row r="3" spans="1:37" s="102" customFormat="1" ht="14.25" x14ac:dyDescent="0.25">
      <c r="A3" s="102" t="s">
        <v>0</v>
      </c>
      <c r="B3" s="102" t="s">
        <v>6839</v>
      </c>
      <c r="C3" s="102" t="s">
        <v>3506</v>
      </c>
      <c r="D3" s="102" t="s">
        <v>6840</v>
      </c>
      <c r="E3" s="102" t="s">
        <v>6841</v>
      </c>
      <c r="F3" s="102" t="s">
        <v>4124</v>
      </c>
      <c r="G3" s="102" t="s">
        <v>5016</v>
      </c>
      <c r="H3" s="102" t="s">
        <v>324</v>
      </c>
      <c r="I3" s="102" t="s">
        <v>7907</v>
      </c>
      <c r="J3" s="102" t="s">
        <v>7908</v>
      </c>
      <c r="K3" s="102" t="s">
        <v>5</v>
      </c>
      <c r="L3" s="102" t="s">
        <v>4124</v>
      </c>
      <c r="M3" s="102">
        <v>1</v>
      </c>
      <c r="N3" s="102">
        <v>2</v>
      </c>
      <c r="O3" s="102">
        <v>3</v>
      </c>
      <c r="P3" s="102">
        <v>4</v>
      </c>
      <c r="Q3" s="102">
        <v>5</v>
      </c>
      <c r="R3" s="102">
        <v>6</v>
      </c>
      <c r="S3" s="102">
        <v>7</v>
      </c>
      <c r="T3" s="102">
        <v>8</v>
      </c>
      <c r="U3" s="102">
        <v>9</v>
      </c>
      <c r="V3" s="102">
        <v>10</v>
      </c>
      <c r="W3" s="102">
        <v>11</v>
      </c>
      <c r="X3" s="102">
        <v>12</v>
      </c>
      <c r="Y3" s="102">
        <v>13</v>
      </c>
      <c r="Z3" s="102">
        <v>14</v>
      </c>
      <c r="AA3" s="102">
        <v>15</v>
      </c>
      <c r="AB3" s="102">
        <v>16</v>
      </c>
      <c r="AC3" s="102">
        <v>17</v>
      </c>
      <c r="AD3" s="102">
        <v>18</v>
      </c>
      <c r="AE3" s="102">
        <v>19</v>
      </c>
      <c r="AF3" s="102">
        <v>20</v>
      </c>
      <c r="AG3" s="102">
        <v>21</v>
      </c>
      <c r="AH3" s="102">
        <v>22</v>
      </c>
      <c r="AI3" s="102">
        <v>23</v>
      </c>
      <c r="AJ3" s="102">
        <v>24</v>
      </c>
      <c r="AK3" s="102">
        <v>25</v>
      </c>
    </row>
    <row r="4" spans="1:37" x14ac:dyDescent="0.25">
      <c r="A4" s="102">
        <v>1</v>
      </c>
      <c r="B4" s="9" t="s">
        <v>6842</v>
      </c>
      <c r="C4" s="9" t="s">
        <v>6843</v>
      </c>
      <c r="D4" s="9" t="s">
        <v>6844</v>
      </c>
      <c r="E4" s="9" t="s">
        <v>6845</v>
      </c>
      <c r="F4" s="9" t="s">
        <v>14625</v>
      </c>
      <c r="G4" s="9" t="s">
        <v>5038</v>
      </c>
      <c r="H4" s="9" t="s">
        <v>7909</v>
      </c>
      <c r="I4" s="9" t="s">
        <v>7910</v>
      </c>
      <c r="J4" s="9" t="s">
        <v>7911</v>
      </c>
      <c r="K4" s="9" t="s">
        <v>7912</v>
      </c>
      <c r="L4" s="9" t="s">
        <v>4126</v>
      </c>
      <c r="M4" s="9" t="s">
        <v>12943</v>
      </c>
      <c r="N4" s="10" t="s">
        <v>13085</v>
      </c>
      <c r="O4" s="10" t="s">
        <v>13148</v>
      </c>
      <c r="P4" s="4" t="s">
        <v>13272</v>
      </c>
      <c r="Q4" s="10" t="s">
        <v>13440</v>
      </c>
      <c r="R4" s="4" t="s">
        <v>13546</v>
      </c>
      <c r="S4" s="4" t="s">
        <v>13640</v>
      </c>
      <c r="T4" s="10" t="s">
        <v>13805</v>
      </c>
      <c r="U4" s="10" t="s">
        <v>13976</v>
      </c>
      <c r="V4" s="10" t="s">
        <v>14148</v>
      </c>
      <c r="W4" s="4" t="s">
        <v>14298</v>
      </c>
      <c r="X4" s="4" t="s">
        <v>16290</v>
      </c>
      <c r="Y4" s="4" t="s">
        <v>16421</v>
      </c>
      <c r="Z4" s="4" t="s">
        <v>16558</v>
      </c>
      <c r="AA4" s="4" t="s">
        <v>16675</v>
      </c>
    </row>
    <row r="5" spans="1:37" x14ac:dyDescent="0.25">
      <c r="A5" s="102">
        <v>2</v>
      </c>
      <c r="B5" s="9" t="s">
        <v>6846</v>
      </c>
      <c r="C5" s="9" t="s">
        <v>6847</v>
      </c>
      <c r="D5" s="9" t="s">
        <v>6848</v>
      </c>
      <c r="E5" s="9" t="s">
        <v>6849</v>
      </c>
      <c r="F5" s="9" t="s">
        <v>14626</v>
      </c>
      <c r="G5" s="9" t="s">
        <v>2201</v>
      </c>
      <c r="H5" s="9" t="s">
        <v>7913</v>
      </c>
      <c r="I5" s="9" t="s">
        <v>7910</v>
      </c>
      <c r="J5" s="9" t="s">
        <v>7911</v>
      </c>
      <c r="K5" s="9" t="s">
        <v>7914</v>
      </c>
      <c r="L5" s="9" t="s">
        <v>4144</v>
      </c>
      <c r="M5" s="9" t="s">
        <v>12944</v>
      </c>
      <c r="N5" s="10" t="s">
        <v>13085</v>
      </c>
      <c r="O5" s="10" t="s">
        <v>13148</v>
      </c>
      <c r="P5" s="4" t="s">
        <v>13272</v>
      </c>
      <c r="Q5" s="10" t="s">
        <v>13441</v>
      </c>
      <c r="R5" s="4" t="s">
        <v>13546</v>
      </c>
      <c r="S5" s="4" t="s">
        <v>13640</v>
      </c>
      <c r="T5" s="10" t="s">
        <v>13805</v>
      </c>
      <c r="U5" s="10" t="s">
        <v>13976</v>
      </c>
      <c r="V5" s="10" t="s">
        <v>14148</v>
      </c>
      <c r="W5" s="4" t="s">
        <v>14299</v>
      </c>
      <c r="X5" s="4" t="s">
        <v>16291</v>
      </c>
      <c r="Y5" s="4" t="s">
        <v>16422</v>
      </c>
      <c r="Z5" s="4" t="s">
        <v>16559</v>
      </c>
      <c r="AA5" s="4" t="s">
        <v>16676</v>
      </c>
    </row>
    <row r="6" spans="1:37" x14ac:dyDescent="0.25">
      <c r="A6" s="102">
        <v>3</v>
      </c>
      <c r="B6" s="9" t="s">
        <v>6850</v>
      </c>
      <c r="C6" s="9" t="s">
        <v>6851</v>
      </c>
      <c r="D6" s="9" t="s">
        <v>6852</v>
      </c>
      <c r="E6" s="9" t="s">
        <v>2120</v>
      </c>
      <c r="F6" s="9" t="s">
        <v>14627</v>
      </c>
      <c r="G6" s="9" t="s">
        <v>5060</v>
      </c>
      <c r="H6" s="9" t="s">
        <v>327</v>
      </c>
      <c r="I6" s="9" t="s">
        <v>7915</v>
      </c>
      <c r="J6" s="9" t="s">
        <v>7916</v>
      </c>
      <c r="K6" s="9" t="s">
        <v>7917</v>
      </c>
      <c r="L6" s="9" t="s">
        <v>4127</v>
      </c>
      <c r="M6" s="9" t="s">
        <v>12945</v>
      </c>
      <c r="N6" s="10" t="s">
        <v>13085</v>
      </c>
      <c r="O6" s="10" t="s">
        <v>13148</v>
      </c>
      <c r="P6" s="4" t="s">
        <v>13272</v>
      </c>
      <c r="Q6" s="10" t="s">
        <v>13442</v>
      </c>
      <c r="R6" s="4" t="s">
        <v>13547</v>
      </c>
      <c r="S6" s="4" t="s">
        <v>13641</v>
      </c>
      <c r="T6" s="10" t="s">
        <v>13806</v>
      </c>
      <c r="U6" s="10" t="s">
        <v>13976</v>
      </c>
      <c r="V6" s="10" t="s">
        <v>14149</v>
      </c>
      <c r="W6" s="4" t="s">
        <v>14300</v>
      </c>
      <c r="X6" s="4" t="s">
        <v>16292</v>
      </c>
      <c r="Y6" s="4" t="s">
        <v>16423</v>
      </c>
      <c r="Z6" s="4" t="s">
        <v>16560</v>
      </c>
      <c r="AA6" s="4" t="s">
        <v>16677</v>
      </c>
    </row>
    <row r="7" spans="1:37" x14ac:dyDescent="0.25">
      <c r="A7" s="102">
        <v>4</v>
      </c>
      <c r="B7" s="9" t="s">
        <v>6853</v>
      </c>
      <c r="C7" s="9" t="s">
        <v>6854</v>
      </c>
      <c r="D7" s="9" t="s">
        <v>6855</v>
      </c>
      <c r="E7" s="9" t="s">
        <v>6856</v>
      </c>
      <c r="F7" s="9" t="s">
        <v>14628</v>
      </c>
      <c r="G7" s="9" t="s">
        <v>2344</v>
      </c>
      <c r="H7" s="9" t="s">
        <v>7918</v>
      </c>
      <c r="I7" s="9" t="s">
        <v>7919</v>
      </c>
      <c r="J7" s="9" t="s">
        <v>7916</v>
      </c>
      <c r="K7" s="9" t="s">
        <v>7920</v>
      </c>
      <c r="L7" s="9" t="s">
        <v>4145</v>
      </c>
      <c r="M7" s="9" t="s">
        <v>12946</v>
      </c>
      <c r="N7" s="10" t="s">
        <v>13086</v>
      </c>
      <c r="O7" s="10" t="s">
        <v>13148</v>
      </c>
      <c r="P7" s="4" t="s">
        <v>13272</v>
      </c>
      <c r="Q7" s="10" t="s">
        <v>13443</v>
      </c>
      <c r="R7" s="4" t="s">
        <v>13548</v>
      </c>
      <c r="S7" s="4" t="s">
        <v>13642</v>
      </c>
      <c r="T7" s="10" t="s">
        <v>13806</v>
      </c>
      <c r="U7" s="10" t="s">
        <v>13977</v>
      </c>
      <c r="V7" s="10" t="s">
        <v>14149</v>
      </c>
      <c r="W7" s="4" t="s">
        <v>14301</v>
      </c>
      <c r="X7" s="4" t="s">
        <v>16293</v>
      </c>
      <c r="Y7" s="4" t="s">
        <v>16424</v>
      </c>
      <c r="Z7" s="4" t="s">
        <v>16561</v>
      </c>
      <c r="AA7" s="4" t="s">
        <v>16678</v>
      </c>
    </row>
    <row r="8" spans="1:37" x14ac:dyDescent="0.25">
      <c r="A8" s="102">
        <v>5</v>
      </c>
      <c r="B8" s="9" t="s">
        <v>6857</v>
      </c>
      <c r="C8" s="9" t="s">
        <v>6396</v>
      </c>
      <c r="D8" s="9" t="s">
        <v>6858</v>
      </c>
      <c r="E8" s="9" t="s">
        <v>6859</v>
      </c>
      <c r="F8" s="9" t="s">
        <v>14629</v>
      </c>
      <c r="G8" s="9" t="s">
        <v>7921</v>
      </c>
      <c r="H8" s="9" t="s">
        <v>331</v>
      </c>
      <c r="I8" s="9" t="s">
        <v>7919</v>
      </c>
      <c r="J8" s="9" t="s">
        <v>11927</v>
      </c>
      <c r="K8" s="9" t="s">
        <v>7922</v>
      </c>
      <c r="L8" s="9" t="s">
        <v>4128</v>
      </c>
      <c r="M8" s="9" t="s">
        <v>12947</v>
      </c>
      <c r="N8" s="10" t="s">
        <v>13086</v>
      </c>
      <c r="O8" s="10" t="s">
        <v>13149</v>
      </c>
      <c r="P8" s="4" t="s">
        <v>13273</v>
      </c>
      <c r="Q8" s="10" t="s">
        <v>13444</v>
      </c>
      <c r="R8" s="4" t="s">
        <v>13549</v>
      </c>
      <c r="S8" s="4" t="s">
        <v>13643</v>
      </c>
      <c r="T8" s="10" t="s">
        <v>13807</v>
      </c>
      <c r="U8" s="10" t="s">
        <v>13977</v>
      </c>
      <c r="V8" s="10" t="s">
        <v>14150</v>
      </c>
      <c r="W8" s="4" t="s">
        <v>14302</v>
      </c>
      <c r="X8" s="4" t="s">
        <v>16294</v>
      </c>
      <c r="Y8" s="4" t="s">
        <v>16425</v>
      </c>
      <c r="Z8" s="4" t="s">
        <v>16562</v>
      </c>
      <c r="AA8" s="4" t="s">
        <v>16679</v>
      </c>
    </row>
    <row r="9" spans="1:37" x14ac:dyDescent="0.25">
      <c r="A9" s="102">
        <v>6</v>
      </c>
      <c r="B9" s="9" t="s">
        <v>6860</v>
      </c>
      <c r="C9" s="9" t="s">
        <v>6861</v>
      </c>
      <c r="D9" s="9" t="s">
        <v>6862</v>
      </c>
      <c r="E9" s="9" t="s">
        <v>6863</v>
      </c>
      <c r="F9" s="9" t="s">
        <v>14630</v>
      </c>
      <c r="G9" s="9" t="s">
        <v>14458</v>
      </c>
      <c r="H9" s="9" t="s">
        <v>7923</v>
      </c>
      <c r="I9" s="9" t="s">
        <v>7924</v>
      </c>
      <c r="J9" s="9" t="s">
        <v>11927</v>
      </c>
      <c r="K9" s="9" t="s">
        <v>7925</v>
      </c>
      <c r="L9" s="9" t="s">
        <v>327</v>
      </c>
      <c r="M9" s="9" t="s">
        <v>12948</v>
      </c>
      <c r="N9" s="10" t="s">
        <v>13086</v>
      </c>
      <c r="O9" s="10" t="s">
        <v>13150</v>
      </c>
      <c r="P9" s="4" t="s">
        <v>13273</v>
      </c>
      <c r="Q9" s="10" t="s">
        <v>13444</v>
      </c>
      <c r="R9" s="4" t="s">
        <v>13549</v>
      </c>
      <c r="S9" s="4" t="s">
        <v>13644</v>
      </c>
      <c r="T9" s="10" t="s">
        <v>13807</v>
      </c>
      <c r="U9" s="10" t="s">
        <v>13977</v>
      </c>
      <c r="V9" s="10" t="s">
        <v>14151</v>
      </c>
      <c r="W9" s="4" t="s">
        <v>14303</v>
      </c>
      <c r="X9" s="4" t="s">
        <v>16295</v>
      </c>
      <c r="Y9" s="4" t="s">
        <v>16426</v>
      </c>
      <c r="Z9" s="4" t="s">
        <v>16563</v>
      </c>
      <c r="AA9" s="4" t="s">
        <v>16680</v>
      </c>
    </row>
    <row r="10" spans="1:37" x14ac:dyDescent="0.25">
      <c r="A10" s="102">
        <v>7</v>
      </c>
      <c r="B10" s="9" t="s">
        <v>6864</v>
      </c>
      <c r="C10" s="9" t="s">
        <v>6865</v>
      </c>
      <c r="D10" s="9" t="s">
        <v>6866</v>
      </c>
      <c r="E10" s="9" t="s">
        <v>6867</v>
      </c>
      <c r="F10" s="9" t="s">
        <v>14631</v>
      </c>
      <c r="G10" s="9" t="s">
        <v>363</v>
      </c>
      <c r="H10" s="9" t="s">
        <v>332</v>
      </c>
      <c r="I10" s="9" t="s">
        <v>7924</v>
      </c>
      <c r="J10" s="9" t="s">
        <v>11928</v>
      </c>
      <c r="K10" s="9" t="s">
        <v>7926</v>
      </c>
      <c r="L10" s="9" t="s">
        <v>4129</v>
      </c>
      <c r="M10" s="9" t="s">
        <v>12949</v>
      </c>
      <c r="N10" s="10" t="s">
        <v>13087</v>
      </c>
      <c r="O10" s="10" t="s">
        <v>13151</v>
      </c>
      <c r="P10" s="4" t="s">
        <v>13274</v>
      </c>
      <c r="Q10" s="10" t="s">
        <v>13444</v>
      </c>
      <c r="R10" s="4" t="s">
        <v>13550</v>
      </c>
      <c r="S10" s="4" t="s">
        <v>13645</v>
      </c>
      <c r="T10" s="10" t="s">
        <v>13808</v>
      </c>
      <c r="U10" s="10" t="s">
        <v>13978</v>
      </c>
      <c r="V10" s="10" t="s">
        <v>14152</v>
      </c>
      <c r="W10" s="4" t="s">
        <v>14304</v>
      </c>
      <c r="X10" s="4" t="s">
        <v>16296</v>
      </c>
      <c r="Y10" s="4" t="s">
        <v>16427</v>
      </c>
      <c r="Z10" s="4" t="s">
        <v>16564</v>
      </c>
      <c r="AA10" s="4" t="s">
        <v>16681</v>
      </c>
    </row>
    <row r="11" spans="1:37" x14ac:dyDescent="0.25">
      <c r="A11" s="102">
        <v>8</v>
      </c>
      <c r="B11" s="9" t="s">
        <v>6868</v>
      </c>
      <c r="C11" s="9" t="s">
        <v>6869</v>
      </c>
      <c r="D11" s="9" t="s">
        <v>6870</v>
      </c>
      <c r="E11" s="9" t="s">
        <v>6871</v>
      </c>
      <c r="F11" s="9" t="s">
        <v>14632</v>
      </c>
      <c r="G11" s="9" t="s">
        <v>363</v>
      </c>
      <c r="H11" s="9" t="s">
        <v>334</v>
      </c>
      <c r="I11" s="9" t="s">
        <v>7927</v>
      </c>
      <c r="J11" s="9" t="s">
        <v>11928</v>
      </c>
      <c r="K11" s="9" t="s">
        <v>133</v>
      </c>
      <c r="L11" s="9" t="s">
        <v>4146</v>
      </c>
      <c r="M11" s="9" t="s">
        <v>12950</v>
      </c>
      <c r="N11" s="10" t="s">
        <v>13087</v>
      </c>
      <c r="O11" s="10" t="s">
        <v>13152</v>
      </c>
      <c r="P11" s="4" t="s">
        <v>13274</v>
      </c>
      <c r="Q11" s="10" t="s">
        <v>13445</v>
      </c>
      <c r="R11" s="4" t="s">
        <v>13550</v>
      </c>
      <c r="S11" s="4" t="s">
        <v>13646</v>
      </c>
      <c r="T11" s="10" t="s">
        <v>13809</v>
      </c>
      <c r="U11" s="10" t="s">
        <v>13978</v>
      </c>
      <c r="V11" s="10" t="s">
        <v>14153</v>
      </c>
      <c r="W11" s="4" t="s">
        <v>14305</v>
      </c>
      <c r="X11" s="4" t="s">
        <v>16297</v>
      </c>
      <c r="Y11" s="4" t="s">
        <v>16428</v>
      </c>
      <c r="Z11" s="4" t="s">
        <v>16564</v>
      </c>
      <c r="AA11" s="4" t="s">
        <v>16682</v>
      </c>
    </row>
    <row r="12" spans="1:37" x14ac:dyDescent="0.25">
      <c r="A12" s="102">
        <v>9</v>
      </c>
      <c r="B12" s="9" t="s">
        <v>6872</v>
      </c>
      <c r="C12" s="9" t="s">
        <v>2046</v>
      </c>
      <c r="D12" s="9" t="s">
        <v>6873</v>
      </c>
      <c r="E12" s="9" t="s">
        <v>6874</v>
      </c>
      <c r="F12" s="9" t="s">
        <v>14633</v>
      </c>
      <c r="G12" s="9" t="s">
        <v>363</v>
      </c>
      <c r="H12" s="9" t="s">
        <v>335</v>
      </c>
      <c r="I12" s="9" t="s">
        <v>7927</v>
      </c>
      <c r="J12" s="9" t="s">
        <v>11929</v>
      </c>
      <c r="K12" s="9" t="s">
        <v>7928</v>
      </c>
      <c r="L12" s="9" t="s">
        <v>4130</v>
      </c>
      <c r="M12" s="9" t="s">
        <v>12950</v>
      </c>
      <c r="N12" s="10" t="s">
        <v>13087</v>
      </c>
      <c r="O12" s="10" t="s">
        <v>14634</v>
      </c>
      <c r="P12" s="4" t="s">
        <v>13275</v>
      </c>
      <c r="Q12" s="10" t="s">
        <v>13445</v>
      </c>
      <c r="R12" s="4" t="s">
        <v>13551</v>
      </c>
      <c r="S12" s="4" t="s">
        <v>13647</v>
      </c>
      <c r="T12" s="10" t="s">
        <v>13809</v>
      </c>
      <c r="U12" s="10" t="s">
        <v>13978</v>
      </c>
      <c r="V12" s="10" t="s">
        <v>14154</v>
      </c>
      <c r="W12" s="4" t="s">
        <v>14306</v>
      </c>
      <c r="X12" s="4" t="s">
        <v>16298</v>
      </c>
      <c r="Y12" s="4" t="s">
        <v>16429</v>
      </c>
      <c r="Z12" s="4" t="s">
        <v>16564</v>
      </c>
      <c r="AA12" s="4" t="s">
        <v>16682</v>
      </c>
    </row>
    <row r="13" spans="1:37" x14ac:dyDescent="0.25">
      <c r="A13" s="102">
        <v>10</v>
      </c>
      <c r="B13" s="9" t="s">
        <v>6875</v>
      </c>
      <c r="C13" s="9" t="s">
        <v>136</v>
      </c>
      <c r="D13" s="9" t="s">
        <v>6876</v>
      </c>
      <c r="E13" s="9" t="s">
        <v>6877</v>
      </c>
      <c r="F13" s="9" t="s">
        <v>14635</v>
      </c>
      <c r="G13" s="9" t="s">
        <v>363</v>
      </c>
      <c r="H13" s="9" t="s">
        <v>7929</v>
      </c>
      <c r="I13" s="9" t="s">
        <v>7930</v>
      </c>
      <c r="J13" s="9" t="s">
        <v>11929</v>
      </c>
      <c r="K13" s="9" t="s">
        <v>7931</v>
      </c>
      <c r="L13" s="9" t="s">
        <v>7918</v>
      </c>
      <c r="M13" s="9" t="s">
        <v>12950</v>
      </c>
      <c r="N13" s="10" t="s">
        <v>13088</v>
      </c>
      <c r="O13" s="10" t="s">
        <v>13153</v>
      </c>
      <c r="P13" s="4" t="s">
        <v>13275</v>
      </c>
      <c r="Q13" s="10" t="s">
        <v>13446</v>
      </c>
      <c r="R13" s="4" t="s">
        <v>13551</v>
      </c>
      <c r="S13" s="4" t="s">
        <v>13648</v>
      </c>
      <c r="T13" s="10" t="s">
        <v>13809</v>
      </c>
      <c r="U13" s="10" t="s">
        <v>13979</v>
      </c>
      <c r="V13" s="10" t="s">
        <v>14155</v>
      </c>
      <c r="W13" s="4" t="s">
        <v>14307</v>
      </c>
      <c r="X13" s="4" t="s">
        <v>16299</v>
      </c>
      <c r="Y13" s="4" t="s">
        <v>16430</v>
      </c>
      <c r="Z13" s="4" t="s">
        <v>16564</v>
      </c>
      <c r="AA13" s="4" t="s">
        <v>16683</v>
      </c>
    </row>
    <row r="14" spans="1:37" x14ac:dyDescent="0.25">
      <c r="A14" s="102">
        <v>11</v>
      </c>
      <c r="B14" s="9" t="s">
        <v>6878</v>
      </c>
      <c r="C14" s="9" t="s">
        <v>6879</v>
      </c>
      <c r="D14" s="9" t="s">
        <v>6880</v>
      </c>
      <c r="E14" s="9" t="s">
        <v>6881</v>
      </c>
      <c r="F14" s="9" t="s">
        <v>14636</v>
      </c>
      <c r="G14" s="9" t="s">
        <v>11926</v>
      </c>
      <c r="H14" s="9" t="s">
        <v>7932</v>
      </c>
      <c r="I14" s="9" t="s">
        <v>7930</v>
      </c>
      <c r="J14" s="9" t="s">
        <v>11930</v>
      </c>
      <c r="K14" s="9" t="s">
        <v>7933</v>
      </c>
      <c r="L14" s="9" t="s">
        <v>4131</v>
      </c>
      <c r="M14" s="9" t="s">
        <v>12950</v>
      </c>
      <c r="N14" s="10" t="s">
        <v>13088</v>
      </c>
      <c r="O14" s="10" t="s">
        <v>13154</v>
      </c>
      <c r="P14" s="4" t="s">
        <v>13276</v>
      </c>
      <c r="Q14" s="10" t="s">
        <v>13447</v>
      </c>
      <c r="R14" s="4" t="s">
        <v>13552</v>
      </c>
      <c r="S14" s="4" t="s">
        <v>13649</v>
      </c>
      <c r="T14" s="10" t="s">
        <v>13809</v>
      </c>
      <c r="U14" s="10" t="s">
        <v>13979</v>
      </c>
      <c r="V14" s="10" t="s">
        <v>14156</v>
      </c>
      <c r="W14" s="4" t="s">
        <v>14307</v>
      </c>
      <c r="X14" s="4" t="s">
        <v>16300</v>
      </c>
      <c r="Y14" s="4" t="s">
        <v>16431</v>
      </c>
      <c r="Z14" s="4" t="s">
        <v>16564</v>
      </c>
      <c r="AA14" s="4" t="s">
        <v>16683</v>
      </c>
    </row>
    <row r="15" spans="1:37" x14ac:dyDescent="0.25">
      <c r="A15" s="102">
        <v>12</v>
      </c>
      <c r="B15" s="9" t="s">
        <v>6882</v>
      </c>
      <c r="C15" s="9" t="s">
        <v>6883</v>
      </c>
      <c r="D15" s="9" t="s">
        <v>6584</v>
      </c>
      <c r="E15" s="9" t="s">
        <v>6881</v>
      </c>
      <c r="F15" s="9" t="s">
        <v>14637</v>
      </c>
      <c r="G15" s="9" t="s">
        <v>366</v>
      </c>
      <c r="H15" s="9" t="s">
        <v>338</v>
      </c>
      <c r="I15" s="9" t="s">
        <v>7934</v>
      </c>
      <c r="J15" s="9" t="s">
        <v>11930</v>
      </c>
      <c r="K15" s="9" t="s">
        <v>7935</v>
      </c>
      <c r="L15" s="9" t="s">
        <v>4132</v>
      </c>
      <c r="M15" s="9" t="s">
        <v>12950</v>
      </c>
      <c r="N15" s="10" t="s">
        <v>13088</v>
      </c>
      <c r="O15" s="10" t="s">
        <v>13154</v>
      </c>
      <c r="P15" s="4" t="s">
        <v>13276</v>
      </c>
      <c r="Q15" s="10" t="s">
        <v>13448</v>
      </c>
      <c r="R15" s="4" t="s">
        <v>13552</v>
      </c>
      <c r="S15" s="4" t="s">
        <v>13650</v>
      </c>
      <c r="T15" s="10" t="s">
        <v>13810</v>
      </c>
      <c r="U15" s="10" t="s">
        <v>13979</v>
      </c>
      <c r="V15" s="10" t="s">
        <v>14156</v>
      </c>
      <c r="W15" s="4" t="s">
        <v>14307</v>
      </c>
      <c r="X15" s="4" t="s">
        <v>16301</v>
      </c>
      <c r="Y15" s="4" t="s">
        <v>16432</v>
      </c>
      <c r="Z15" s="4" t="s">
        <v>16565</v>
      </c>
      <c r="AA15" s="4" t="s">
        <v>16684</v>
      </c>
    </row>
    <row r="16" spans="1:37" x14ac:dyDescent="0.25">
      <c r="A16" s="102">
        <v>13</v>
      </c>
      <c r="B16" s="9" t="s">
        <v>6884</v>
      </c>
      <c r="C16" s="9" t="s">
        <v>6885</v>
      </c>
      <c r="D16" s="9" t="s">
        <v>6886</v>
      </c>
      <c r="E16" s="9" t="s">
        <v>6881</v>
      </c>
      <c r="F16" s="9" t="s">
        <v>14638</v>
      </c>
      <c r="G16" s="9" t="s">
        <v>366</v>
      </c>
      <c r="H16" s="9" t="s">
        <v>7936</v>
      </c>
      <c r="I16" s="9" t="s">
        <v>7934</v>
      </c>
      <c r="J16" s="9" t="s">
        <v>11931</v>
      </c>
      <c r="K16" s="9" t="s">
        <v>7937</v>
      </c>
      <c r="L16" s="9" t="s">
        <v>4148</v>
      </c>
      <c r="M16" s="9" t="s">
        <v>12951</v>
      </c>
      <c r="N16" s="10" t="s">
        <v>13084</v>
      </c>
      <c r="O16" s="10" t="s">
        <v>13155</v>
      </c>
      <c r="P16" s="4" t="s">
        <v>13277</v>
      </c>
      <c r="Q16" s="10" t="s">
        <v>13449</v>
      </c>
      <c r="R16" s="4" t="s">
        <v>13553</v>
      </c>
      <c r="S16" s="4" t="s">
        <v>13651</v>
      </c>
      <c r="T16" s="10" t="s">
        <v>13811</v>
      </c>
      <c r="U16" s="10" t="s">
        <v>13980</v>
      </c>
      <c r="V16" s="10" t="s">
        <v>14157</v>
      </c>
      <c r="W16" s="4" t="s">
        <v>14307</v>
      </c>
      <c r="X16" s="4" t="s">
        <v>16302</v>
      </c>
      <c r="Y16" s="4" t="s">
        <v>16433</v>
      </c>
      <c r="Z16" s="4" t="s">
        <v>16566</v>
      </c>
      <c r="AA16" s="4" t="s">
        <v>16685</v>
      </c>
    </row>
    <row r="17" spans="1:27" x14ac:dyDescent="0.25">
      <c r="A17" s="102">
        <v>14</v>
      </c>
      <c r="B17" s="9" t="s">
        <v>6887</v>
      </c>
      <c r="C17" s="9" t="s">
        <v>6888</v>
      </c>
      <c r="D17" s="9" t="s">
        <v>6889</v>
      </c>
      <c r="E17" s="9" t="s">
        <v>6881</v>
      </c>
      <c r="F17" s="9" t="s">
        <v>14639</v>
      </c>
      <c r="G17" s="9" t="s">
        <v>366</v>
      </c>
      <c r="H17" s="9" t="s">
        <v>7938</v>
      </c>
      <c r="I17" s="9" t="s">
        <v>156</v>
      </c>
      <c r="J17" s="9" t="s">
        <v>11931</v>
      </c>
      <c r="K17" s="9" t="s">
        <v>7939</v>
      </c>
      <c r="L17" s="9" t="s">
        <v>4147</v>
      </c>
      <c r="M17" s="9" t="s">
        <v>12952</v>
      </c>
      <c r="N17" s="10" t="s">
        <v>13084</v>
      </c>
      <c r="O17" s="10" t="s">
        <v>13156</v>
      </c>
      <c r="P17" s="4" t="s">
        <v>13277</v>
      </c>
      <c r="Q17" s="10" t="s">
        <v>13450</v>
      </c>
      <c r="R17" s="4" t="s">
        <v>13553</v>
      </c>
      <c r="S17" s="4" t="s">
        <v>13651</v>
      </c>
      <c r="T17" s="10" t="s">
        <v>13811</v>
      </c>
      <c r="U17" s="10" t="s">
        <v>13980</v>
      </c>
      <c r="V17" s="10" t="s">
        <v>14157</v>
      </c>
      <c r="W17" s="4" t="s">
        <v>14307</v>
      </c>
      <c r="X17" s="4" t="s">
        <v>16303</v>
      </c>
      <c r="Y17" s="4" t="s">
        <v>16434</v>
      </c>
      <c r="Z17" s="4" t="s">
        <v>16566</v>
      </c>
      <c r="AA17" s="4" t="s">
        <v>16685</v>
      </c>
    </row>
    <row r="18" spans="1:27" x14ac:dyDescent="0.25">
      <c r="A18" s="102">
        <v>15</v>
      </c>
      <c r="B18" s="9" t="s">
        <v>6890</v>
      </c>
      <c r="C18" s="9" t="s">
        <v>6891</v>
      </c>
      <c r="D18" s="9" t="s">
        <v>6588</v>
      </c>
      <c r="E18" s="9" t="s">
        <v>6892</v>
      </c>
      <c r="F18" s="9" t="s">
        <v>14640</v>
      </c>
      <c r="G18" s="9" t="s">
        <v>366</v>
      </c>
      <c r="H18" s="9" t="s">
        <v>346</v>
      </c>
      <c r="I18" s="9" t="s">
        <v>156</v>
      </c>
      <c r="J18" s="9" t="s">
        <v>11932</v>
      </c>
      <c r="K18" s="9" t="s">
        <v>7940</v>
      </c>
      <c r="L18" s="9" t="s">
        <v>4133</v>
      </c>
      <c r="M18" s="9" t="s">
        <v>12953</v>
      </c>
      <c r="N18" s="10" t="s">
        <v>13138</v>
      </c>
      <c r="O18" s="10" t="s">
        <v>13157</v>
      </c>
      <c r="P18" s="4" t="s">
        <v>13278</v>
      </c>
      <c r="Q18" s="10" t="s">
        <v>13451</v>
      </c>
      <c r="R18" s="4" t="s">
        <v>13554</v>
      </c>
      <c r="S18" s="4" t="s">
        <v>13651</v>
      </c>
      <c r="T18" s="10" t="s">
        <v>13812</v>
      </c>
      <c r="U18" s="10" t="s">
        <v>13980</v>
      </c>
      <c r="V18" s="10" t="s">
        <v>14158</v>
      </c>
      <c r="W18" s="4" t="s">
        <v>14308</v>
      </c>
      <c r="X18" s="4" t="s">
        <v>16304</v>
      </c>
      <c r="Y18" s="4" t="s">
        <v>16435</v>
      </c>
      <c r="Z18" s="4" t="s">
        <v>16566</v>
      </c>
      <c r="AA18" s="4" t="s">
        <v>16686</v>
      </c>
    </row>
    <row r="19" spans="1:27" x14ac:dyDescent="0.25">
      <c r="A19" s="102">
        <v>16</v>
      </c>
      <c r="B19" s="9" t="s">
        <v>6893</v>
      </c>
      <c r="C19" s="9" t="s">
        <v>6894</v>
      </c>
      <c r="D19" s="9" t="s">
        <v>6895</v>
      </c>
      <c r="E19" s="9" t="s">
        <v>6896</v>
      </c>
      <c r="F19" s="9" t="s">
        <v>14641</v>
      </c>
      <c r="G19" s="9" t="s">
        <v>7941</v>
      </c>
      <c r="H19" s="9" t="s">
        <v>5045</v>
      </c>
      <c r="I19" s="9" t="s">
        <v>7942</v>
      </c>
      <c r="J19" s="9" t="s">
        <v>11932</v>
      </c>
      <c r="K19" s="9" t="s">
        <v>350</v>
      </c>
      <c r="L19" s="9" t="s">
        <v>4149</v>
      </c>
      <c r="M19" s="9" t="s">
        <v>12954</v>
      </c>
      <c r="N19" s="10" t="s">
        <v>13138</v>
      </c>
      <c r="O19" s="10" t="s">
        <v>13157</v>
      </c>
      <c r="P19" s="4" t="s">
        <v>13278</v>
      </c>
      <c r="Q19" s="10" t="s">
        <v>13452</v>
      </c>
      <c r="R19" s="4" t="s">
        <v>13554</v>
      </c>
      <c r="S19" s="4" t="s">
        <v>13652</v>
      </c>
      <c r="T19" s="10" t="s">
        <v>13813</v>
      </c>
      <c r="U19" s="10" t="s">
        <v>13980</v>
      </c>
      <c r="V19" s="10" t="s">
        <v>14158</v>
      </c>
      <c r="W19" s="4" t="s">
        <v>14308</v>
      </c>
      <c r="X19" s="4" t="s">
        <v>16305</v>
      </c>
      <c r="Y19" s="4" t="s">
        <v>16436</v>
      </c>
      <c r="Z19" s="4" t="s">
        <v>16566</v>
      </c>
      <c r="AA19" s="4" t="s">
        <v>16687</v>
      </c>
    </row>
    <row r="20" spans="1:27" x14ac:dyDescent="0.25">
      <c r="A20" s="102">
        <v>17</v>
      </c>
      <c r="B20" s="9" t="s">
        <v>6897</v>
      </c>
      <c r="C20" s="9" t="s">
        <v>6898</v>
      </c>
      <c r="D20" s="9" t="s">
        <v>6899</v>
      </c>
      <c r="E20" s="9" t="s">
        <v>6900</v>
      </c>
      <c r="F20" s="9" t="s">
        <v>14642</v>
      </c>
      <c r="G20" s="9" t="s">
        <v>5084</v>
      </c>
      <c r="H20" s="9" t="s">
        <v>7943</v>
      </c>
      <c r="I20" s="9" t="s">
        <v>7942</v>
      </c>
      <c r="J20" s="9" t="s">
        <v>11933</v>
      </c>
      <c r="K20" s="9" t="s">
        <v>7944</v>
      </c>
      <c r="L20" s="9" t="s">
        <v>4134</v>
      </c>
      <c r="M20" s="9" t="s">
        <v>12995</v>
      </c>
      <c r="N20" s="10" t="s">
        <v>13138</v>
      </c>
      <c r="O20" s="10" t="s">
        <v>13158</v>
      </c>
      <c r="P20" s="4" t="s">
        <v>13278</v>
      </c>
      <c r="Q20" s="10" t="s">
        <v>13453</v>
      </c>
      <c r="R20" s="4" t="s">
        <v>13555</v>
      </c>
      <c r="S20" s="4" t="s">
        <v>13653</v>
      </c>
      <c r="T20" s="10" t="s">
        <v>13813</v>
      </c>
      <c r="U20" s="10" t="s">
        <v>13980</v>
      </c>
      <c r="V20" s="10" t="s">
        <v>14159</v>
      </c>
      <c r="W20" s="4" t="s">
        <v>14308</v>
      </c>
      <c r="X20" s="4" t="s">
        <v>16305</v>
      </c>
      <c r="Y20" s="4" t="s">
        <v>16437</v>
      </c>
      <c r="Z20" s="4" t="s">
        <v>16567</v>
      </c>
      <c r="AA20" s="4" t="s">
        <v>16687</v>
      </c>
    </row>
    <row r="21" spans="1:27" x14ac:dyDescent="0.25">
      <c r="A21" s="102">
        <v>18</v>
      </c>
      <c r="B21" s="9" t="s">
        <v>6901</v>
      </c>
      <c r="C21" s="9" t="s">
        <v>2018</v>
      </c>
      <c r="D21" s="9" t="s">
        <v>6902</v>
      </c>
      <c r="E21" s="9" t="s">
        <v>6903</v>
      </c>
      <c r="F21" s="9" t="s">
        <v>14643</v>
      </c>
      <c r="G21" s="9" t="s">
        <v>2479</v>
      </c>
      <c r="H21" s="9" t="s">
        <v>351</v>
      </c>
      <c r="I21" s="9" t="s">
        <v>7945</v>
      </c>
      <c r="J21" s="9" t="s">
        <v>11933</v>
      </c>
      <c r="K21" s="9" t="s">
        <v>7946</v>
      </c>
      <c r="L21" s="9" t="s">
        <v>4150</v>
      </c>
      <c r="M21" s="9" t="s">
        <v>12955</v>
      </c>
      <c r="N21" s="10" t="s">
        <v>13138</v>
      </c>
      <c r="O21" s="10" t="s">
        <v>13158</v>
      </c>
      <c r="P21" s="4" t="s">
        <v>13278</v>
      </c>
      <c r="Q21" s="10" t="s">
        <v>13453</v>
      </c>
      <c r="R21" s="4" t="s">
        <v>13555</v>
      </c>
      <c r="S21" s="4" t="s">
        <v>13654</v>
      </c>
      <c r="T21" s="10" t="s">
        <v>13814</v>
      </c>
      <c r="U21" s="10" t="s">
        <v>13980</v>
      </c>
      <c r="V21" s="10" t="s">
        <v>14159</v>
      </c>
      <c r="W21" s="4" t="s">
        <v>14308</v>
      </c>
      <c r="X21" s="4" t="s">
        <v>16306</v>
      </c>
      <c r="Y21" s="4" t="s">
        <v>16438</v>
      </c>
      <c r="Z21" s="4" t="s">
        <v>16567</v>
      </c>
      <c r="AA21" s="4" t="s">
        <v>16688</v>
      </c>
    </row>
    <row r="22" spans="1:27" x14ac:dyDescent="0.25">
      <c r="A22" s="102">
        <v>19</v>
      </c>
      <c r="B22" s="9" t="s">
        <v>6904</v>
      </c>
      <c r="C22" s="9" t="s">
        <v>6905</v>
      </c>
      <c r="D22" s="9" t="s">
        <v>6638</v>
      </c>
      <c r="E22" s="9" t="s">
        <v>6906</v>
      </c>
      <c r="F22" s="9" t="s">
        <v>14644</v>
      </c>
      <c r="G22" s="9" t="s">
        <v>2483</v>
      </c>
      <c r="H22" s="9" t="s">
        <v>7947</v>
      </c>
      <c r="I22" s="9" t="s">
        <v>7945</v>
      </c>
      <c r="J22" s="9" t="s">
        <v>7948</v>
      </c>
      <c r="K22" s="9" t="s">
        <v>7949</v>
      </c>
      <c r="L22" s="9" t="s">
        <v>330</v>
      </c>
      <c r="M22" s="9" t="s">
        <v>12956</v>
      </c>
      <c r="N22" s="10" t="s">
        <v>13138</v>
      </c>
      <c r="O22" s="10" t="s">
        <v>13158</v>
      </c>
      <c r="P22" s="4" t="s">
        <v>13279</v>
      </c>
      <c r="Q22" s="10" t="s">
        <v>13454</v>
      </c>
      <c r="R22" s="4" t="s">
        <v>13556</v>
      </c>
      <c r="S22" s="4" t="s">
        <v>13655</v>
      </c>
      <c r="T22" s="10" t="s">
        <v>13814</v>
      </c>
      <c r="U22" s="10" t="s">
        <v>13981</v>
      </c>
      <c r="V22" s="10" t="s">
        <v>14159</v>
      </c>
      <c r="W22" s="4" t="s">
        <v>14308</v>
      </c>
      <c r="X22" s="4" t="s">
        <v>16306</v>
      </c>
      <c r="Y22" s="4" t="s">
        <v>16439</v>
      </c>
      <c r="Z22" s="4" t="s">
        <v>16567</v>
      </c>
      <c r="AA22" s="4" t="s">
        <v>16688</v>
      </c>
    </row>
    <row r="23" spans="1:27" x14ac:dyDescent="0.25">
      <c r="A23" s="102">
        <v>20</v>
      </c>
      <c r="B23" s="9" t="s">
        <v>6907</v>
      </c>
      <c r="C23" s="9" t="s">
        <v>6908</v>
      </c>
      <c r="D23" s="9" t="s">
        <v>6909</v>
      </c>
      <c r="E23" s="9" t="s">
        <v>6910</v>
      </c>
      <c r="F23" s="9" t="s">
        <v>14645</v>
      </c>
      <c r="G23" s="9" t="s">
        <v>2503</v>
      </c>
      <c r="H23" s="9" t="s">
        <v>7950</v>
      </c>
      <c r="I23" s="9" t="s">
        <v>7951</v>
      </c>
      <c r="J23" s="9" t="s">
        <v>7948</v>
      </c>
      <c r="K23" s="9" t="s">
        <v>7952</v>
      </c>
      <c r="L23" s="9" t="s">
        <v>331</v>
      </c>
      <c r="M23" s="9" t="s">
        <v>12957</v>
      </c>
      <c r="N23" s="10" t="s">
        <v>13142</v>
      </c>
      <c r="O23" s="10" t="s">
        <v>13159</v>
      </c>
      <c r="P23" s="4" t="s">
        <v>13280</v>
      </c>
      <c r="Q23" s="10" t="s">
        <v>13454</v>
      </c>
      <c r="R23" s="4" t="s">
        <v>13556</v>
      </c>
      <c r="S23" s="4" t="s">
        <v>13656</v>
      </c>
      <c r="T23" s="10" t="s">
        <v>13815</v>
      </c>
      <c r="U23" s="10" t="s">
        <v>13981</v>
      </c>
      <c r="V23" s="10" t="s">
        <v>14159</v>
      </c>
      <c r="W23" s="4" t="s">
        <v>14309</v>
      </c>
      <c r="X23" s="4" t="s">
        <v>16306</v>
      </c>
      <c r="Y23" s="4" t="s">
        <v>16440</v>
      </c>
      <c r="Z23" s="4" t="s">
        <v>16567</v>
      </c>
      <c r="AA23" s="4" t="s">
        <v>16688</v>
      </c>
    </row>
    <row r="24" spans="1:27" x14ac:dyDescent="0.25">
      <c r="A24" s="102">
        <v>21</v>
      </c>
      <c r="B24" s="9" t="s">
        <v>6911</v>
      </c>
      <c r="C24" s="9" t="s">
        <v>14646</v>
      </c>
      <c r="D24" s="9" t="s">
        <v>6912</v>
      </c>
      <c r="E24" s="9" t="s">
        <v>6913</v>
      </c>
      <c r="F24" s="9" t="s">
        <v>14647</v>
      </c>
      <c r="G24" s="9" t="s">
        <v>377</v>
      </c>
      <c r="H24" s="9" t="s">
        <v>361</v>
      </c>
      <c r="I24" s="9" t="s">
        <v>7951</v>
      </c>
      <c r="J24" s="9" t="s">
        <v>7953</v>
      </c>
      <c r="K24" s="9" t="s">
        <v>7954</v>
      </c>
      <c r="L24" s="9" t="s">
        <v>4151</v>
      </c>
      <c r="M24" s="9" t="s">
        <v>12958</v>
      </c>
      <c r="N24" s="10" t="s">
        <v>13142</v>
      </c>
      <c r="O24" s="10" t="s">
        <v>13160</v>
      </c>
      <c r="P24" s="4" t="s">
        <v>13281</v>
      </c>
      <c r="Q24" s="10" t="s">
        <v>13455</v>
      </c>
      <c r="R24" s="4" t="s">
        <v>13557</v>
      </c>
      <c r="S24" s="4" t="s">
        <v>13657</v>
      </c>
      <c r="T24" s="10" t="s">
        <v>13815</v>
      </c>
      <c r="U24" s="10" t="s">
        <v>13982</v>
      </c>
      <c r="V24" s="10" t="s">
        <v>14160</v>
      </c>
      <c r="W24" s="4" t="s">
        <v>14309</v>
      </c>
      <c r="X24" s="4" t="s">
        <v>16306</v>
      </c>
      <c r="Y24" s="4" t="s">
        <v>16441</v>
      </c>
      <c r="Z24" s="4" t="s">
        <v>16568</v>
      </c>
      <c r="AA24" s="4" t="s">
        <v>16688</v>
      </c>
    </row>
    <row r="25" spans="1:27" x14ac:dyDescent="0.25">
      <c r="A25" s="102">
        <v>22</v>
      </c>
      <c r="B25" s="9" t="s">
        <v>6914</v>
      </c>
      <c r="C25" s="9" t="s">
        <v>6915</v>
      </c>
      <c r="D25" s="9" t="s">
        <v>6916</v>
      </c>
      <c r="E25" s="9" t="s">
        <v>6917</v>
      </c>
      <c r="F25" s="9" t="s">
        <v>14648</v>
      </c>
      <c r="G25" s="9" t="s">
        <v>377</v>
      </c>
      <c r="H25" s="9" t="s">
        <v>361</v>
      </c>
      <c r="I25" s="9" t="s">
        <v>7955</v>
      </c>
      <c r="J25" s="9" t="s">
        <v>7953</v>
      </c>
      <c r="K25" s="9" t="s">
        <v>7956</v>
      </c>
      <c r="L25" s="9" t="s">
        <v>332</v>
      </c>
      <c r="M25" s="9" t="s">
        <v>12959</v>
      </c>
      <c r="N25" s="10" t="s">
        <v>13145</v>
      </c>
      <c r="O25" s="10" t="s">
        <v>13161</v>
      </c>
      <c r="P25" s="4" t="s">
        <v>13282</v>
      </c>
      <c r="Q25" s="10" t="s">
        <v>13456</v>
      </c>
      <c r="R25" s="4" t="s">
        <v>13557</v>
      </c>
      <c r="S25" s="4" t="s">
        <v>13658</v>
      </c>
      <c r="T25" s="10" t="s">
        <v>13815</v>
      </c>
      <c r="U25" s="10" t="s">
        <v>13983</v>
      </c>
      <c r="V25" s="10" t="s">
        <v>14160</v>
      </c>
      <c r="W25" s="4" t="s">
        <v>14309</v>
      </c>
      <c r="X25" s="4" t="s">
        <v>16306</v>
      </c>
      <c r="Y25" s="4" t="s">
        <v>16441</v>
      </c>
      <c r="Z25" s="4" t="s">
        <v>16568</v>
      </c>
      <c r="AA25" s="4" t="s">
        <v>16689</v>
      </c>
    </row>
    <row r="26" spans="1:27" x14ac:dyDescent="0.25">
      <c r="A26" s="102">
        <v>23</v>
      </c>
      <c r="B26" s="9" t="s">
        <v>6918</v>
      </c>
      <c r="C26" s="9" t="s">
        <v>6919</v>
      </c>
      <c r="D26" s="9" t="s">
        <v>6920</v>
      </c>
      <c r="E26" s="9" t="s">
        <v>6921</v>
      </c>
      <c r="F26" s="9" t="s">
        <v>14649</v>
      </c>
      <c r="G26" s="9" t="s">
        <v>377</v>
      </c>
      <c r="H26" s="9" t="s">
        <v>7957</v>
      </c>
      <c r="I26" s="9" t="s">
        <v>7955</v>
      </c>
      <c r="J26" s="9" t="s">
        <v>7958</v>
      </c>
      <c r="K26" s="9" t="s">
        <v>7959</v>
      </c>
      <c r="L26" s="9" t="s">
        <v>4135</v>
      </c>
      <c r="M26" s="9" t="s">
        <v>12996</v>
      </c>
      <c r="N26" s="10" t="s">
        <v>13145</v>
      </c>
      <c r="O26" s="10" t="s">
        <v>14650</v>
      </c>
      <c r="P26" s="4" t="s">
        <v>13283</v>
      </c>
      <c r="Q26" s="10" t="s">
        <v>13456</v>
      </c>
      <c r="R26" s="4" t="s">
        <v>13558</v>
      </c>
      <c r="S26" s="4" t="s">
        <v>13659</v>
      </c>
      <c r="T26" s="10" t="s">
        <v>13815</v>
      </c>
      <c r="U26" s="10" t="s">
        <v>13984</v>
      </c>
      <c r="V26" s="10" t="s">
        <v>14160</v>
      </c>
      <c r="W26" s="4" t="s">
        <v>14309</v>
      </c>
      <c r="X26" s="4" t="s">
        <v>16306</v>
      </c>
      <c r="Y26" s="4" t="s">
        <v>16441</v>
      </c>
      <c r="Z26" s="4" t="s">
        <v>16568</v>
      </c>
      <c r="AA26" s="4" t="s">
        <v>16690</v>
      </c>
    </row>
    <row r="27" spans="1:27" x14ac:dyDescent="0.25">
      <c r="A27" s="102">
        <v>24</v>
      </c>
      <c r="B27" s="9" t="s">
        <v>6922</v>
      </c>
      <c r="C27" s="9" t="s">
        <v>188</v>
      </c>
      <c r="D27" s="9" t="s">
        <v>6923</v>
      </c>
      <c r="E27" s="9" t="s">
        <v>6924</v>
      </c>
      <c r="F27" s="9" t="s">
        <v>14651</v>
      </c>
      <c r="G27" s="9" t="s">
        <v>377</v>
      </c>
      <c r="H27" s="9" t="s">
        <v>7957</v>
      </c>
      <c r="I27" s="9" t="s">
        <v>367</v>
      </c>
      <c r="J27" s="9" t="s">
        <v>7958</v>
      </c>
      <c r="K27" s="9" t="s">
        <v>7959</v>
      </c>
      <c r="L27" s="9" t="s">
        <v>4152</v>
      </c>
      <c r="M27" s="9" t="s">
        <v>12960</v>
      </c>
      <c r="N27" s="10" t="s">
        <v>13004</v>
      </c>
      <c r="O27" s="10" t="s">
        <v>13162</v>
      </c>
      <c r="P27" s="4" t="s">
        <v>13283</v>
      </c>
      <c r="Q27" s="10" t="s">
        <v>13457</v>
      </c>
      <c r="R27" s="4" t="s">
        <v>13558</v>
      </c>
      <c r="S27" s="4" t="s">
        <v>13659</v>
      </c>
      <c r="T27" s="10" t="s">
        <v>13661</v>
      </c>
      <c r="U27" s="10" t="s">
        <v>13985</v>
      </c>
      <c r="V27" s="10" t="s">
        <v>14161</v>
      </c>
      <c r="W27" s="4" t="s">
        <v>14309</v>
      </c>
      <c r="X27" s="4" t="s">
        <v>16307</v>
      </c>
      <c r="Y27" s="4" t="s">
        <v>16441</v>
      </c>
      <c r="Z27" s="4" t="s">
        <v>16568</v>
      </c>
      <c r="AA27" s="4" t="s">
        <v>16690</v>
      </c>
    </row>
    <row r="28" spans="1:27" x14ac:dyDescent="0.25">
      <c r="A28" s="102">
        <v>25</v>
      </c>
      <c r="B28" s="9" t="s">
        <v>6925</v>
      </c>
      <c r="C28" s="9" t="s">
        <v>6926</v>
      </c>
      <c r="D28" s="9" t="s">
        <v>6927</v>
      </c>
      <c r="E28" s="9" t="s">
        <v>6928</v>
      </c>
      <c r="F28" s="9" t="s">
        <v>14652</v>
      </c>
      <c r="G28" s="9" t="s">
        <v>7960</v>
      </c>
      <c r="H28" s="9" t="s">
        <v>7961</v>
      </c>
      <c r="I28" s="9" t="s">
        <v>367</v>
      </c>
      <c r="J28" s="9" t="s">
        <v>7962</v>
      </c>
      <c r="K28" s="9" t="s">
        <v>7963</v>
      </c>
      <c r="L28" s="9" t="s">
        <v>4136</v>
      </c>
      <c r="M28" s="9" t="s">
        <v>12960</v>
      </c>
      <c r="N28" s="10" t="s">
        <v>13005</v>
      </c>
      <c r="O28" s="10" t="s">
        <v>13163</v>
      </c>
      <c r="P28" s="4" t="s">
        <v>13283</v>
      </c>
      <c r="Q28" s="10" t="s">
        <v>13457</v>
      </c>
      <c r="R28" s="4" t="s">
        <v>13559</v>
      </c>
      <c r="S28" s="4" t="s">
        <v>13660</v>
      </c>
      <c r="T28" s="10" t="s">
        <v>13661</v>
      </c>
      <c r="U28" s="10" t="s">
        <v>13985</v>
      </c>
      <c r="V28" s="10" t="s">
        <v>14161</v>
      </c>
      <c r="W28" s="4" t="s">
        <v>14310</v>
      </c>
      <c r="X28" s="4" t="s">
        <v>16307</v>
      </c>
      <c r="Y28" s="4" t="s">
        <v>16442</v>
      </c>
      <c r="Z28" s="4" t="s">
        <v>16569</v>
      </c>
      <c r="AA28" s="4" t="s">
        <v>16691</v>
      </c>
    </row>
    <row r="29" spans="1:27" x14ac:dyDescent="0.25">
      <c r="A29" s="102">
        <v>26</v>
      </c>
      <c r="B29" s="9" t="s">
        <v>6929</v>
      </c>
      <c r="C29" s="9" t="s">
        <v>6930</v>
      </c>
      <c r="D29" s="9" t="s">
        <v>6931</v>
      </c>
      <c r="E29" s="9" t="s">
        <v>6932</v>
      </c>
      <c r="F29" s="9" t="s">
        <v>14653</v>
      </c>
      <c r="G29" s="9" t="s">
        <v>2506</v>
      </c>
      <c r="H29" s="9" t="s">
        <v>7961</v>
      </c>
      <c r="I29" s="9" t="s">
        <v>7964</v>
      </c>
      <c r="J29" s="9" t="s">
        <v>7962</v>
      </c>
      <c r="K29" s="9" t="s">
        <v>7963</v>
      </c>
      <c r="L29" s="9" t="s">
        <v>4153</v>
      </c>
      <c r="M29" s="9" t="s">
        <v>12961</v>
      </c>
      <c r="N29" s="10" t="s">
        <v>13006</v>
      </c>
      <c r="O29" s="10" t="s">
        <v>13164</v>
      </c>
      <c r="P29" s="4" t="s">
        <v>13283</v>
      </c>
      <c r="Q29" s="10" t="s">
        <v>13457</v>
      </c>
      <c r="R29" s="4" t="s">
        <v>13559</v>
      </c>
      <c r="S29" s="4" t="s">
        <v>13660</v>
      </c>
      <c r="T29" s="10" t="s">
        <v>13661</v>
      </c>
      <c r="U29" s="10" t="s">
        <v>13985</v>
      </c>
      <c r="V29" s="10" t="s">
        <v>14161</v>
      </c>
      <c r="W29" s="4" t="s">
        <v>14310</v>
      </c>
      <c r="X29" s="4" t="s">
        <v>16307</v>
      </c>
      <c r="Y29" s="4" t="s">
        <v>16442</v>
      </c>
      <c r="Z29" s="4" t="s">
        <v>16570</v>
      </c>
      <c r="AA29" s="4" t="s">
        <v>16691</v>
      </c>
    </row>
    <row r="30" spans="1:27" x14ac:dyDescent="0.25">
      <c r="A30" s="102">
        <v>27</v>
      </c>
      <c r="B30" s="9" t="s">
        <v>6933</v>
      </c>
      <c r="C30" s="9" t="s">
        <v>2425</v>
      </c>
      <c r="D30" s="9" t="s">
        <v>6934</v>
      </c>
      <c r="E30" s="9" t="s">
        <v>6935</v>
      </c>
      <c r="F30" s="9" t="s">
        <v>14654</v>
      </c>
      <c r="G30" s="9" t="s">
        <v>7965</v>
      </c>
      <c r="H30" s="9" t="s">
        <v>367</v>
      </c>
      <c r="I30" s="9" t="s">
        <v>7964</v>
      </c>
      <c r="J30" s="9" t="s">
        <v>7966</v>
      </c>
      <c r="K30" s="9" t="s">
        <v>7967</v>
      </c>
      <c r="L30" s="9" t="s">
        <v>4137</v>
      </c>
      <c r="M30" s="9" t="s">
        <v>12962</v>
      </c>
      <c r="N30" s="10" t="s">
        <v>13035</v>
      </c>
      <c r="O30" s="10" t="s">
        <v>13165</v>
      </c>
      <c r="P30" s="4" t="s">
        <v>13284</v>
      </c>
      <c r="Q30" s="10" t="s">
        <v>13458</v>
      </c>
      <c r="R30" s="4" t="s">
        <v>13560</v>
      </c>
      <c r="S30" s="4" t="s">
        <v>13660</v>
      </c>
      <c r="T30" s="10" t="s">
        <v>13816</v>
      </c>
      <c r="U30" s="10" t="s">
        <v>13985</v>
      </c>
      <c r="V30" s="10" t="s">
        <v>14161</v>
      </c>
      <c r="W30" s="4" t="s">
        <v>14310</v>
      </c>
      <c r="X30" s="4" t="s">
        <v>16307</v>
      </c>
      <c r="Y30" s="4" t="s">
        <v>16442</v>
      </c>
      <c r="Z30" s="4" t="s">
        <v>16570</v>
      </c>
      <c r="AA30" s="4" t="s">
        <v>16692</v>
      </c>
    </row>
    <row r="31" spans="1:27" x14ac:dyDescent="0.25">
      <c r="A31" s="102">
        <v>28</v>
      </c>
      <c r="B31" s="9" t="s">
        <v>6936</v>
      </c>
      <c r="C31" s="9" t="s">
        <v>6937</v>
      </c>
      <c r="D31" s="9" t="s">
        <v>6938</v>
      </c>
      <c r="E31" s="9" t="s">
        <v>6939</v>
      </c>
      <c r="F31" s="9" t="s">
        <v>14655</v>
      </c>
      <c r="G31" s="9" t="s">
        <v>5110</v>
      </c>
      <c r="H31" s="9" t="s">
        <v>367</v>
      </c>
      <c r="I31" s="9" t="s">
        <v>7968</v>
      </c>
      <c r="J31" s="9" t="s">
        <v>7966</v>
      </c>
      <c r="K31" s="9" t="s">
        <v>7967</v>
      </c>
      <c r="L31" s="9" t="s">
        <v>335</v>
      </c>
      <c r="M31" s="9" t="s">
        <v>12963</v>
      </c>
      <c r="N31" s="10" t="s">
        <v>13036</v>
      </c>
      <c r="O31" s="10" t="s">
        <v>13166</v>
      </c>
      <c r="P31" s="4" t="s">
        <v>13284</v>
      </c>
      <c r="Q31" s="10" t="s">
        <v>13458</v>
      </c>
      <c r="R31" s="4" t="s">
        <v>13561</v>
      </c>
      <c r="S31" s="4" t="s">
        <v>13661</v>
      </c>
      <c r="T31" s="10" t="s">
        <v>13817</v>
      </c>
      <c r="U31" s="10" t="s">
        <v>13986</v>
      </c>
      <c r="V31" s="10" t="s">
        <v>14161</v>
      </c>
      <c r="W31" s="4" t="s">
        <v>14310</v>
      </c>
      <c r="X31" s="4" t="s">
        <v>16307</v>
      </c>
      <c r="Y31" s="4" t="s">
        <v>16442</v>
      </c>
      <c r="Z31" s="4" t="s">
        <v>16570</v>
      </c>
      <c r="AA31" s="4" t="s">
        <v>16692</v>
      </c>
    </row>
    <row r="32" spans="1:27" x14ac:dyDescent="0.25">
      <c r="A32" s="102">
        <v>29</v>
      </c>
      <c r="B32" s="9" t="s">
        <v>6940</v>
      </c>
      <c r="C32" s="9" t="s">
        <v>6941</v>
      </c>
      <c r="D32" s="9" t="s">
        <v>6942</v>
      </c>
      <c r="E32" s="9" t="s">
        <v>6943</v>
      </c>
      <c r="F32" s="9" t="s">
        <v>14656</v>
      </c>
      <c r="G32" s="9" t="s">
        <v>382</v>
      </c>
      <c r="H32" s="9" t="s">
        <v>371</v>
      </c>
      <c r="I32" s="9" t="s">
        <v>7968</v>
      </c>
      <c r="J32" s="9" t="s">
        <v>7969</v>
      </c>
      <c r="K32" s="9" t="s">
        <v>7970</v>
      </c>
      <c r="L32" s="9" t="s">
        <v>7929</v>
      </c>
      <c r="M32" s="9" t="s">
        <v>12997</v>
      </c>
      <c r="N32" s="10" t="s">
        <v>13057</v>
      </c>
      <c r="O32" s="10" t="s">
        <v>13167</v>
      </c>
      <c r="P32" s="4" t="s">
        <v>13285</v>
      </c>
      <c r="Q32" s="10" t="s">
        <v>13459</v>
      </c>
      <c r="R32" s="4" t="s">
        <v>13562</v>
      </c>
      <c r="S32" s="4" t="s">
        <v>13661</v>
      </c>
      <c r="T32" s="10" t="s">
        <v>13818</v>
      </c>
      <c r="U32" s="10" t="s">
        <v>13987</v>
      </c>
      <c r="V32" s="10" t="s">
        <v>14162</v>
      </c>
      <c r="W32" s="4" t="s">
        <v>14310</v>
      </c>
      <c r="X32" s="4" t="s">
        <v>16308</v>
      </c>
      <c r="Y32" s="4" t="s">
        <v>16443</v>
      </c>
      <c r="Z32" s="4" t="s">
        <v>16570</v>
      </c>
      <c r="AA32" s="4" t="s">
        <v>16693</v>
      </c>
    </row>
    <row r="33" spans="1:27" x14ac:dyDescent="0.25">
      <c r="A33" s="102">
        <v>30</v>
      </c>
      <c r="B33" s="9" t="s">
        <v>6944</v>
      </c>
      <c r="C33" s="9" t="s">
        <v>6945</v>
      </c>
      <c r="D33" s="9" t="s">
        <v>6946</v>
      </c>
      <c r="E33" s="9" t="s">
        <v>6947</v>
      </c>
      <c r="F33" s="9" t="s">
        <v>14657</v>
      </c>
      <c r="G33" s="9" t="s">
        <v>382</v>
      </c>
      <c r="H33" s="9" t="s">
        <v>371</v>
      </c>
      <c r="I33" s="9" t="s">
        <v>4203</v>
      </c>
      <c r="J33" s="9" t="s">
        <v>7969</v>
      </c>
      <c r="K33" s="9" t="s">
        <v>7970</v>
      </c>
      <c r="L33" s="9" t="s">
        <v>4154</v>
      </c>
      <c r="M33" s="9" t="s">
        <v>12964</v>
      </c>
      <c r="N33" s="10" t="s">
        <v>13057</v>
      </c>
      <c r="O33" s="10" t="s">
        <v>13167</v>
      </c>
      <c r="P33" s="4" t="s">
        <v>13286</v>
      </c>
      <c r="Q33" s="10" t="s">
        <v>13459</v>
      </c>
      <c r="R33" s="4" t="s">
        <v>13562</v>
      </c>
      <c r="S33" s="4" t="s">
        <v>13661</v>
      </c>
      <c r="T33" s="10" t="s">
        <v>13819</v>
      </c>
      <c r="U33" s="10" t="s">
        <v>13988</v>
      </c>
      <c r="V33" s="10" t="s">
        <v>14163</v>
      </c>
      <c r="W33" s="4" t="s">
        <v>14311</v>
      </c>
      <c r="X33" s="4" t="s">
        <v>16309</v>
      </c>
      <c r="Y33" s="4" t="s">
        <v>16444</v>
      </c>
      <c r="Z33" s="4" t="s">
        <v>16570</v>
      </c>
      <c r="AA33" s="4" t="s">
        <v>16693</v>
      </c>
    </row>
    <row r="34" spans="1:27" x14ac:dyDescent="0.25">
      <c r="A34" s="102">
        <v>31</v>
      </c>
      <c r="B34" s="9" t="s">
        <v>6948</v>
      </c>
      <c r="C34" s="9" t="s">
        <v>6949</v>
      </c>
      <c r="D34" s="9" t="s">
        <v>6950</v>
      </c>
      <c r="E34" s="9" t="s">
        <v>6951</v>
      </c>
      <c r="F34" s="9" t="s">
        <v>14658</v>
      </c>
      <c r="G34" s="9" t="s">
        <v>382</v>
      </c>
      <c r="H34" s="9" t="s">
        <v>4203</v>
      </c>
      <c r="I34" s="9" t="s">
        <v>4203</v>
      </c>
      <c r="J34" s="9" t="s">
        <v>7971</v>
      </c>
      <c r="K34" s="9" t="s">
        <v>7972</v>
      </c>
      <c r="L34" s="9" t="s">
        <v>4138</v>
      </c>
      <c r="M34" s="9" t="s">
        <v>12965</v>
      </c>
      <c r="N34" s="10" t="s">
        <v>13058</v>
      </c>
      <c r="O34" s="10" t="s">
        <v>13168</v>
      </c>
      <c r="P34" s="4" t="s">
        <v>13287</v>
      </c>
      <c r="Q34" s="10" t="s">
        <v>13460</v>
      </c>
      <c r="R34" s="4" t="s">
        <v>13562</v>
      </c>
      <c r="S34" s="4" t="s">
        <v>13662</v>
      </c>
      <c r="T34" s="10" t="s">
        <v>13665</v>
      </c>
      <c r="U34" s="10" t="s">
        <v>13988</v>
      </c>
      <c r="V34" s="10" t="s">
        <v>14163</v>
      </c>
      <c r="W34" s="4" t="s">
        <v>14311</v>
      </c>
      <c r="X34" s="4" t="s">
        <v>16310</v>
      </c>
      <c r="Y34" s="4" t="s">
        <v>16445</v>
      </c>
      <c r="Z34" s="4" t="s">
        <v>16571</v>
      </c>
      <c r="AA34" s="4" t="s">
        <v>16693</v>
      </c>
    </row>
    <row r="35" spans="1:27" x14ac:dyDescent="0.25">
      <c r="A35" s="102">
        <v>32</v>
      </c>
      <c r="B35" s="9" t="s">
        <v>6952</v>
      </c>
      <c r="C35" s="9" t="s">
        <v>6953</v>
      </c>
      <c r="D35" s="9" t="s">
        <v>6954</v>
      </c>
      <c r="E35" s="9" t="s">
        <v>2440</v>
      </c>
      <c r="F35" s="9" t="s">
        <v>14659</v>
      </c>
      <c r="G35" s="9" t="s">
        <v>382</v>
      </c>
      <c r="H35" s="9" t="s">
        <v>4203</v>
      </c>
      <c r="I35" s="9" t="s">
        <v>2499</v>
      </c>
      <c r="J35" s="9" t="s">
        <v>7971</v>
      </c>
      <c r="K35" s="9" t="s">
        <v>7972</v>
      </c>
      <c r="L35" s="9" t="s">
        <v>4155</v>
      </c>
      <c r="M35" s="9" t="s">
        <v>12966</v>
      </c>
      <c r="N35" s="10" t="s">
        <v>13083</v>
      </c>
      <c r="O35" s="10" t="s">
        <v>13169</v>
      </c>
      <c r="P35" s="4" t="s">
        <v>13288</v>
      </c>
      <c r="Q35" s="10" t="s">
        <v>13461</v>
      </c>
      <c r="R35" s="4" t="s">
        <v>13563</v>
      </c>
      <c r="S35" s="4" t="s">
        <v>13663</v>
      </c>
      <c r="T35" s="10" t="s">
        <v>13820</v>
      </c>
      <c r="U35" s="10" t="s">
        <v>13989</v>
      </c>
      <c r="V35" s="10" t="s">
        <v>14164</v>
      </c>
      <c r="W35" s="4" t="s">
        <v>14311</v>
      </c>
      <c r="X35" s="4" t="s">
        <v>16311</v>
      </c>
      <c r="Y35" s="4" t="s">
        <v>16446</v>
      </c>
      <c r="Z35" s="4" t="s">
        <v>16571</v>
      </c>
      <c r="AA35" s="4" t="s">
        <v>16693</v>
      </c>
    </row>
    <row r="36" spans="1:27" x14ac:dyDescent="0.25">
      <c r="A36" s="102">
        <v>33</v>
      </c>
      <c r="B36" s="9" t="s">
        <v>6955</v>
      </c>
      <c r="C36" s="9" t="s">
        <v>2500</v>
      </c>
      <c r="D36" s="9" t="s">
        <v>2676</v>
      </c>
      <c r="E36" s="9" t="s">
        <v>2440</v>
      </c>
      <c r="F36" s="9" t="s">
        <v>14660</v>
      </c>
      <c r="G36" s="9" t="s">
        <v>383</v>
      </c>
      <c r="H36" s="9" t="s">
        <v>7973</v>
      </c>
      <c r="I36" s="9" t="s">
        <v>2499</v>
      </c>
      <c r="J36" s="9" t="s">
        <v>7974</v>
      </c>
      <c r="K36" s="9" t="s">
        <v>170</v>
      </c>
      <c r="L36" s="9" t="s">
        <v>4139</v>
      </c>
      <c r="M36" s="9" t="s">
        <v>12967</v>
      </c>
      <c r="N36" s="10" t="s">
        <v>13083</v>
      </c>
      <c r="O36" s="10" t="s">
        <v>13170</v>
      </c>
      <c r="P36" s="4" t="s">
        <v>13289</v>
      </c>
      <c r="Q36" s="10" t="s">
        <v>13462</v>
      </c>
      <c r="R36" s="4" t="s">
        <v>13564</v>
      </c>
      <c r="S36" s="4" t="s">
        <v>13664</v>
      </c>
      <c r="T36" s="10" t="s">
        <v>13821</v>
      </c>
      <c r="U36" s="10" t="s">
        <v>13989</v>
      </c>
      <c r="V36" s="10" t="s">
        <v>14164</v>
      </c>
      <c r="W36" s="4" t="s">
        <v>14311</v>
      </c>
      <c r="X36" s="4" t="s">
        <v>16312</v>
      </c>
      <c r="Y36" s="4" t="s">
        <v>16446</v>
      </c>
      <c r="Z36" s="4" t="s">
        <v>16571</v>
      </c>
      <c r="AA36" s="4" t="s">
        <v>16694</v>
      </c>
    </row>
    <row r="37" spans="1:27" x14ac:dyDescent="0.25">
      <c r="A37" s="102">
        <v>34</v>
      </c>
      <c r="B37" s="9" t="s">
        <v>6956</v>
      </c>
      <c r="C37" s="9" t="s">
        <v>6957</v>
      </c>
      <c r="D37" s="9" t="s">
        <v>6958</v>
      </c>
      <c r="E37" s="9" t="s">
        <v>2440</v>
      </c>
      <c r="F37" s="9" t="s">
        <v>14661</v>
      </c>
      <c r="G37" s="9" t="s">
        <v>383</v>
      </c>
      <c r="H37" s="9" t="s">
        <v>7973</v>
      </c>
      <c r="I37" s="9" t="s">
        <v>7975</v>
      </c>
      <c r="J37" s="9" t="s">
        <v>7974</v>
      </c>
      <c r="K37" s="9" t="s">
        <v>170</v>
      </c>
      <c r="L37" s="9" t="s">
        <v>4156</v>
      </c>
      <c r="M37" s="9" t="s">
        <v>12968</v>
      </c>
      <c r="N37" s="10" t="s">
        <v>13100</v>
      </c>
      <c r="O37" s="10" t="s">
        <v>13171</v>
      </c>
      <c r="P37" s="4" t="s">
        <v>13290</v>
      </c>
      <c r="Q37" s="10" t="s">
        <v>13463</v>
      </c>
      <c r="R37" s="4" t="s">
        <v>13565</v>
      </c>
      <c r="S37" s="4" t="s">
        <v>13583</v>
      </c>
      <c r="T37" s="10" t="s">
        <v>13666</v>
      </c>
      <c r="U37" s="10" t="s">
        <v>13990</v>
      </c>
      <c r="V37" s="10" t="s">
        <v>14165</v>
      </c>
      <c r="W37" s="4" t="s">
        <v>14312</v>
      </c>
      <c r="X37" s="4" t="s">
        <v>16313</v>
      </c>
      <c r="Y37" s="4" t="s">
        <v>16447</v>
      </c>
      <c r="Z37" s="4" t="s">
        <v>16571</v>
      </c>
      <c r="AA37" s="4" t="s">
        <v>16694</v>
      </c>
    </row>
    <row r="38" spans="1:27" x14ac:dyDescent="0.25">
      <c r="A38" s="102">
        <v>35</v>
      </c>
      <c r="B38" s="9" t="s">
        <v>6959</v>
      </c>
      <c r="C38" s="9" t="s">
        <v>6960</v>
      </c>
      <c r="D38" s="9" t="s">
        <v>6961</v>
      </c>
      <c r="E38" s="9" t="s">
        <v>2440</v>
      </c>
      <c r="F38" s="9" t="s">
        <v>14662</v>
      </c>
      <c r="G38" s="9" t="s">
        <v>383</v>
      </c>
      <c r="H38" s="9" t="s">
        <v>7976</v>
      </c>
      <c r="I38" s="9" t="s">
        <v>204</v>
      </c>
      <c r="J38" s="9" t="s">
        <v>7977</v>
      </c>
      <c r="K38" s="9" t="s">
        <v>179</v>
      </c>
      <c r="L38" s="9" t="s">
        <v>4140</v>
      </c>
      <c r="M38" s="9" t="s">
        <v>12968</v>
      </c>
      <c r="N38" s="10" t="s">
        <v>13100</v>
      </c>
      <c r="O38" s="10" t="s">
        <v>13172</v>
      </c>
      <c r="P38" s="4" t="s">
        <v>13290</v>
      </c>
      <c r="Q38" s="10" t="s">
        <v>13464</v>
      </c>
      <c r="R38" s="4" t="s">
        <v>13566</v>
      </c>
      <c r="S38" s="4" t="s">
        <v>13665</v>
      </c>
      <c r="T38" s="10" t="s">
        <v>13666</v>
      </c>
      <c r="U38" s="10" t="s">
        <v>13990</v>
      </c>
      <c r="V38" s="10" t="s">
        <v>14165</v>
      </c>
      <c r="W38" s="4" t="s">
        <v>14312</v>
      </c>
      <c r="X38" s="4" t="s">
        <v>16313</v>
      </c>
      <c r="Y38" s="4" t="s">
        <v>16447</v>
      </c>
      <c r="Z38" s="4" t="s">
        <v>16571</v>
      </c>
      <c r="AA38" s="4" t="s">
        <v>16694</v>
      </c>
    </row>
    <row r="39" spans="1:27" x14ac:dyDescent="0.25">
      <c r="A39" s="102">
        <v>36</v>
      </c>
      <c r="B39" s="9" t="s">
        <v>6962</v>
      </c>
      <c r="C39" s="9" t="s">
        <v>6963</v>
      </c>
      <c r="D39" s="9" t="s">
        <v>6964</v>
      </c>
      <c r="E39" s="9" t="s">
        <v>6965</v>
      </c>
      <c r="F39" s="9" t="s">
        <v>14663</v>
      </c>
      <c r="G39" s="9" t="s">
        <v>383</v>
      </c>
      <c r="H39" s="9" t="s">
        <v>7976</v>
      </c>
      <c r="I39" s="9" t="s">
        <v>204</v>
      </c>
      <c r="J39" s="9" t="s">
        <v>7977</v>
      </c>
      <c r="K39" s="9" t="s">
        <v>179</v>
      </c>
      <c r="L39" s="9" t="s">
        <v>340</v>
      </c>
      <c r="M39" s="9" t="s">
        <v>12968</v>
      </c>
      <c r="N39" s="10" t="s">
        <v>13101</v>
      </c>
      <c r="O39" s="10" t="s">
        <v>13173</v>
      </c>
      <c r="P39" s="4" t="s">
        <v>13291</v>
      </c>
      <c r="Q39" s="10" t="s">
        <v>13465</v>
      </c>
      <c r="R39" s="4" t="s">
        <v>13567</v>
      </c>
      <c r="S39" s="4" t="s">
        <v>13666</v>
      </c>
      <c r="T39" s="10" t="s">
        <v>13666</v>
      </c>
      <c r="U39" s="10" t="s">
        <v>13990</v>
      </c>
      <c r="V39" s="10" t="s">
        <v>14165</v>
      </c>
      <c r="W39" s="4" t="s">
        <v>14312</v>
      </c>
      <c r="X39" s="4" t="s">
        <v>16313</v>
      </c>
      <c r="Y39" s="4" t="s">
        <v>16447</v>
      </c>
      <c r="Z39" s="4" t="s">
        <v>16572</v>
      </c>
      <c r="AA39" s="4" t="s">
        <v>16695</v>
      </c>
    </row>
    <row r="40" spans="1:27" x14ac:dyDescent="0.25">
      <c r="A40" s="102">
        <v>37</v>
      </c>
      <c r="B40" s="9" t="s">
        <v>6966</v>
      </c>
      <c r="C40" s="9" t="s">
        <v>6963</v>
      </c>
      <c r="D40" s="9" t="s">
        <v>6967</v>
      </c>
      <c r="E40" s="9" t="s">
        <v>6968</v>
      </c>
      <c r="F40" s="9" t="s">
        <v>14664</v>
      </c>
      <c r="G40" s="9" t="s">
        <v>384</v>
      </c>
      <c r="H40" s="9" t="s">
        <v>380</v>
      </c>
      <c r="I40" s="9" t="s">
        <v>7978</v>
      </c>
      <c r="J40" s="9" t="s">
        <v>7979</v>
      </c>
      <c r="K40" s="9" t="s">
        <v>195</v>
      </c>
      <c r="L40" s="9" t="s">
        <v>341</v>
      </c>
      <c r="M40" s="9" t="s">
        <v>12968</v>
      </c>
      <c r="N40" s="10" t="s">
        <v>13144</v>
      </c>
      <c r="O40" s="10" t="s">
        <v>13173</v>
      </c>
      <c r="P40" s="4" t="s">
        <v>13291</v>
      </c>
      <c r="Q40" s="10" t="s">
        <v>13465</v>
      </c>
      <c r="R40" s="4" t="s">
        <v>13568</v>
      </c>
      <c r="S40" s="4" t="s">
        <v>13666</v>
      </c>
      <c r="T40" s="10" t="s">
        <v>13822</v>
      </c>
      <c r="U40" s="10" t="s">
        <v>13991</v>
      </c>
      <c r="V40" s="10" t="s">
        <v>14165</v>
      </c>
      <c r="W40" s="4" t="s">
        <v>14312</v>
      </c>
      <c r="X40" s="4" t="s">
        <v>16314</v>
      </c>
      <c r="Y40" s="4" t="s">
        <v>16447</v>
      </c>
      <c r="Z40" s="4" t="s">
        <v>16572</v>
      </c>
      <c r="AA40" s="4" t="s">
        <v>16696</v>
      </c>
    </row>
    <row r="41" spans="1:27" x14ac:dyDescent="0.25">
      <c r="A41" s="102">
        <v>38</v>
      </c>
      <c r="B41" s="9" t="s">
        <v>6969</v>
      </c>
      <c r="C41" s="9" t="s">
        <v>6970</v>
      </c>
      <c r="D41" s="9" t="s">
        <v>6967</v>
      </c>
      <c r="E41" s="9" t="s">
        <v>6971</v>
      </c>
      <c r="F41" s="9" t="s">
        <v>14665</v>
      </c>
      <c r="G41" s="9" t="s">
        <v>385</v>
      </c>
      <c r="H41" s="9" t="s">
        <v>380</v>
      </c>
      <c r="I41" s="9" t="s">
        <v>7978</v>
      </c>
      <c r="J41" s="9" t="s">
        <v>7979</v>
      </c>
      <c r="K41" s="9" t="s">
        <v>195</v>
      </c>
      <c r="L41" s="9" t="s">
        <v>4157</v>
      </c>
      <c r="M41" s="9" t="s">
        <v>12968</v>
      </c>
      <c r="N41" s="10" t="s">
        <v>13144</v>
      </c>
      <c r="O41" s="10" t="s">
        <v>13174</v>
      </c>
      <c r="P41" s="4" t="s">
        <v>13292</v>
      </c>
      <c r="Q41" s="10" t="s">
        <v>13465</v>
      </c>
      <c r="R41" s="4" t="s">
        <v>13569</v>
      </c>
      <c r="S41" s="4" t="s">
        <v>13667</v>
      </c>
      <c r="T41" s="10" t="s">
        <v>13823</v>
      </c>
      <c r="U41" s="10" t="s">
        <v>13992</v>
      </c>
      <c r="V41" s="10" t="s">
        <v>14166</v>
      </c>
      <c r="W41" s="4" t="s">
        <v>14313</v>
      </c>
      <c r="X41" s="4" t="s">
        <v>16314</v>
      </c>
      <c r="Y41" s="4" t="s">
        <v>16448</v>
      </c>
      <c r="Z41" s="4" t="s">
        <v>16573</v>
      </c>
      <c r="AA41" s="4" t="s">
        <v>16697</v>
      </c>
    </row>
    <row r="42" spans="1:27" x14ac:dyDescent="0.25">
      <c r="A42" s="102">
        <v>39</v>
      </c>
      <c r="B42" s="9" t="s">
        <v>6972</v>
      </c>
      <c r="C42" s="9" t="s">
        <v>6970</v>
      </c>
      <c r="D42" s="9" t="s">
        <v>6967</v>
      </c>
      <c r="E42" s="9" t="s">
        <v>6973</v>
      </c>
      <c r="F42" s="9" t="s">
        <v>14666</v>
      </c>
      <c r="G42" s="9" t="s">
        <v>385</v>
      </c>
      <c r="H42" s="9" t="s">
        <v>7980</v>
      </c>
      <c r="I42" s="9" t="s">
        <v>213</v>
      </c>
      <c r="J42" s="9" t="s">
        <v>7981</v>
      </c>
      <c r="K42" s="9" t="s">
        <v>2486</v>
      </c>
      <c r="L42" s="9" t="s">
        <v>4141</v>
      </c>
      <c r="M42" s="9" t="s">
        <v>12968</v>
      </c>
      <c r="N42" s="10" t="s">
        <v>13144</v>
      </c>
      <c r="O42" s="10" t="s">
        <v>13175</v>
      </c>
      <c r="P42" s="4" t="s">
        <v>13292</v>
      </c>
      <c r="Q42" s="10" t="s">
        <v>13465</v>
      </c>
      <c r="R42" s="4" t="s">
        <v>13570</v>
      </c>
      <c r="S42" s="4" t="s">
        <v>13668</v>
      </c>
      <c r="T42" s="10" t="s">
        <v>13824</v>
      </c>
      <c r="U42" s="10" t="s">
        <v>13993</v>
      </c>
      <c r="V42" s="10" t="s">
        <v>14167</v>
      </c>
      <c r="W42" s="4" t="s">
        <v>14313</v>
      </c>
      <c r="X42" s="4" t="s">
        <v>16314</v>
      </c>
      <c r="Y42" s="4" t="s">
        <v>16448</v>
      </c>
      <c r="Z42" s="4" t="s">
        <v>16573</v>
      </c>
      <c r="AA42" s="4" t="s">
        <v>16697</v>
      </c>
    </row>
    <row r="43" spans="1:27" x14ac:dyDescent="0.25">
      <c r="A43" s="102">
        <v>40</v>
      </c>
      <c r="B43" s="9" t="s">
        <v>6974</v>
      </c>
      <c r="C43" s="9" t="s">
        <v>6975</v>
      </c>
      <c r="D43" s="9" t="s">
        <v>6976</v>
      </c>
      <c r="E43" s="9" t="s">
        <v>6977</v>
      </c>
      <c r="F43" s="9" t="s">
        <v>14667</v>
      </c>
      <c r="G43" s="9" t="s">
        <v>385</v>
      </c>
      <c r="H43" s="9" t="s">
        <v>7980</v>
      </c>
      <c r="I43" s="9" t="s">
        <v>7982</v>
      </c>
      <c r="J43" s="9" t="s">
        <v>7981</v>
      </c>
      <c r="K43" s="9" t="s">
        <v>2486</v>
      </c>
      <c r="L43" s="9" t="s">
        <v>342</v>
      </c>
      <c r="M43" s="9" t="s">
        <v>12968</v>
      </c>
      <c r="N43" s="10" t="s">
        <v>13144</v>
      </c>
      <c r="O43" s="10" t="s">
        <v>13176</v>
      </c>
      <c r="P43" s="4" t="s">
        <v>13292</v>
      </c>
      <c r="Q43" s="10" t="s">
        <v>13466</v>
      </c>
      <c r="R43" s="4" t="s">
        <v>13571</v>
      </c>
      <c r="S43" s="4" t="s">
        <v>13669</v>
      </c>
      <c r="T43" s="10" t="s">
        <v>13825</v>
      </c>
      <c r="U43" s="10" t="s">
        <v>13994</v>
      </c>
      <c r="V43" s="10" t="s">
        <v>14168</v>
      </c>
      <c r="W43" s="4" t="s">
        <v>14313</v>
      </c>
      <c r="X43" s="4" t="s">
        <v>14315</v>
      </c>
      <c r="Y43" s="4" t="s">
        <v>16448</v>
      </c>
      <c r="Z43" s="4" t="s">
        <v>16573</v>
      </c>
      <c r="AA43" s="4" t="s">
        <v>16697</v>
      </c>
    </row>
    <row r="44" spans="1:27" x14ac:dyDescent="0.25">
      <c r="A44" s="102">
        <v>41</v>
      </c>
      <c r="B44" s="9" t="s">
        <v>6978</v>
      </c>
      <c r="C44" s="9" t="s">
        <v>6975</v>
      </c>
      <c r="D44" s="9" t="s">
        <v>6976</v>
      </c>
      <c r="E44" s="9" t="s">
        <v>6977</v>
      </c>
      <c r="F44" s="9" t="s">
        <v>14668</v>
      </c>
      <c r="G44" s="9" t="s">
        <v>385</v>
      </c>
      <c r="H44" s="9" t="s">
        <v>392</v>
      </c>
      <c r="I44" s="9" t="s">
        <v>7982</v>
      </c>
      <c r="J44" s="9" t="s">
        <v>7983</v>
      </c>
      <c r="K44" s="9" t="s">
        <v>210</v>
      </c>
      <c r="L44" s="9" t="s">
        <v>4142</v>
      </c>
      <c r="M44" s="9" t="s">
        <v>12969</v>
      </c>
      <c r="N44" s="10" t="s">
        <v>13146</v>
      </c>
      <c r="O44" s="10" t="s">
        <v>13177</v>
      </c>
      <c r="P44" s="4" t="s">
        <v>13292</v>
      </c>
      <c r="Q44" s="10" t="s">
        <v>13466</v>
      </c>
      <c r="R44" s="4" t="s">
        <v>13572</v>
      </c>
      <c r="S44" s="4" t="s">
        <v>13670</v>
      </c>
      <c r="T44" s="10" t="s">
        <v>13826</v>
      </c>
      <c r="U44" s="10" t="s">
        <v>13995</v>
      </c>
      <c r="V44" s="10" t="s">
        <v>14169</v>
      </c>
      <c r="W44" s="4" t="s">
        <v>14313</v>
      </c>
      <c r="X44" s="4" t="s">
        <v>14320</v>
      </c>
      <c r="Y44" s="4" t="s">
        <v>16448</v>
      </c>
      <c r="Z44" s="4" t="s">
        <v>16573</v>
      </c>
      <c r="AA44" s="4" t="s">
        <v>16698</v>
      </c>
    </row>
    <row r="45" spans="1:27" x14ac:dyDescent="0.25">
      <c r="A45" s="102">
        <v>42</v>
      </c>
      <c r="B45" s="9" t="s">
        <v>6978</v>
      </c>
      <c r="C45" s="9" t="s">
        <v>6979</v>
      </c>
      <c r="D45" s="9" t="s">
        <v>6980</v>
      </c>
      <c r="E45" s="9" t="s">
        <v>6981</v>
      </c>
      <c r="F45" s="9" t="s">
        <v>14669</v>
      </c>
      <c r="G45" s="9" t="s">
        <v>2600</v>
      </c>
      <c r="H45" s="9" t="s">
        <v>392</v>
      </c>
      <c r="I45" s="9" t="s">
        <v>7984</v>
      </c>
      <c r="J45" s="9" t="s">
        <v>7983</v>
      </c>
      <c r="K45" s="9" t="s">
        <v>210</v>
      </c>
      <c r="L45" s="9" t="s">
        <v>4158</v>
      </c>
      <c r="M45" s="9" t="s">
        <v>12969</v>
      </c>
      <c r="N45" s="10" t="s">
        <v>13146</v>
      </c>
      <c r="O45" s="10" t="s">
        <v>13178</v>
      </c>
      <c r="P45" s="4" t="s">
        <v>13292</v>
      </c>
      <c r="Q45" s="10" t="s">
        <v>13466</v>
      </c>
      <c r="R45" s="4" t="s">
        <v>13573</v>
      </c>
      <c r="S45" s="4" t="s">
        <v>13671</v>
      </c>
      <c r="T45" s="10" t="s">
        <v>13827</v>
      </c>
      <c r="U45" s="10" t="s">
        <v>13996</v>
      </c>
      <c r="V45" s="10" t="s">
        <v>14170</v>
      </c>
      <c r="W45" s="4" t="s">
        <v>14313</v>
      </c>
      <c r="X45" s="4" t="s">
        <v>14320</v>
      </c>
      <c r="Y45" s="4" t="s">
        <v>16448</v>
      </c>
      <c r="Z45" s="4" t="s">
        <v>16573</v>
      </c>
      <c r="AA45" s="4" t="s">
        <v>16699</v>
      </c>
    </row>
    <row r="46" spans="1:27" x14ac:dyDescent="0.25">
      <c r="A46" s="102">
        <v>43</v>
      </c>
      <c r="B46" s="9" t="s">
        <v>1995</v>
      </c>
      <c r="C46" s="9" t="s">
        <v>6979</v>
      </c>
      <c r="D46" s="9" t="s">
        <v>6980</v>
      </c>
      <c r="E46" s="9" t="s">
        <v>6981</v>
      </c>
      <c r="F46" s="9" t="s">
        <v>14670</v>
      </c>
      <c r="G46" s="9" t="s">
        <v>7985</v>
      </c>
      <c r="H46" s="9" t="s">
        <v>394</v>
      </c>
      <c r="I46" s="9" t="s">
        <v>7984</v>
      </c>
      <c r="J46" s="9" t="s">
        <v>11934</v>
      </c>
      <c r="K46" s="9" t="s">
        <v>7986</v>
      </c>
      <c r="L46" s="9" t="s">
        <v>4143</v>
      </c>
      <c r="M46" s="9" t="s">
        <v>12969</v>
      </c>
      <c r="N46" s="10" t="s">
        <v>13146</v>
      </c>
      <c r="O46" s="10" t="s">
        <v>13178</v>
      </c>
      <c r="P46" s="4" t="s">
        <v>13293</v>
      </c>
      <c r="Q46" s="10" t="s">
        <v>13467</v>
      </c>
      <c r="R46" s="4" t="s">
        <v>13573</v>
      </c>
      <c r="S46" s="4" t="s">
        <v>13672</v>
      </c>
      <c r="T46" s="10" t="s">
        <v>13828</v>
      </c>
      <c r="U46" s="10" t="s">
        <v>13996</v>
      </c>
      <c r="V46" s="10" t="s">
        <v>14170</v>
      </c>
      <c r="W46" s="4" t="s">
        <v>14314</v>
      </c>
      <c r="X46" s="4" t="s">
        <v>14320</v>
      </c>
      <c r="Y46" s="4" t="s">
        <v>16449</v>
      </c>
      <c r="Z46" s="4" t="s">
        <v>16574</v>
      </c>
      <c r="AA46" s="4" t="s">
        <v>16700</v>
      </c>
    </row>
    <row r="47" spans="1:27" x14ac:dyDescent="0.25">
      <c r="A47" s="102">
        <v>44</v>
      </c>
      <c r="B47" s="9" t="s">
        <v>744</v>
      </c>
      <c r="C47" s="9" t="s">
        <v>6982</v>
      </c>
      <c r="D47" s="9" t="s">
        <v>6983</v>
      </c>
      <c r="E47" s="9" t="s">
        <v>6984</v>
      </c>
      <c r="F47" s="9" t="s">
        <v>14671</v>
      </c>
      <c r="G47" s="9" t="s">
        <v>7987</v>
      </c>
      <c r="H47" s="9" t="s">
        <v>394</v>
      </c>
      <c r="I47" s="9" t="s">
        <v>7988</v>
      </c>
      <c r="J47" s="9" t="s">
        <v>11934</v>
      </c>
      <c r="K47" s="9" t="s">
        <v>7986</v>
      </c>
      <c r="L47" s="9" t="s">
        <v>4159</v>
      </c>
      <c r="M47" s="9" t="s">
        <v>12969</v>
      </c>
      <c r="N47" s="10" t="s">
        <v>13147</v>
      </c>
      <c r="O47" s="10" t="s">
        <v>13178</v>
      </c>
      <c r="P47" s="4" t="s">
        <v>13293</v>
      </c>
      <c r="Q47" s="10" t="s">
        <v>13467</v>
      </c>
      <c r="R47" s="4" t="s">
        <v>13574</v>
      </c>
      <c r="S47" s="4" t="s">
        <v>13673</v>
      </c>
      <c r="T47" s="10" t="s">
        <v>13829</v>
      </c>
      <c r="U47" s="10" t="s">
        <v>13996</v>
      </c>
      <c r="V47" s="10" t="s">
        <v>14171</v>
      </c>
      <c r="W47" s="4" t="s">
        <v>14314</v>
      </c>
      <c r="X47" s="4" t="s">
        <v>16315</v>
      </c>
      <c r="Y47" s="4" t="s">
        <v>16449</v>
      </c>
      <c r="Z47" s="4" t="s">
        <v>16574</v>
      </c>
      <c r="AA47" s="4" t="s">
        <v>16701</v>
      </c>
    </row>
    <row r="48" spans="1:27" x14ac:dyDescent="0.25">
      <c r="A48" s="102">
        <v>45</v>
      </c>
      <c r="B48" s="9" t="s">
        <v>6985</v>
      </c>
      <c r="C48" s="9" t="s">
        <v>6982</v>
      </c>
      <c r="D48" s="9" t="s">
        <v>6983</v>
      </c>
      <c r="E48" s="9" t="s">
        <v>6984</v>
      </c>
      <c r="F48" s="9" t="s">
        <v>14672</v>
      </c>
      <c r="G48" s="9" t="s">
        <v>7987</v>
      </c>
      <c r="H48" s="9" t="s">
        <v>397</v>
      </c>
      <c r="I48" s="9" t="s">
        <v>7988</v>
      </c>
      <c r="J48" s="9" t="s">
        <v>7989</v>
      </c>
      <c r="K48" s="9" t="s">
        <v>5123</v>
      </c>
      <c r="L48" s="9" t="s">
        <v>4160</v>
      </c>
      <c r="M48" s="9" t="s">
        <v>12970</v>
      </c>
      <c r="N48" s="10" t="s">
        <v>13147</v>
      </c>
      <c r="O48" s="10" t="s">
        <v>13179</v>
      </c>
      <c r="P48" s="4" t="s">
        <v>13294</v>
      </c>
      <c r="Q48" s="10" t="s">
        <v>13468</v>
      </c>
      <c r="R48" s="4" t="s">
        <v>13575</v>
      </c>
      <c r="S48" s="4" t="s">
        <v>13674</v>
      </c>
      <c r="T48" s="10" t="s">
        <v>13830</v>
      </c>
      <c r="U48" s="10" t="s">
        <v>13997</v>
      </c>
      <c r="V48" s="10" t="s">
        <v>14171</v>
      </c>
      <c r="W48" s="4" t="s">
        <v>14315</v>
      </c>
      <c r="X48" s="4" t="s">
        <v>16316</v>
      </c>
      <c r="Y48" s="4" t="s">
        <v>16449</v>
      </c>
      <c r="Z48" s="4" t="s">
        <v>16574</v>
      </c>
      <c r="AA48" s="4" t="s">
        <v>16701</v>
      </c>
    </row>
    <row r="49" spans="1:27" x14ac:dyDescent="0.25">
      <c r="A49" s="102">
        <v>46</v>
      </c>
      <c r="B49" s="9" t="s">
        <v>2032</v>
      </c>
      <c r="C49" s="9" t="s">
        <v>6986</v>
      </c>
      <c r="D49" s="9" t="s">
        <v>6987</v>
      </c>
      <c r="E49" s="9" t="s">
        <v>6988</v>
      </c>
      <c r="F49" s="9" t="s">
        <v>14673</v>
      </c>
      <c r="G49" s="9" t="s">
        <v>7987</v>
      </c>
      <c r="H49" s="9" t="s">
        <v>397</v>
      </c>
      <c r="I49" s="9" t="s">
        <v>7990</v>
      </c>
      <c r="J49" s="9" t="s">
        <v>7989</v>
      </c>
      <c r="K49" s="9" t="s">
        <v>5123</v>
      </c>
      <c r="L49" s="9" t="s">
        <v>4182</v>
      </c>
      <c r="M49" s="9" t="s">
        <v>12971</v>
      </c>
      <c r="N49" s="10" t="s">
        <v>13147</v>
      </c>
      <c r="O49" s="10" t="s">
        <v>13180</v>
      </c>
      <c r="P49" s="4" t="s">
        <v>13295</v>
      </c>
      <c r="Q49" s="10" t="s">
        <v>13468</v>
      </c>
      <c r="R49" s="4" t="s">
        <v>13576</v>
      </c>
      <c r="S49" s="4" t="s">
        <v>13675</v>
      </c>
      <c r="T49" s="10" t="s">
        <v>13830</v>
      </c>
      <c r="U49" s="10" t="s">
        <v>13998</v>
      </c>
      <c r="V49" s="10" t="s">
        <v>13995</v>
      </c>
      <c r="W49" s="4" t="s">
        <v>14315</v>
      </c>
      <c r="X49" s="4" t="s">
        <v>16317</v>
      </c>
      <c r="Y49" s="4" t="s">
        <v>16449</v>
      </c>
      <c r="Z49" s="4" t="s">
        <v>16574</v>
      </c>
      <c r="AA49" s="4" t="s">
        <v>16701</v>
      </c>
    </row>
    <row r="50" spans="1:27" x14ac:dyDescent="0.25">
      <c r="A50" s="102">
        <v>47</v>
      </c>
      <c r="B50" s="9" t="s">
        <v>1996</v>
      </c>
      <c r="C50" s="9" t="s">
        <v>6986</v>
      </c>
      <c r="D50" s="9" t="s">
        <v>6987</v>
      </c>
      <c r="E50" s="9" t="s">
        <v>6988</v>
      </c>
      <c r="F50" s="9" t="s">
        <v>14674</v>
      </c>
      <c r="G50" s="9" t="s">
        <v>7987</v>
      </c>
      <c r="H50" s="9" t="s">
        <v>4231</v>
      </c>
      <c r="I50" s="9" t="s">
        <v>7991</v>
      </c>
      <c r="J50" s="9" t="s">
        <v>7992</v>
      </c>
      <c r="K50" s="9" t="s">
        <v>7993</v>
      </c>
      <c r="L50" s="9" t="s">
        <v>345</v>
      </c>
      <c r="M50" s="9" t="s">
        <v>12972</v>
      </c>
      <c r="N50" s="10" t="s">
        <v>13064</v>
      </c>
      <c r="O50" s="10" t="s">
        <v>13181</v>
      </c>
      <c r="P50" s="4" t="s">
        <v>13296</v>
      </c>
      <c r="Q50" s="10" t="s">
        <v>13469</v>
      </c>
      <c r="R50" s="4" t="s">
        <v>13577</v>
      </c>
      <c r="S50" s="4" t="s">
        <v>13675</v>
      </c>
      <c r="T50" s="10" t="s">
        <v>13830</v>
      </c>
      <c r="U50" s="10" t="s">
        <v>13999</v>
      </c>
      <c r="V50" s="10" t="s">
        <v>14172</v>
      </c>
      <c r="W50" s="4" t="s">
        <v>14316</v>
      </c>
      <c r="X50" s="4" t="s">
        <v>16318</v>
      </c>
      <c r="Y50" s="4" t="s">
        <v>16450</v>
      </c>
      <c r="Z50" s="4" t="s">
        <v>16574</v>
      </c>
      <c r="AA50" s="4" t="s">
        <v>16701</v>
      </c>
    </row>
    <row r="51" spans="1:27" x14ac:dyDescent="0.25">
      <c r="A51" s="102">
        <v>48</v>
      </c>
      <c r="B51" s="9" t="s">
        <v>1996</v>
      </c>
      <c r="C51" s="9" t="s">
        <v>6989</v>
      </c>
      <c r="D51" s="9" t="s">
        <v>6990</v>
      </c>
      <c r="E51" s="9" t="s">
        <v>6991</v>
      </c>
      <c r="F51" s="9" t="s">
        <v>14675</v>
      </c>
      <c r="G51" s="9" t="s">
        <v>7987</v>
      </c>
      <c r="H51" s="9" t="s">
        <v>4231</v>
      </c>
      <c r="I51" s="9" t="s">
        <v>7991</v>
      </c>
      <c r="J51" s="9" t="s">
        <v>7992</v>
      </c>
      <c r="K51" s="9" t="s">
        <v>7993</v>
      </c>
      <c r="L51" s="9" t="s">
        <v>4183</v>
      </c>
      <c r="M51" s="9" t="s">
        <v>12973</v>
      </c>
      <c r="N51" s="10" t="s">
        <v>13065</v>
      </c>
      <c r="O51" s="10" t="s">
        <v>13182</v>
      </c>
      <c r="P51" s="4" t="s">
        <v>13296</v>
      </c>
      <c r="Q51" s="10" t="s">
        <v>13469</v>
      </c>
      <c r="R51" s="4" t="s">
        <v>13577</v>
      </c>
      <c r="S51" s="4" t="s">
        <v>13676</v>
      </c>
      <c r="T51" s="10" t="s">
        <v>13830</v>
      </c>
      <c r="U51" s="10" t="s">
        <v>14000</v>
      </c>
      <c r="V51" s="10" t="s">
        <v>14173</v>
      </c>
      <c r="W51" s="4" t="s">
        <v>14317</v>
      </c>
      <c r="X51" s="4" t="s">
        <v>16319</v>
      </c>
      <c r="Y51" s="4" t="s">
        <v>16450</v>
      </c>
      <c r="Z51" s="4" t="s">
        <v>16575</v>
      </c>
      <c r="AA51" s="4" t="s">
        <v>16702</v>
      </c>
    </row>
    <row r="52" spans="1:27" x14ac:dyDescent="0.25">
      <c r="A52" s="102">
        <v>49</v>
      </c>
      <c r="B52" s="9" t="s">
        <v>1996</v>
      </c>
      <c r="C52" s="9" t="s">
        <v>6989</v>
      </c>
      <c r="D52" s="9" t="s">
        <v>6990</v>
      </c>
      <c r="E52" s="9" t="s">
        <v>6991</v>
      </c>
      <c r="F52" s="9" t="s">
        <v>14676</v>
      </c>
      <c r="G52" s="9" t="s">
        <v>7994</v>
      </c>
      <c r="H52" s="9" t="s">
        <v>7995</v>
      </c>
      <c r="I52" s="9" t="s">
        <v>7996</v>
      </c>
      <c r="J52" s="9" t="s">
        <v>7997</v>
      </c>
      <c r="K52" s="9" t="s">
        <v>7998</v>
      </c>
      <c r="L52" s="9" t="s">
        <v>346</v>
      </c>
      <c r="M52" s="9" t="s">
        <v>12974</v>
      </c>
      <c r="N52" s="10" t="s">
        <v>13066</v>
      </c>
      <c r="O52" s="10" t="s">
        <v>13183</v>
      </c>
      <c r="P52" s="4" t="s">
        <v>13296</v>
      </c>
      <c r="Q52" s="10" t="s">
        <v>13470</v>
      </c>
      <c r="R52" s="4" t="s">
        <v>13578</v>
      </c>
      <c r="S52" s="4" t="s">
        <v>13677</v>
      </c>
      <c r="T52" s="10" t="s">
        <v>13677</v>
      </c>
      <c r="U52" s="10" t="s">
        <v>14001</v>
      </c>
      <c r="V52" s="10" t="s">
        <v>13996</v>
      </c>
      <c r="W52" s="4" t="s">
        <v>14318</v>
      </c>
      <c r="X52" s="4" t="s">
        <v>16320</v>
      </c>
      <c r="Y52" s="4" t="s">
        <v>16450</v>
      </c>
      <c r="Z52" s="4" t="s">
        <v>16575</v>
      </c>
      <c r="AA52" s="4" t="s">
        <v>16702</v>
      </c>
    </row>
    <row r="53" spans="1:27" x14ac:dyDescent="0.25">
      <c r="A53" s="102">
        <v>50</v>
      </c>
      <c r="B53" s="9" t="s">
        <v>6992</v>
      </c>
      <c r="C53" s="9" t="s">
        <v>6993</v>
      </c>
      <c r="D53" s="9" t="s">
        <v>6994</v>
      </c>
      <c r="E53" s="9" t="s">
        <v>6995</v>
      </c>
      <c r="F53" s="9" t="s">
        <v>14677</v>
      </c>
      <c r="G53" s="9" t="s">
        <v>7994</v>
      </c>
      <c r="H53" s="9" t="s">
        <v>7995</v>
      </c>
      <c r="I53" s="9" t="s">
        <v>7996</v>
      </c>
      <c r="J53" s="9" t="s">
        <v>7997</v>
      </c>
      <c r="K53" s="9" t="s">
        <v>7998</v>
      </c>
      <c r="L53" s="9" t="s">
        <v>4184</v>
      </c>
      <c r="M53" s="9" t="s">
        <v>12975</v>
      </c>
      <c r="N53" s="10" t="s">
        <v>13107</v>
      </c>
      <c r="O53" s="10" t="s">
        <v>13184</v>
      </c>
      <c r="P53" s="4" t="s">
        <v>13296</v>
      </c>
      <c r="Q53" s="10" t="s">
        <v>13470</v>
      </c>
      <c r="R53" s="4" t="s">
        <v>13579</v>
      </c>
      <c r="S53" s="4" t="s">
        <v>13678</v>
      </c>
      <c r="T53" s="10" t="s">
        <v>13679</v>
      </c>
      <c r="U53" s="10" t="s">
        <v>14001</v>
      </c>
      <c r="V53" s="10" t="s">
        <v>13996</v>
      </c>
      <c r="W53" s="4" t="s">
        <v>14319</v>
      </c>
      <c r="X53" s="4" t="s">
        <v>16321</v>
      </c>
      <c r="Y53" s="4" t="s">
        <v>16451</v>
      </c>
      <c r="Z53" s="4" t="s">
        <v>16575</v>
      </c>
      <c r="AA53" s="4" t="s">
        <v>16703</v>
      </c>
    </row>
    <row r="54" spans="1:27" x14ac:dyDescent="0.25">
      <c r="A54" s="102">
        <v>51</v>
      </c>
      <c r="B54" s="9" t="s">
        <v>6996</v>
      </c>
      <c r="C54" s="9" t="s">
        <v>6993</v>
      </c>
      <c r="D54" s="9" t="s">
        <v>6994</v>
      </c>
      <c r="E54" s="9" t="s">
        <v>6995</v>
      </c>
      <c r="F54" s="9" t="s">
        <v>14678</v>
      </c>
      <c r="G54" s="9" t="s">
        <v>7994</v>
      </c>
      <c r="H54" s="9" t="s">
        <v>7999</v>
      </c>
      <c r="I54" s="9" t="s">
        <v>8000</v>
      </c>
      <c r="J54" s="9" t="s">
        <v>8001</v>
      </c>
      <c r="K54" s="9" t="s">
        <v>393</v>
      </c>
      <c r="L54" s="9" t="s">
        <v>4161</v>
      </c>
      <c r="M54" s="9" t="s">
        <v>12976</v>
      </c>
      <c r="N54" s="10" t="s">
        <v>13110</v>
      </c>
      <c r="O54" s="10" t="s">
        <v>13185</v>
      </c>
      <c r="P54" s="4" t="s">
        <v>13297</v>
      </c>
      <c r="Q54" s="10" t="s">
        <v>13471</v>
      </c>
      <c r="R54" s="4" t="s">
        <v>13579</v>
      </c>
      <c r="S54" s="4" t="s">
        <v>13679</v>
      </c>
      <c r="T54" s="10" t="s">
        <v>13679</v>
      </c>
      <c r="U54" s="10" t="s">
        <v>14001</v>
      </c>
      <c r="V54" s="10" t="s">
        <v>13996</v>
      </c>
      <c r="W54" s="4" t="s">
        <v>14320</v>
      </c>
      <c r="X54" s="4" t="s">
        <v>16322</v>
      </c>
      <c r="Y54" s="4" t="s">
        <v>16451</v>
      </c>
      <c r="Z54" s="4" t="s">
        <v>16576</v>
      </c>
      <c r="AA54" s="4" t="s">
        <v>16703</v>
      </c>
    </row>
    <row r="55" spans="1:27" x14ac:dyDescent="0.25">
      <c r="A55" s="102">
        <v>52</v>
      </c>
      <c r="B55" s="9" t="s">
        <v>6997</v>
      </c>
      <c r="C55" s="9" t="s">
        <v>6998</v>
      </c>
      <c r="D55" s="9" t="s">
        <v>6999</v>
      </c>
      <c r="E55" s="9" t="s">
        <v>7000</v>
      </c>
      <c r="F55" s="9" t="s">
        <v>14679</v>
      </c>
      <c r="G55" s="9" t="s">
        <v>7994</v>
      </c>
      <c r="H55" s="9" t="s">
        <v>7999</v>
      </c>
      <c r="I55" s="9" t="s">
        <v>8000</v>
      </c>
      <c r="J55" s="9" t="s">
        <v>8001</v>
      </c>
      <c r="K55" s="9" t="s">
        <v>393</v>
      </c>
      <c r="L55" s="9" t="s">
        <v>347</v>
      </c>
      <c r="M55" s="9" t="s">
        <v>12977</v>
      </c>
      <c r="N55" s="10" t="s">
        <v>13108</v>
      </c>
      <c r="O55" s="10" t="s">
        <v>13185</v>
      </c>
      <c r="P55" s="4" t="s">
        <v>13297</v>
      </c>
      <c r="Q55" s="10" t="s">
        <v>13472</v>
      </c>
      <c r="R55" s="4" t="s">
        <v>13579</v>
      </c>
      <c r="S55" s="4" t="s">
        <v>13680</v>
      </c>
      <c r="T55" s="10" t="s">
        <v>13679</v>
      </c>
      <c r="U55" s="10" t="s">
        <v>14002</v>
      </c>
      <c r="V55" s="10" t="s">
        <v>14174</v>
      </c>
      <c r="W55" s="4" t="s">
        <v>14320</v>
      </c>
      <c r="X55" s="4" t="s">
        <v>16323</v>
      </c>
      <c r="Y55" s="4" t="s">
        <v>16451</v>
      </c>
      <c r="Z55" s="4" t="s">
        <v>16576</v>
      </c>
      <c r="AA55" s="4" t="s">
        <v>16704</v>
      </c>
    </row>
    <row r="56" spans="1:27" x14ac:dyDescent="0.25">
      <c r="A56" s="102">
        <v>53</v>
      </c>
      <c r="B56" s="9" t="s">
        <v>7001</v>
      </c>
      <c r="C56" s="9" t="s">
        <v>6998</v>
      </c>
      <c r="D56" s="9" t="s">
        <v>6999</v>
      </c>
      <c r="E56" s="9" t="s">
        <v>7000</v>
      </c>
      <c r="F56" s="9" t="s">
        <v>14680</v>
      </c>
      <c r="G56" s="9" t="s">
        <v>7994</v>
      </c>
      <c r="H56" s="9" t="s">
        <v>410</v>
      </c>
      <c r="I56" s="9" t="s">
        <v>8002</v>
      </c>
      <c r="J56" s="9" t="s">
        <v>8003</v>
      </c>
      <c r="K56" s="9" t="s">
        <v>8004</v>
      </c>
      <c r="L56" s="9" t="s">
        <v>4162</v>
      </c>
      <c r="M56" s="9" t="s">
        <v>12978</v>
      </c>
      <c r="N56" s="10" t="s">
        <v>13111</v>
      </c>
      <c r="O56" s="10" t="s">
        <v>13186</v>
      </c>
      <c r="P56" s="4" t="s">
        <v>13298</v>
      </c>
      <c r="Q56" s="10" t="s">
        <v>13473</v>
      </c>
      <c r="R56" s="4" t="s">
        <v>13580</v>
      </c>
      <c r="S56" s="4" t="s">
        <v>13681</v>
      </c>
      <c r="T56" s="10" t="s">
        <v>13679</v>
      </c>
      <c r="U56" s="10" t="s">
        <v>14002</v>
      </c>
      <c r="V56" s="10" t="s">
        <v>14175</v>
      </c>
      <c r="W56" s="4" t="s">
        <v>14320</v>
      </c>
      <c r="X56" s="4" t="s">
        <v>16324</v>
      </c>
      <c r="Y56" s="4" t="s">
        <v>16452</v>
      </c>
      <c r="Z56" s="4" t="s">
        <v>16577</v>
      </c>
      <c r="AA56" s="4" t="s">
        <v>16704</v>
      </c>
    </row>
    <row r="57" spans="1:27" x14ac:dyDescent="0.25">
      <c r="A57" s="102">
        <v>54</v>
      </c>
      <c r="B57" s="9" t="s">
        <v>7002</v>
      </c>
      <c r="C57" s="9" t="s">
        <v>7003</v>
      </c>
      <c r="D57" s="9" t="s">
        <v>7004</v>
      </c>
      <c r="E57" s="9" t="s">
        <v>7005</v>
      </c>
      <c r="F57" s="9" t="s">
        <v>14681</v>
      </c>
      <c r="G57" s="9" t="s">
        <v>8005</v>
      </c>
      <c r="H57" s="9" t="s">
        <v>410</v>
      </c>
      <c r="I57" s="9" t="s">
        <v>8002</v>
      </c>
      <c r="J57" s="9" t="s">
        <v>8003</v>
      </c>
      <c r="K57" s="9" t="s">
        <v>8004</v>
      </c>
      <c r="L57" s="9" t="s">
        <v>349</v>
      </c>
      <c r="M57" s="9" t="s">
        <v>12979</v>
      </c>
      <c r="N57" s="10" t="s">
        <v>13109</v>
      </c>
      <c r="O57" s="10" t="s">
        <v>13186</v>
      </c>
      <c r="P57" s="4" t="s">
        <v>13298</v>
      </c>
      <c r="Q57" s="10" t="s">
        <v>13474</v>
      </c>
      <c r="R57" s="4" t="s">
        <v>13581</v>
      </c>
      <c r="S57" s="4" t="s">
        <v>13681</v>
      </c>
      <c r="T57" s="10" t="s">
        <v>13831</v>
      </c>
      <c r="U57" s="10" t="s">
        <v>14003</v>
      </c>
      <c r="V57" s="10" t="s">
        <v>14176</v>
      </c>
      <c r="W57" s="4" t="s">
        <v>14321</v>
      </c>
      <c r="X57" s="4" t="s">
        <v>14326</v>
      </c>
      <c r="Y57" s="4" t="s">
        <v>16452</v>
      </c>
      <c r="Z57" s="4" t="s">
        <v>16577</v>
      </c>
      <c r="AA57" s="4" t="s">
        <v>16705</v>
      </c>
    </row>
    <row r="58" spans="1:27" x14ac:dyDescent="0.25">
      <c r="A58" s="102">
        <v>55</v>
      </c>
      <c r="B58" s="9" t="s">
        <v>7006</v>
      </c>
      <c r="C58" s="9" t="s">
        <v>7007</v>
      </c>
      <c r="D58" s="9" t="s">
        <v>7004</v>
      </c>
      <c r="E58" s="9" t="s">
        <v>7005</v>
      </c>
      <c r="F58" s="9" t="s">
        <v>14682</v>
      </c>
      <c r="G58" s="9" t="s">
        <v>8005</v>
      </c>
      <c r="H58" s="9" t="s">
        <v>8006</v>
      </c>
      <c r="I58" s="9" t="s">
        <v>8007</v>
      </c>
      <c r="J58" s="9" t="s">
        <v>8008</v>
      </c>
      <c r="K58" s="9" t="s">
        <v>8009</v>
      </c>
      <c r="L58" s="9" t="s">
        <v>4163</v>
      </c>
      <c r="M58" s="9" t="s">
        <v>12979</v>
      </c>
      <c r="N58" s="10" t="s">
        <v>13139</v>
      </c>
      <c r="O58" s="10" t="s">
        <v>13186</v>
      </c>
      <c r="P58" s="4" t="s">
        <v>13299</v>
      </c>
      <c r="Q58" s="10" t="s">
        <v>13475</v>
      </c>
      <c r="R58" s="4" t="s">
        <v>13582</v>
      </c>
      <c r="S58" s="4" t="s">
        <v>13681</v>
      </c>
      <c r="T58" s="10" t="s">
        <v>13831</v>
      </c>
      <c r="U58" s="10" t="s">
        <v>14003</v>
      </c>
      <c r="V58" s="10" t="s">
        <v>14177</v>
      </c>
      <c r="W58" s="4" t="s">
        <v>14322</v>
      </c>
      <c r="X58" s="4" t="s">
        <v>14327</v>
      </c>
      <c r="Y58" s="4" t="s">
        <v>16452</v>
      </c>
      <c r="Z58" s="4" t="s">
        <v>16578</v>
      </c>
      <c r="AA58" s="4" t="s">
        <v>16705</v>
      </c>
    </row>
    <row r="59" spans="1:27" x14ac:dyDescent="0.25">
      <c r="A59" s="102">
        <v>56</v>
      </c>
      <c r="B59" s="9" t="s">
        <v>7008</v>
      </c>
      <c r="C59" s="9" t="s">
        <v>7009</v>
      </c>
      <c r="D59" s="9" t="s">
        <v>7010</v>
      </c>
      <c r="E59" s="9" t="s">
        <v>7011</v>
      </c>
      <c r="F59" s="9" t="s">
        <v>14683</v>
      </c>
      <c r="G59" s="9" t="s">
        <v>8005</v>
      </c>
      <c r="H59" s="9" t="s">
        <v>8006</v>
      </c>
      <c r="I59" s="9" t="s">
        <v>8007</v>
      </c>
      <c r="J59" s="9" t="s">
        <v>8008</v>
      </c>
      <c r="K59" s="9" t="s">
        <v>8009</v>
      </c>
      <c r="L59" s="9" t="s">
        <v>351</v>
      </c>
      <c r="M59" s="9" t="s">
        <v>12980</v>
      </c>
      <c r="N59" s="10" t="s">
        <v>13139</v>
      </c>
      <c r="O59" s="10" t="s">
        <v>13186</v>
      </c>
      <c r="P59" s="4" t="s">
        <v>13299</v>
      </c>
      <c r="Q59" s="10" t="s">
        <v>13476</v>
      </c>
      <c r="R59" s="4" t="s">
        <v>13583</v>
      </c>
      <c r="S59" s="4" t="s">
        <v>13682</v>
      </c>
      <c r="T59" s="10" t="s">
        <v>13832</v>
      </c>
      <c r="U59" s="10" t="s">
        <v>14003</v>
      </c>
      <c r="V59" s="10" t="s">
        <v>14178</v>
      </c>
      <c r="W59" s="4" t="s">
        <v>14323</v>
      </c>
      <c r="X59" s="4" t="s">
        <v>14327</v>
      </c>
      <c r="Y59" s="4" t="s">
        <v>16452</v>
      </c>
      <c r="Z59" s="4" t="s">
        <v>16578</v>
      </c>
      <c r="AA59" s="4" t="s">
        <v>16705</v>
      </c>
    </row>
    <row r="60" spans="1:27" x14ac:dyDescent="0.25">
      <c r="A60" s="102">
        <v>57</v>
      </c>
      <c r="B60" s="9" t="s">
        <v>7012</v>
      </c>
      <c r="C60" s="9" t="s">
        <v>7013</v>
      </c>
      <c r="D60" s="9" t="s">
        <v>7010</v>
      </c>
      <c r="E60" s="9" t="s">
        <v>7011</v>
      </c>
      <c r="F60" s="9" t="s">
        <v>14684</v>
      </c>
      <c r="G60" s="9" t="s">
        <v>8005</v>
      </c>
      <c r="H60" s="9" t="s">
        <v>8010</v>
      </c>
      <c r="I60" s="9" t="s">
        <v>8011</v>
      </c>
      <c r="J60" s="9" t="s">
        <v>8012</v>
      </c>
      <c r="K60" s="9" t="s">
        <v>8013</v>
      </c>
      <c r="L60" s="9" t="s">
        <v>4164</v>
      </c>
      <c r="M60" s="9" t="s">
        <v>12980</v>
      </c>
      <c r="N60" s="10" t="s">
        <v>13140</v>
      </c>
      <c r="O60" s="10" t="s">
        <v>13187</v>
      </c>
      <c r="P60" s="4" t="s">
        <v>13299</v>
      </c>
      <c r="Q60" s="10" t="s">
        <v>13477</v>
      </c>
      <c r="R60" s="4" t="s">
        <v>13458</v>
      </c>
      <c r="S60" s="4" t="s">
        <v>13683</v>
      </c>
      <c r="T60" s="10" t="s">
        <v>13832</v>
      </c>
      <c r="U60" s="10" t="s">
        <v>14003</v>
      </c>
      <c r="V60" s="10" t="s">
        <v>14179</v>
      </c>
      <c r="W60" s="4" t="s">
        <v>14324</v>
      </c>
      <c r="X60" s="4" t="s">
        <v>14327</v>
      </c>
      <c r="Y60" s="4" t="s">
        <v>16452</v>
      </c>
      <c r="Z60" s="4" t="s">
        <v>16579</v>
      </c>
      <c r="AA60" s="4" t="s">
        <v>16706</v>
      </c>
    </row>
    <row r="61" spans="1:27" x14ac:dyDescent="0.25">
      <c r="A61" s="102">
        <v>58</v>
      </c>
      <c r="B61" s="9" t="s">
        <v>7014</v>
      </c>
      <c r="C61" s="9" t="s">
        <v>7015</v>
      </c>
      <c r="D61" s="9" t="s">
        <v>7016</v>
      </c>
      <c r="E61" s="9" t="s">
        <v>7017</v>
      </c>
      <c r="F61" s="9" t="s">
        <v>14685</v>
      </c>
      <c r="G61" s="9" t="s">
        <v>8005</v>
      </c>
      <c r="H61" s="9" t="s">
        <v>8014</v>
      </c>
      <c r="I61" s="9" t="s">
        <v>8015</v>
      </c>
      <c r="J61" s="9" t="s">
        <v>8012</v>
      </c>
      <c r="K61" s="9" t="s">
        <v>8013</v>
      </c>
      <c r="L61" s="9" t="s">
        <v>4185</v>
      </c>
      <c r="M61" s="9" t="s">
        <v>12981</v>
      </c>
      <c r="N61" s="10" t="s">
        <v>13140</v>
      </c>
      <c r="O61" s="10" t="s">
        <v>13187</v>
      </c>
      <c r="P61" s="4" t="s">
        <v>13299</v>
      </c>
      <c r="Q61" s="10" t="s">
        <v>13478</v>
      </c>
      <c r="R61" s="4" t="s">
        <v>13459</v>
      </c>
      <c r="S61" s="4" t="s">
        <v>13683</v>
      </c>
      <c r="T61" s="10" t="s">
        <v>13833</v>
      </c>
      <c r="U61" s="10" t="s">
        <v>14004</v>
      </c>
      <c r="V61" s="10" t="s">
        <v>14180</v>
      </c>
      <c r="W61" s="4" t="s">
        <v>14325</v>
      </c>
      <c r="X61" s="4" t="s">
        <v>16325</v>
      </c>
      <c r="Y61" s="4" t="s">
        <v>16453</v>
      </c>
      <c r="Z61" s="4" t="s">
        <v>16457</v>
      </c>
      <c r="AA61" s="4" t="s">
        <v>16706</v>
      </c>
    </row>
    <row r="62" spans="1:27" x14ac:dyDescent="0.25">
      <c r="A62" s="102">
        <v>59</v>
      </c>
      <c r="B62" s="9" t="s">
        <v>7014</v>
      </c>
      <c r="C62" s="9" t="s">
        <v>7018</v>
      </c>
      <c r="D62" s="9" t="s">
        <v>7016</v>
      </c>
      <c r="E62" s="9" t="s">
        <v>7017</v>
      </c>
      <c r="F62" s="9" t="s">
        <v>14686</v>
      </c>
      <c r="G62" s="9" t="s">
        <v>8016</v>
      </c>
      <c r="H62" s="9" t="s">
        <v>4247</v>
      </c>
      <c r="I62" s="9" t="s">
        <v>8015</v>
      </c>
      <c r="J62" s="9" t="s">
        <v>8017</v>
      </c>
      <c r="K62" s="9" t="s">
        <v>8018</v>
      </c>
      <c r="L62" s="9" t="s">
        <v>4165</v>
      </c>
      <c r="M62" s="9" t="s">
        <v>12981</v>
      </c>
      <c r="N62" s="10" t="s">
        <v>13141</v>
      </c>
      <c r="O62" s="10" t="s">
        <v>13188</v>
      </c>
      <c r="P62" s="4" t="s">
        <v>13300</v>
      </c>
      <c r="Q62" s="10" t="s">
        <v>13479</v>
      </c>
      <c r="R62" s="4" t="s">
        <v>13459</v>
      </c>
      <c r="S62" s="4" t="s">
        <v>13684</v>
      </c>
      <c r="T62" s="10" t="s">
        <v>13833</v>
      </c>
      <c r="U62" s="10" t="s">
        <v>14004</v>
      </c>
      <c r="V62" s="10" t="s">
        <v>14181</v>
      </c>
      <c r="W62" s="4" t="s">
        <v>14326</v>
      </c>
      <c r="X62" s="4" t="s">
        <v>16325</v>
      </c>
      <c r="Y62" s="4" t="s">
        <v>16453</v>
      </c>
      <c r="Z62" s="4" t="s">
        <v>16458</v>
      </c>
      <c r="AA62" s="4" t="s">
        <v>16468</v>
      </c>
    </row>
    <row r="63" spans="1:27" x14ac:dyDescent="0.25">
      <c r="A63" s="102">
        <v>60</v>
      </c>
      <c r="B63" s="9" t="s">
        <v>7014</v>
      </c>
      <c r="C63" s="9" t="s">
        <v>7019</v>
      </c>
      <c r="D63" s="9" t="s">
        <v>7020</v>
      </c>
      <c r="E63" s="9" t="s">
        <v>1929</v>
      </c>
      <c r="F63" s="9" t="s">
        <v>14687</v>
      </c>
      <c r="G63" s="9" t="s">
        <v>8016</v>
      </c>
      <c r="H63" s="9" t="s">
        <v>8019</v>
      </c>
      <c r="I63" s="9" t="s">
        <v>8020</v>
      </c>
      <c r="J63" s="9" t="s">
        <v>8017</v>
      </c>
      <c r="K63" s="9" t="s">
        <v>8021</v>
      </c>
      <c r="L63" s="9" t="s">
        <v>4166</v>
      </c>
      <c r="M63" s="9" t="s">
        <v>12982</v>
      </c>
      <c r="N63" s="10" t="s">
        <v>13141</v>
      </c>
      <c r="O63" s="10" t="s">
        <v>13188</v>
      </c>
      <c r="P63" s="4" t="s">
        <v>13300</v>
      </c>
      <c r="Q63" s="10" t="s">
        <v>13480</v>
      </c>
      <c r="R63" s="4" t="s">
        <v>13584</v>
      </c>
      <c r="S63" s="4" t="s">
        <v>13684</v>
      </c>
      <c r="T63" s="10" t="s">
        <v>13833</v>
      </c>
      <c r="U63" s="10" t="s">
        <v>14005</v>
      </c>
      <c r="V63" s="10" t="s">
        <v>14182</v>
      </c>
      <c r="W63" s="4" t="s">
        <v>14327</v>
      </c>
      <c r="X63" s="4" t="s">
        <v>16326</v>
      </c>
      <c r="Y63" s="4" t="s">
        <v>16453</v>
      </c>
      <c r="Z63" s="4" t="s">
        <v>16458</v>
      </c>
      <c r="AA63" s="4" t="s">
        <v>16468</v>
      </c>
    </row>
    <row r="64" spans="1:27" x14ac:dyDescent="0.25">
      <c r="A64" s="102">
        <v>61</v>
      </c>
      <c r="B64" s="9" t="s">
        <v>7014</v>
      </c>
      <c r="C64" s="9" t="s">
        <v>7021</v>
      </c>
      <c r="D64" s="9" t="s">
        <v>7020</v>
      </c>
      <c r="E64" s="9" t="s">
        <v>1929</v>
      </c>
      <c r="F64" s="9" t="s">
        <v>14688</v>
      </c>
      <c r="G64" s="9" t="s">
        <v>8016</v>
      </c>
      <c r="H64" s="9" t="s">
        <v>8019</v>
      </c>
      <c r="I64" s="9" t="s">
        <v>8020</v>
      </c>
      <c r="J64" s="9" t="s">
        <v>8022</v>
      </c>
      <c r="K64" s="9" t="s">
        <v>228</v>
      </c>
      <c r="L64" s="9" t="s">
        <v>4186</v>
      </c>
      <c r="M64" s="9" t="s">
        <v>12998</v>
      </c>
      <c r="N64" s="10" t="s">
        <v>13028</v>
      </c>
      <c r="O64" s="10" t="s">
        <v>13189</v>
      </c>
      <c r="P64" s="4" t="s">
        <v>13301</v>
      </c>
      <c r="Q64" s="10" t="s">
        <v>13481</v>
      </c>
      <c r="R64" s="4" t="s">
        <v>13585</v>
      </c>
      <c r="S64" s="4" t="s">
        <v>13684</v>
      </c>
      <c r="T64" s="10" t="s">
        <v>13833</v>
      </c>
      <c r="U64" s="10" t="s">
        <v>14006</v>
      </c>
      <c r="V64" s="10" t="s">
        <v>14183</v>
      </c>
      <c r="W64" s="4" t="s">
        <v>14327</v>
      </c>
      <c r="X64" s="4" t="s">
        <v>16326</v>
      </c>
      <c r="Y64" s="4" t="s">
        <v>16453</v>
      </c>
      <c r="Z64" s="4" t="s">
        <v>16458</v>
      </c>
      <c r="AA64" s="4" t="s">
        <v>16707</v>
      </c>
    </row>
    <row r="65" spans="1:27" x14ac:dyDescent="0.25">
      <c r="A65" s="102">
        <v>62</v>
      </c>
      <c r="B65" s="9" t="s">
        <v>2993</v>
      </c>
      <c r="C65" s="9" t="s">
        <v>7022</v>
      </c>
      <c r="D65" s="9" t="s">
        <v>7023</v>
      </c>
      <c r="E65" s="9" t="s">
        <v>2741</v>
      </c>
      <c r="F65" s="9" t="s">
        <v>14689</v>
      </c>
      <c r="G65" s="9" t="s">
        <v>8016</v>
      </c>
      <c r="H65" s="9" t="s">
        <v>428</v>
      </c>
      <c r="I65" s="9" t="s">
        <v>2870</v>
      </c>
      <c r="J65" s="9" t="s">
        <v>8022</v>
      </c>
      <c r="K65" s="9" t="s">
        <v>8023</v>
      </c>
      <c r="L65" s="9" t="s">
        <v>4167</v>
      </c>
      <c r="M65" s="9" t="s">
        <v>12983</v>
      </c>
      <c r="N65" s="10" t="s">
        <v>13028</v>
      </c>
      <c r="O65" s="10" t="s">
        <v>13189</v>
      </c>
      <c r="P65" s="4" t="s">
        <v>13301</v>
      </c>
      <c r="Q65" s="10" t="s">
        <v>13482</v>
      </c>
      <c r="R65" s="4" t="s">
        <v>13467</v>
      </c>
      <c r="S65" s="4" t="s">
        <v>13684</v>
      </c>
      <c r="T65" s="10" t="s">
        <v>13833</v>
      </c>
      <c r="U65" s="10" t="s">
        <v>14007</v>
      </c>
      <c r="V65" s="10" t="s">
        <v>14184</v>
      </c>
      <c r="W65" s="4" t="s">
        <v>14327</v>
      </c>
      <c r="X65" s="4" t="s">
        <v>16326</v>
      </c>
      <c r="Y65" s="4" t="s">
        <v>16454</v>
      </c>
      <c r="Z65" s="4" t="s">
        <v>16580</v>
      </c>
      <c r="AA65" s="4" t="s">
        <v>16707</v>
      </c>
    </row>
    <row r="66" spans="1:27" x14ac:dyDescent="0.25">
      <c r="A66" s="102">
        <v>63</v>
      </c>
      <c r="B66" s="9" t="s">
        <v>2993</v>
      </c>
      <c r="C66" s="9" t="s">
        <v>7024</v>
      </c>
      <c r="D66" s="9" t="s">
        <v>7025</v>
      </c>
      <c r="E66" s="9" t="s">
        <v>2741</v>
      </c>
      <c r="F66" s="9" t="s">
        <v>14690</v>
      </c>
      <c r="G66" s="9" t="s">
        <v>8016</v>
      </c>
      <c r="H66" s="9" t="s">
        <v>428</v>
      </c>
      <c r="I66" s="9" t="s">
        <v>2870</v>
      </c>
      <c r="J66" s="9" t="s">
        <v>8024</v>
      </c>
      <c r="K66" s="9" t="s">
        <v>2676</v>
      </c>
      <c r="L66" s="9" t="s">
        <v>4188</v>
      </c>
      <c r="M66" s="9" t="s">
        <v>12983</v>
      </c>
      <c r="N66" s="10" t="s">
        <v>13026</v>
      </c>
      <c r="O66" s="10" t="s">
        <v>13190</v>
      </c>
      <c r="P66" s="4" t="s">
        <v>13302</v>
      </c>
      <c r="Q66" s="10" t="s">
        <v>13483</v>
      </c>
      <c r="R66" s="4" t="s">
        <v>13468</v>
      </c>
      <c r="S66" s="4" t="s">
        <v>13685</v>
      </c>
      <c r="T66" s="10" t="s">
        <v>13834</v>
      </c>
      <c r="U66" s="10" t="s">
        <v>14008</v>
      </c>
      <c r="V66" s="10" t="s">
        <v>14184</v>
      </c>
      <c r="W66" s="4" t="s">
        <v>14328</v>
      </c>
      <c r="X66" s="4" t="s">
        <v>16326</v>
      </c>
      <c r="Y66" s="4" t="s">
        <v>16454</v>
      </c>
      <c r="Z66" s="4" t="s">
        <v>16580</v>
      </c>
      <c r="AA66" s="4" t="s">
        <v>16707</v>
      </c>
    </row>
    <row r="67" spans="1:27" x14ac:dyDescent="0.25">
      <c r="A67" s="102">
        <v>64</v>
      </c>
      <c r="B67" s="9" t="s">
        <v>7026</v>
      </c>
      <c r="C67" s="9" t="s">
        <v>7024</v>
      </c>
      <c r="D67" s="9" t="s">
        <v>7027</v>
      </c>
      <c r="E67" s="9" t="s">
        <v>7028</v>
      </c>
      <c r="F67" s="9" t="s">
        <v>14691</v>
      </c>
      <c r="G67" s="9" t="s">
        <v>8025</v>
      </c>
      <c r="H67" s="9" t="s">
        <v>430</v>
      </c>
      <c r="I67" s="9" t="s">
        <v>8026</v>
      </c>
      <c r="J67" s="9" t="s">
        <v>8024</v>
      </c>
      <c r="K67" s="9" t="s">
        <v>8027</v>
      </c>
      <c r="L67" s="9" t="s">
        <v>4187</v>
      </c>
      <c r="M67" s="9" t="s">
        <v>12983</v>
      </c>
      <c r="N67" s="10" t="s">
        <v>13026</v>
      </c>
      <c r="O67" s="10" t="s">
        <v>13190</v>
      </c>
      <c r="P67" s="4" t="s">
        <v>13302</v>
      </c>
      <c r="Q67" s="10" t="s">
        <v>13484</v>
      </c>
      <c r="R67" s="4" t="s">
        <v>13468</v>
      </c>
      <c r="S67" s="4" t="s">
        <v>13686</v>
      </c>
      <c r="T67" s="10" t="s">
        <v>13835</v>
      </c>
      <c r="U67" s="10" t="s">
        <v>14008</v>
      </c>
      <c r="V67" s="10" t="s">
        <v>14184</v>
      </c>
      <c r="W67" s="4" t="s">
        <v>14328</v>
      </c>
      <c r="X67" s="4" t="s">
        <v>16327</v>
      </c>
      <c r="Y67" s="4" t="s">
        <v>16454</v>
      </c>
      <c r="Z67" s="4" t="s">
        <v>16580</v>
      </c>
      <c r="AA67" s="4" t="s">
        <v>16707</v>
      </c>
    </row>
    <row r="68" spans="1:27" x14ac:dyDescent="0.25">
      <c r="A68" s="102">
        <v>65</v>
      </c>
      <c r="B68" s="9" t="s">
        <v>7026</v>
      </c>
      <c r="C68" s="9" t="s">
        <v>7029</v>
      </c>
      <c r="D68" s="9" t="s">
        <v>7030</v>
      </c>
      <c r="E68" s="9" t="s">
        <v>7028</v>
      </c>
      <c r="F68" s="9" t="s">
        <v>14692</v>
      </c>
      <c r="G68" s="9" t="s">
        <v>8025</v>
      </c>
      <c r="H68" s="9" t="s">
        <v>430</v>
      </c>
      <c r="I68" s="9" t="s">
        <v>8026</v>
      </c>
      <c r="J68" s="9" t="s">
        <v>8028</v>
      </c>
      <c r="K68" s="9" t="s">
        <v>8029</v>
      </c>
      <c r="L68" s="9" t="s">
        <v>4168</v>
      </c>
      <c r="M68" s="9" t="s">
        <v>12983</v>
      </c>
      <c r="N68" s="10" t="s">
        <v>13026</v>
      </c>
      <c r="O68" s="10" t="s">
        <v>13191</v>
      </c>
      <c r="P68" s="4" t="s">
        <v>13302</v>
      </c>
      <c r="Q68" s="10" t="s">
        <v>13485</v>
      </c>
      <c r="R68" s="4" t="s">
        <v>13586</v>
      </c>
      <c r="S68" s="4" t="s">
        <v>13687</v>
      </c>
      <c r="T68" s="10" t="s">
        <v>14693</v>
      </c>
      <c r="U68" s="10" t="s">
        <v>14009</v>
      </c>
      <c r="V68" s="10" t="s">
        <v>14184</v>
      </c>
      <c r="W68" s="4" t="s">
        <v>14328</v>
      </c>
      <c r="X68" s="4" t="s">
        <v>16327</v>
      </c>
      <c r="Y68" s="4" t="s">
        <v>16454</v>
      </c>
      <c r="Z68" s="4" t="s">
        <v>16580</v>
      </c>
      <c r="AA68" s="4" t="s">
        <v>16708</v>
      </c>
    </row>
    <row r="69" spans="1:27" x14ac:dyDescent="0.25">
      <c r="A69" s="102">
        <v>66</v>
      </c>
      <c r="B69" s="9" t="s">
        <v>2036</v>
      </c>
      <c r="C69" s="9" t="s">
        <v>7029</v>
      </c>
      <c r="D69" s="9" t="s">
        <v>7031</v>
      </c>
      <c r="E69" s="9" t="s">
        <v>7032</v>
      </c>
      <c r="F69" s="9" t="s">
        <v>14694</v>
      </c>
      <c r="G69" s="9" t="s">
        <v>8025</v>
      </c>
      <c r="H69" s="9" t="s">
        <v>431</v>
      </c>
      <c r="I69" s="9" t="s">
        <v>8030</v>
      </c>
      <c r="J69" s="9" t="s">
        <v>8028</v>
      </c>
      <c r="K69" s="9" t="s">
        <v>250</v>
      </c>
      <c r="L69" s="9" t="s">
        <v>355</v>
      </c>
      <c r="M69" s="9" t="s">
        <v>12983</v>
      </c>
      <c r="N69" s="10" t="s">
        <v>13027</v>
      </c>
      <c r="O69" s="10" t="s">
        <v>13191</v>
      </c>
      <c r="P69" s="4" t="s">
        <v>13302</v>
      </c>
      <c r="Q69" s="10" t="s">
        <v>13486</v>
      </c>
      <c r="R69" s="4" t="s">
        <v>13586</v>
      </c>
      <c r="S69" s="4" t="s">
        <v>13688</v>
      </c>
      <c r="T69" s="10" t="s">
        <v>13836</v>
      </c>
      <c r="U69" s="10" t="s">
        <v>14010</v>
      </c>
      <c r="V69" s="10" t="s">
        <v>14184</v>
      </c>
      <c r="W69" s="4" t="s">
        <v>14329</v>
      </c>
      <c r="X69" s="4" t="s">
        <v>16328</v>
      </c>
      <c r="Y69" s="4" t="s">
        <v>16454</v>
      </c>
      <c r="Z69" s="4" t="s">
        <v>16580</v>
      </c>
      <c r="AA69" s="4" t="s">
        <v>16708</v>
      </c>
    </row>
    <row r="70" spans="1:27" x14ac:dyDescent="0.25">
      <c r="A70" s="102">
        <v>67</v>
      </c>
      <c r="B70" s="9" t="s">
        <v>2036</v>
      </c>
      <c r="C70" s="9" t="s">
        <v>7033</v>
      </c>
      <c r="D70" s="9" t="s">
        <v>7034</v>
      </c>
      <c r="E70" s="9" t="s">
        <v>7032</v>
      </c>
      <c r="F70" s="9" t="s">
        <v>14695</v>
      </c>
      <c r="G70" s="9" t="s">
        <v>8025</v>
      </c>
      <c r="H70" s="9" t="s">
        <v>431</v>
      </c>
      <c r="I70" s="9" t="s">
        <v>8030</v>
      </c>
      <c r="J70" s="9" t="s">
        <v>8031</v>
      </c>
      <c r="K70" s="9" t="s">
        <v>8032</v>
      </c>
      <c r="L70" s="9" t="s">
        <v>355</v>
      </c>
      <c r="M70" s="9" t="s">
        <v>12983</v>
      </c>
      <c r="N70" s="10" t="s">
        <v>13027</v>
      </c>
      <c r="O70" s="10" t="s">
        <v>13192</v>
      </c>
      <c r="P70" s="4" t="s">
        <v>13303</v>
      </c>
      <c r="Q70" s="10" t="s">
        <v>13487</v>
      </c>
      <c r="R70" s="4" t="s">
        <v>13587</v>
      </c>
      <c r="S70" s="4" t="s">
        <v>13689</v>
      </c>
      <c r="T70" s="10" t="s">
        <v>13837</v>
      </c>
      <c r="U70" s="10" t="s">
        <v>14010</v>
      </c>
      <c r="V70" s="10" t="s">
        <v>13999</v>
      </c>
      <c r="W70" s="4" t="s">
        <v>14329</v>
      </c>
      <c r="X70" s="4" t="s">
        <v>16328</v>
      </c>
      <c r="Y70" s="4" t="s">
        <v>16455</v>
      </c>
      <c r="Z70" s="4" t="s">
        <v>16465</v>
      </c>
      <c r="AA70" s="4" t="s">
        <v>16708</v>
      </c>
    </row>
    <row r="71" spans="1:27" x14ac:dyDescent="0.25">
      <c r="A71" s="102">
        <v>68</v>
      </c>
      <c r="B71" s="9" t="s">
        <v>7035</v>
      </c>
      <c r="C71" s="9" t="s">
        <v>7033</v>
      </c>
      <c r="D71" s="9" t="s">
        <v>7036</v>
      </c>
      <c r="E71" s="9" t="s">
        <v>7032</v>
      </c>
      <c r="F71" s="9" t="s">
        <v>14696</v>
      </c>
      <c r="G71" s="9" t="s">
        <v>8025</v>
      </c>
      <c r="H71" s="9" t="s">
        <v>434</v>
      </c>
      <c r="I71" s="9" t="s">
        <v>8033</v>
      </c>
      <c r="J71" s="9" t="s">
        <v>8031</v>
      </c>
      <c r="K71" s="9" t="s">
        <v>8034</v>
      </c>
      <c r="L71" s="9" t="s">
        <v>4169</v>
      </c>
      <c r="M71" s="9" t="s">
        <v>12984</v>
      </c>
      <c r="N71" s="10" t="s">
        <v>13027</v>
      </c>
      <c r="O71" s="10" t="s">
        <v>13192</v>
      </c>
      <c r="P71" s="4" t="s">
        <v>13303</v>
      </c>
      <c r="Q71" s="10" t="s">
        <v>13488</v>
      </c>
      <c r="R71" s="4" t="s">
        <v>13587</v>
      </c>
      <c r="S71" s="4" t="s">
        <v>13690</v>
      </c>
      <c r="T71" s="10" t="s">
        <v>13838</v>
      </c>
      <c r="U71" s="10" t="s">
        <v>14010</v>
      </c>
      <c r="V71" s="10" t="s">
        <v>14001</v>
      </c>
      <c r="W71" s="4" t="s">
        <v>14330</v>
      </c>
      <c r="X71" s="4" t="s">
        <v>16328</v>
      </c>
      <c r="Y71" s="4" t="s">
        <v>16455</v>
      </c>
      <c r="Z71" s="4" t="s">
        <v>16465</v>
      </c>
      <c r="AA71" s="4" t="s">
        <v>16709</v>
      </c>
    </row>
    <row r="72" spans="1:27" x14ac:dyDescent="0.25">
      <c r="A72" s="102">
        <v>69</v>
      </c>
      <c r="B72" s="9" t="s">
        <v>7035</v>
      </c>
      <c r="C72" s="9" t="s">
        <v>7037</v>
      </c>
      <c r="D72" s="9" t="s">
        <v>7038</v>
      </c>
      <c r="E72" s="9" t="s">
        <v>7032</v>
      </c>
      <c r="F72" s="9" t="s">
        <v>14697</v>
      </c>
      <c r="G72" s="9" t="s">
        <v>8035</v>
      </c>
      <c r="H72" s="9" t="s">
        <v>8036</v>
      </c>
      <c r="I72" s="9" t="s">
        <v>8033</v>
      </c>
      <c r="J72" s="9" t="s">
        <v>8037</v>
      </c>
      <c r="K72" s="9" t="s">
        <v>8038</v>
      </c>
      <c r="L72" s="9" t="s">
        <v>4170</v>
      </c>
      <c r="M72" s="9" t="s">
        <v>12984</v>
      </c>
      <c r="N72" s="10" t="s">
        <v>13000</v>
      </c>
      <c r="O72" s="10" t="s">
        <v>13193</v>
      </c>
      <c r="P72" s="4" t="s">
        <v>13303</v>
      </c>
      <c r="Q72" s="10" t="s">
        <v>13489</v>
      </c>
      <c r="R72" s="4" t="s">
        <v>13587</v>
      </c>
      <c r="S72" s="4" t="s">
        <v>13691</v>
      </c>
      <c r="T72" s="10" t="s">
        <v>13838</v>
      </c>
      <c r="U72" s="10" t="s">
        <v>14010</v>
      </c>
      <c r="V72" s="10" t="s">
        <v>14001</v>
      </c>
      <c r="W72" s="4" t="s">
        <v>14330</v>
      </c>
      <c r="X72" s="4" t="s">
        <v>16329</v>
      </c>
      <c r="Y72" s="4" t="s">
        <v>16455</v>
      </c>
      <c r="Z72" s="4" t="s">
        <v>16466</v>
      </c>
      <c r="AA72" s="4" t="s">
        <v>16709</v>
      </c>
    </row>
    <row r="73" spans="1:27" x14ac:dyDescent="0.25">
      <c r="A73" s="102">
        <v>70</v>
      </c>
      <c r="B73" s="9" t="s">
        <v>7039</v>
      </c>
      <c r="C73" s="9" t="s">
        <v>7037</v>
      </c>
      <c r="D73" s="9" t="s">
        <v>7038</v>
      </c>
      <c r="E73" s="9" t="s">
        <v>7040</v>
      </c>
      <c r="F73" s="9" t="s">
        <v>14698</v>
      </c>
      <c r="G73" s="9" t="s">
        <v>8035</v>
      </c>
      <c r="H73" s="9" t="s">
        <v>8036</v>
      </c>
      <c r="I73" s="9" t="s">
        <v>8039</v>
      </c>
      <c r="J73" s="9" t="s">
        <v>8037</v>
      </c>
      <c r="K73" s="9" t="s">
        <v>8040</v>
      </c>
      <c r="L73" s="9" t="s">
        <v>4189</v>
      </c>
      <c r="M73" s="9" t="s">
        <v>12984</v>
      </c>
      <c r="N73" s="10" t="s">
        <v>13000</v>
      </c>
      <c r="O73" s="10" t="s">
        <v>13193</v>
      </c>
      <c r="P73" s="4" t="s">
        <v>13303</v>
      </c>
      <c r="Q73" s="10" t="s">
        <v>13490</v>
      </c>
      <c r="R73" s="4" t="s">
        <v>13588</v>
      </c>
      <c r="S73" s="4" t="s">
        <v>13692</v>
      </c>
      <c r="T73" s="10" t="s">
        <v>13838</v>
      </c>
      <c r="U73" s="10" t="s">
        <v>14011</v>
      </c>
      <c r="V73" s="10" t="s">
        <v>14001</v>
      </c>
      <c r="W73" s="4" t="s">
        <v>14331</v>
      </c>
      <c r="X73" s="4" t="s">
        <v>16329</v>
      </c>
      <c r="Y73" s="4" t="s">
        <v>16456</v>
      </c>
      <c r="Z73" s="4" t="s">
        <v>16466</v>
      </c>
      <c r="AA73" s="4" t="s">
        <v>16710</v>
      </c>
    </row>
    <row r="74" spans="1:27" x14ac:dyDescent="0.25">
      <c r="A74" s="102">
        <v>71</v>
      </c>
      <c r="B74" s="9" t="s">
        <v>7041</v>
      </c>
      <c r="C74" s="9" t="s">
        <v>7042</v>
      </c>
      <c r="D74" s="9" t="s">
        <v>7043</v>
      </c>
      <c r="E74" s="9" t="s">
        <v>7040</v>
      </c>
      <c r="F74" s="9" t="s">
        <v>14699</v>
      </c>
      <c r="G74" s="9" t="s">
        <v>8035</v>
      </c>
      <c r="H74" s="9" t="s">
        <v>8041</v>
      </c>
      <c r="I74" s="9" t="s">
        <v>8039</v>
      </c>
      <c r="J74" s="9" t="s">
        <v>8042</v>
      </c>
      <c r="K74" s="9" t="s">
        <v>6528</v>
      </c>
      <c r="L74" s="9" t="s">
        <v>4171</v>
      </c>
      <c r="M74" s="9" t="s">
        <v>12984</v>
      </c>
      <c r="N74" s="10" t="s">
        <v>13001</v>
      </c>
      <c r="O74" s="10" t="s">
        <v>13193</v>
      </c>
      <c r="P74" s="4" t="s">
        <v>13304</v>
      </c>
      <c r="Q74" s="10" t="s">
        <v>13491</v>
      </c>
      <c r="R74" s="4" t="s">
        <v>13588</v>
      </c>
      <c r="S74" s="4" t="s">
        <v>13693</v>
      </c>
      <c r="T74" s="10" t="s">
        <v>13838</v>
      </c>
      <c r="U74" s="10" t="s">
        <v>14012</v>
      </c>
      <c r="V74" s="10" t="s">
        <v>14185</v>
      </c>
      <c r="W74" s="4" t="s">
        <v>14331</v>
      </c>
      <c r="X74" s="4" t="s">
        <v>16329</v>
      </c>
      <c r="Y74" s="4" t="s">
        <v>16456</v>
      </c>
      <c r="Z74" s="4" t="s">
        <v>16581</v>
      </c>
      <c r="AA74" s="4" t="s">
        <v>16711</v>
      </c>
    </row>
    <row r="75" spans="1:27" x14ac:dyDescent="0.25">
      <c r="A75" s="102">
        <v>72</v>
      </c>
      <c r="B75" s="9" t="s">
        <v>7044</v>
      </c>
      <c r="C75" s="9" t="s">
        <v>7042</v>
      </c>
      <c r="D75" s="9" t="s">
        <v>7043</v>
      </c>
      <c r="E75" s="9" t="s">
        <v>7045</v>
      </c>
      <c r="F75" s="9" t="s">
        <v>14700</v>
      </c>
      <c r="G75" s="9" t="s">
        <v>8035</v>
      </c>
      <c r="H75" s="9" t="s">
        <v>440</v>
      </c>
      <c r="I75" s="9" t="s">
        <v>8043</v>
      </c>
      <c r="J75" s="9" t="s">
        <v>8042</v>
      </c>
      <c r="K75" s="9" t="s">
        <v>8044</v>
      </c>
      <c r="L75" s="9" t="s">
        <v>4190</v>
      </c>
      <c r="M75" s="9" t="s">
        <v>12984</v>
      </c>
      <c r="N75" s="10" t="s">
        <v>13002</v>
      </c>
      <c r="O75" s="10" t="s">
        <v>13194</v>
      </c>
      <c r="P75" s="4" t="s">
        <v>13305</v>
      </c>
      <c r="Q75" s="10" t="s">
        <v>13491</v>
      </c>
      <c r="R75" s="4" t="s">
        <v>13589</v>
      </c>
      <c r="S75" s="4" t="s">
        <v>13694</v>
      </c>
      <c r="T75" s="10" t="s">
        <v>13839</v>
      </c>
      <c r="U75" s="10" t="s">
        <v>14013</v>
      </c>
      <c r="V75" s="10" t="s">
        <v>14186</v>
      </c>
      <c r="W75" s="4" t="s">
        <v>14331</v>
      </c>
      <c r="X75" s="4" t="s">
        <v>16329</v>
      </c>
      <c r="Y75" s="4" t="s">
        <v>16456</v>
      </c>
      <c r="Z75" s="4" t="s">
        <v>16581</v>
      </c>
      <c r="AA75" s="4" t="s">
        <v>16712</v>
      </c>
    </row>
    <row r="76" spans="1:27" x14ac:dyDescent="0.25">
      <c r="A76" s="102">
        <v>73</v>
      </c>
      <c r="B76" s="9" t="s">
        <v>7044</v>
      </c>
      <c r="C76" s="9" t="s">
        <v>7046</v>
      </c>
      <c r="D76" s="9" t="s">
        <v>7047</v>
      </c>
      <c r="E76" s="9" t="s">
        <v>7045</v>
      </c>
      <c r="F76" s="9" t="s">
        <v>14701</v>
      </c>
      <c r="G76" s="9" t="s">
        <v>8035</v>
      </c>
      <c r="H76" s="9" t="s">
        <v>440</v>
      </c>
      <c r="I76" s="9" t="s">
        <v>8043</v>
      </c>
      <c r="J76" s="9" t="s">
        <v>8045</v>
      </c>
      <c r="K76" s="9" t="s">
        <v>8046</v>
      </c>
      <c r="L76" s="9" t="s">
        <v>4172</v>
      </c>
      <c r="M76" s="9" t="s">
        <v>12985</v>
      </c>
      <c r="N76" s="10" t="s">
        <v>13003</v>
      </c>
      <c r="O76" s="10" t="s">
        <v>13194</v>
      </c>
      <c r="P76" s="4" t="s">
        <v>13306</v>
      </c>
      <c r="Q76" s="10" t="s">
        <v>13491</v>
      </c>
      <c r="R76" s="4" t="s">
        <v>13589</v>
      </c>
      <c r="S76" s="4" t="s">
        <v>13695</v>
      </c>
      <c r="T76" s="10" t="s">
        <v>13839</v>
      </c>
      <c r="U76" s="10" t="s">
        <v>14014</v>
      </c>
      <c r="V76" s="10" t="s">
        <v>14187</v>
      </c>
      <c r="W76" s="4" t="s">
        <v>14331</v>
      </c>
      <c r="X76" s="4" t="s">
        <v>16329</v>
      </c>
      <c r="Y76" s="4" t="s">
        <v>16456</v>
      </c>
      <c r="Z76" s="4" t="s">
        <v>16582</v>
      </c>
      <c r="AA76" s="4" t="s">
        <v>16712</v>
      </c>
    </row>
    <row r="77" spans="1:27" x14ac:dyDescent="0.25">
      <c r="A77" s="102">
        <v>74</v>
      </c>
      <c r="B77" s="9" t="s">
        <v>7048</v>
      </c>
      <c r="C77" s="9" t="s">
        <v>7046</v>
      </c>
      <c r="D77" s="9" t="s">
        <v>7047</v>
      </c>
      <c r="E77" s="9" t="s">
        <v>7049</v>
      </c>
      <c r="F77" s="9" t="s">
        <v>14702</v>
      </c>
      <c r="G77" s="9" t="s">
        <v>8047</v>
      </c>
      <c r="H77" s="9" t="s">
        <v>8048</v>
      </c>
      <c r="I77" s="9" t="s">
        <v>8049</v>
      </c>
      <c r="J77" s="9" t="s">
        <v>8045</v>
      </c>
      <c r="K77" s="9" t="s">
        <v>8050</v>
      </c>
      <c r="L77" s="9" t="s">
        <v>4191</v>
      </c>
      <c r="M77" s="9" t="s">
        <v>12986</v>
      </c>
      <c r="N77" s="10" t="s">
        <v>13019</v>
      </c>
      <c r="O77" s="10" t="s">
        <v>13194</v>
      </c>
      <c r="P77" s="4" t="s">
        <v>13307</v>
      </c>
      <c r="Q77" s="10" t="s">
        <v>13491</v>
      </c>
      <c r="R77" s="4" t="s">
        <v>13590</v>
      </c>
      <c r="S77" s="4" t="s">
        <v>13696</v>
      </c>
      <c r="T77" s="10" t="s">
        <v>13839</v>
      </c>
      <c r="U77" s="10" t="s">
        <v>14014</v>
      </c>
      <c r="V77" s="10" t="s">
        <v>14187</v>
      </c>
      <c r="W77" s="4" t="s">
        <v>14332</v>
      </c>
      <c r="X77" s="4" t="s">
        <v>16330</v>
      </c>
      <c r="Y77" s="4" t="s">
        <v>16457</v>
      </c>
      <c r="Z77" s="4" t="s">
        <v>16582</v>
      </c>
      <c r="AA77" s="4" t="s">
        <v>16712</v>
      </c>
    </row>
    <row r="78" spans="1:27" x14ac:dyDescent="0.25">
      <c r="A78" s="102">
        <v>75</v>
      </c>
      <c r="B78" s="9" t="s">
        <v>7048</v>
      </c>
      <c r="C78" s="9" t="s">
        <v>2093</v>
      </c>
      <c r="D78" s="9" t="s">
        <v>6782</v>
      </c>
      <c r="E78" s="9" t="s">
        <v>7049</v>
      </c>
      <c r="F78" s="9" t="s">
        <v>14703</v>
      </c>
      <c r="G78" s="9" t="s">
        <v>8047</v>
      </c>
      <c r="H78" s="9" t="s">
        <v>8048</v>
      </c>
      <c r="I78" s="9" t="s">
        <v>8049</v>
      </c>
      <c r="J78" s="9" t="s">
        <v>8051</v>
      </c>
      <c r="K78" s="9" t="s">
        <v>8052</v>
      </c>
      <c r="L78" s="9" t="s">
        <v>4173</v>
      </c>
      <c r="M78" s="9" t="s">
        <v>12987</v>
      </c>
      <c r="N78" s="10" t="s">
        <v>13020</v>
      </c>
      <c r="O78" s="10" t="s">
        <v>13194</v>
      </c>
      <c r="P78" s="4" t="s">
        <v>13308</v>
      </c>
      <c r="Q78" s="10" t="s">
        <v>13491</v>
      </c>
      <c r="R78" s="4" t="s">
        <v>13590</v>
      </c>
      <c r="S78" s="4" t="s">
        <v>13696</v>
      </c>
      <c r="T78" s="10" t="s">
        <v>13839</v>
      </c>
      <c r="U78" s="10" t="s">
        <v>14014</v>
      </c>
      <c r="V78" s="10" t="s">
        <v>14188</v>
      </c>
      <c r="W78" s="4" t="s">
        <v>14332</v>
      </c>
      <c r="X78" s="4" t="s">
        <v>16330</v>
      </c>
      <c r="Y78" s="4" t="s">
        <v>16458</v>
      </c>
      <c r="Z78" s="4" t="s">
        <v>16582</v>
      </c>
      <c r="AA78" s="4" t="s">
        <v>16712</v>
      </c>
    </row>
    <row r="79" spans="1:27" x14ac:dyDescent="0.25">
      <c r="A79" s="102">
        <v>76</v>
      </c>
      <c r="B79" s="9" t="s">
        <v>7050</v>
      </c>
      <c r="C79" s="9" t="s">
        <v>2093</v>
      </c>
      <c r="D79" s="9" t="s">
        <v>6782</v>
      </c>
      <c r="E79" s="9" t="s">
        <v>7049</v>
      </c>
      <c r="F79" s="9" t="s">
        <v>14704</v>
      </c>
      <c r="G79" s="9" t="s">
        <v>8047</v>
      </c>
      <c r="H79" s="9" t="s">
        <v>8048</v>
      </c>
      <c r="I79" s="9" t="s">
        <v>8053</v>
      </c>
      <c r="J79" s="9" t="s">
        <v>8051</v>
      </c>
      <c r="K79" s="9" t="s">
        <v>8054</v>
      </c>
      <c r="L79" s="9" t="s">
        <v>4192</v>
      </c>
      <c r="M79" s="9" t="s">
        <v>12999</v>
      </c>
      <c r="N79" s="10" t="s">
        <v>13021</v>
      </c>
      <c r="O79" s="10" t="s">
        <v>13195</v>
      </c>
      <c r="P79" s="4" t="s">
        <v>13309</v>
      </c>
      <c r="Q79" s="10" t="s">
        <v>13491</v>
      </c>
      <c r="R79" s="4" t="s">
        <v>13590</v>
      </c>
      <c r="S79" s="4" t="s">
        <v>13696</v>
      </c>
      <c r="T79" s="10" t="s">
        <v>13840</v>
      </c>
      <c r="U79" s="10" t="s">
        <v>14015</v>
      </c>
      <c r="V79" s="10" t="s">
        <v>14188</v>
      </c>
      <c r="W79" s="4" t="s">
        <v>14333</v>
      </c>
      <c r="X79" s="4" t="s">
        <v>16330</v>
      </c>
      <c r="Y79" s="4" t="s">
        <v>16458</v>
      </c>
      <c r="Z79" s="4" t="s">
        <v>16582</v>
      </c>
      <c r="AA79" s="4" t="s">
        <v>16713</v>
      </c>
    </row>
    <row r="80" spans="1:27" x14ac:dyDescent="0.25">
      <c r="A80" s="102">
        <v>77</v>
      </c>
      <c r="B80" s="9" t="s">
        <v>7050</v>
      </c>
      <c r="C80" s="9" t="s">
        <v>7051</v>
      </c>
      <c r="D80" s="9" t="s">
        <v>7052</v>
      </c>
      <c r="E80" s="9" t="s">
        <v>7049</v>
      </c>
      <c r="F80" s="9" t="s">
        <v>14705</v>
      </c>
      <c r="G80" s="9" t="s">
        <v>8047</v>
      </c>
      <c r="H80" s="9" t="s">
        <v>8055</v>
      </c>
      <c r="I80" s="9" t="s">
        <v>8053</v>
      </c>
      <c r="J80" s="9" t="s">
        <v>8056</v>
      </c>
      <c r="K80" s="9" t="s">
        <v>8057</v>
      </c>
      <c r="L80" s="9" t="s">
        <v>4174</v>
      </c>
      <c r="M80" s="9" t="s">
        <v>12988</v>
      </c>
      <c r="N80" s="10" t="s">
        <v>13018</v>
      </c>
      <c r="O80" s="10" t="s">
        <v>13195</v>
      </c>
      <c r="P80" s="4" t="s">
        <v>13310</v>
      </c>
      <c r="Q80" s="10" t="s">
        <v>13491</v>
      </c>
      <c r="R80" s="4" t="s">
        <v>13590</v>
      </c>
      <c r="S80" s="4" t="s">
        <v>13697</v>
      </c>
      <c r="T80" s="10" t="s">
        <v>13841</v>
      </c>
      <c r="U80" s="10" t="s">
        <v>14015</v>
      </c>
      <c r="V80" s="10" t="s">
        <v>14189</v>
      </c>
      <c r="W80" s="4" t="s">
        <v>14333</v>
      </c>
      <c r="X80" s="4" t="s">
        <v>16330</v>
      </c>
      <c r="Y80" s="4" t="s">
        <v>16458</v>
      </c>
      <c r="Z80" s="4" t="s">
        <v>16583</v>
      </c>
      <c r="AA80" s="4" t="s">
        <v>16713</v>
      </c>
    </row>
    <row r="81" spans="1:27" x14ac:dyDescent="0.25">
      <c r="A81" s="102">
        <v>78</v>
      </c>
      <c r="B81" s="9" t="s">
        <v>7050</v>
      </c>
      <c r="C81" s="9" t="s">
        <v>7051</v>
      </c>
      <c r="D81" s="9" t="s">
        <v>7052</v>
      </c>
      <c r="E81" s="9" t="s">
        <v>7049</v>
      </c>
      <c r="F81" s="9" t="s">
        <v>14706</v>
      </c>
      <c r="G81" s="9" t="s">
        <v>8047</v>
      </c>
      <c r="H81" s="9" t="s">
        <v>8055</v>
      </c>
      <c r="I81" s="9" t="s">
        <v>8058</v>
      </c>
      <c r="J81" s="9" t="s">
        <v>8056</v>
      </c>
      <c r="K81" s="9" t="s">
        <v>2092</v>
      </c>
      <c r="L81" s="9" t="s">
        <v>4193</v>
      </c>
      <c r="M81" s="9" t="s">
        <v>12988</v>
      </c>
      <c r="N81" s="10" t="s">
        <v>13143</v>
      </c>
      <c r="O81" s="10" t="s">
        <v>13195</v>
      </c>
      <c r="P81" s="4" t="s">
        <v>13311</v>
      </c>
      <c r="Q81" s="10" t="s">
        <v>13492</v>
      </c>
      <c r="R81" s="4" t="s">
        <v>13591</v>
      </c>
      <c r="S81" s="4" t="s">
        <v>13697</v>
      </c>
      <c r="T81" s="10" t="s">
        <v>13841</v>
      </c>
      <c r="U81" s="10" t="s">
        <v>14016</v>
      </c>
      <c r="V81" s="10" t="s">
        <v>14190</v>
      </c>
      <c r="W81" s="4" t="s">
        <v>14334</v>
      </c>
      <c r="X81" s="4" t="s">
        <v>16330</v>
      </c>
      <c r="Y81" s="4" t="s">
        <v>16459</v>
      </c>
      <c r="Z81" s="4" t="s">
        <v>16583</v>
      </c>
      <c r="AA81" s="4" t="s">
        <v>16713</v>
      </c>
    </row>
    <row r="82" spans="1:27" x14ac:dyDescent="0.25">
      <c r="A82" s="102">
        <v>79</v>
      </c>
      <c r="B82" s="9" t="s">
        <v>7050</v>
      </c>
      <c r="C82" s="9" t="s">
        <v>7053</v>
      </c>
      <c r="D82" s="9" t="s">
        <v>7054</v>
      </c>
      <c r="E82" s="9" t="s">
        <v>6759</v>
      </c>
      <c r="F82" s="9" t="s">
        <v>14707</v>
      </c>
      <c r="G82" s="9" t="s">
        <v>14459</v>
      </c>
      <c r="H82" s="9" t="s">
        <v>443</v>
      </c>
      <c r="I82" s="9" t="s">
        <v>8058</v>
      </c>
      <c r="J82" s="9" t="s">
        <v>8059</v>
      </c>
      <c r="K82" s="9" t="s">
        <v>8060</v>
      </c>
      <c r="L82" s="9" t="s">
        <v>4175</v>
      </c>
      <c r="M82" s="9" t="s">
        <v>12988</v>
      </c>
      <c r="N82" s="10" t="s">
        <v>13143</v>
      </c>
      <c r="O82" s="10" t="s">
        <v>13195</v>
      </c>
      <c r="P82" s="4" t="s">
        <v>13312</v>
      </c>
      <c r="Q82" s="10" t="s">
        <v>13492</v>
      </c>
      <c r="R82" s="4" t="s">
        <v>13591</v>
      </c>
      <c r="S82" s="4" t="s">
        <v>13697</v>
      </c>
      <c r="T82" s="10" t="s">
        <v>13841</v>
      </c>
      <c r="U82" s="10" t="s">
        <v>14017</v>
      </c>
      <c r="V82" s="10" t="s">
        <v>14191</v>
      </c>
      <c r="W82" s="4" t="s">
        <v>14334</v>
      </c>
      <c r="X82" s="4" t="s">
        <v>16331</v>
      </c>
      <c r="Y82" s="4" t="s">
        <v>16460</v>
      </c>
      <c r="Z82" s="4" t="s">
        <v>16584</v>
      </c>
      <c r="AA82" s="4" t="s">
        <v>16714</v>
      </c>
    </row>
    <row r="83" spans="1:27" x14ac:dyDescent="0.25">
      <c r="A83" s="102">
        <v>80</v>
      </c>
      <c r="B83" s="9" t="s">
        <v>7050</v>
      </c>
      <c r="C83" s="9" t="s">
        <v>7053</v>
      </c>
      <c r="D83" s="9" t="s">
        <v>7054</v>
      </c>
      <c r="E83" s="9" t="s">
        <v>6759</v>
      </c>
      <c r="F83" s="9" t="s">
        <v>14708</v>
      </c>
      <c r="G83" s="9" t="s">
        <v>2709</v>
      </c>
      <c r="H83" s="9" t="s">
        <v>443</v>
      </c>
      <c r="I83" s="9" t="s">
        <v>8061</v>
      </c>
      <c r="J83" s="9" t="s">
        <v>8059</v>
      </c>
      <c r="K83" s="9" t="s">
        <v>8062</v>
      </c>
      <c r="L83" s="9" t="s">
        <v>4194</v>
      </c>
      <c r="M83" s="9" t="s">
        <v>12988</v>
      </c>
      <c r="N83" s="10" t="s">
        <v>13143</v>
      </c>
      <c r="O83" s="10" t="s">
        <v>13195</v>
      </c>
      <c r="P83" s="4" t="s">
        <v>13313</v>
      </c>
      <c r="Q83" s="10" t="s">
        <v>13492</v>
      </c>
      <c r="R83" s="4" t="s">
        <v>13592</v>
      </c>
      <c r="S83" s="4" t="s">
        <v>13697</v>
      </c>
      <c r="T83" s="10" t="s">
        <v>13841</v>
      </c>
      <c r="U83" s="10" t="s">
        <v>14018</v>
      </c>
      <c r="V83" s="10" t="s">
        <v>14192</v>
      </c>
      <c r="W83" s="4" t="s">
        <v>14334</v>
      </c>
      <c r="X83" s="4" t="s">
        <v>16331</v>
      </c>
      <c r="Y83" s="4" t="s">
        <v>16461</v>
      </c>
      <c r="Z83" s="4" t="s">
        <v>16585</v>
      </c>
      <c r="AA83" s="4" t="s">
        <v>16714</v>
      </c>
    </row>
    <row r="84" spans="1:27" x14ac:dyDescent="0.25">
      <c r="A84" s="102">
        <v>81</v>
      </c>
      <c r="B84" s="9" t="s">
        <v>7050</v>
      </c>
      <c r="C84" s="9" t="s">
        <v>7055</v>
      </c>
      <c r="D84" s="9" t="s">
        <v>7056</v>
      </c>
      <c r="E84" s="9" t="s">
        <v>7057</v>
      </c>
      <c r="F84" s="9" t="s">
        <v>14709</v>
      </c>
      <c r="G84" s="9" t="s">
        <v>2709</v>
      </c>
      <c r="H84" s="9" t="s">
        <v>8063</v>
      </c>
      <c r="I84" s="9" t="s">
        <v>8061</v>
      </c>
      <c r="J84" s="9" t="s">
        <v>8064</v>
      </c>
      <c r="K84" s="9" t="s">
        <v>8065</v>
      </c>
      <c r="L84" s="9" t="s">
        <v>4176</v>
      </c>
      <c r="M84" s="9" t="s">
        <v>12988</v>
      </c>
      <c r="N84" s="10" t="s">
        <v>13033</v>
      </c>
      <c r="O84" s="10" t="s">
        <v>13195</v>
      </c>
      <c r="P84" s="4" t="s">
        <v>13314</v>
      </c>
      <c r="Q84" s="10" t="s">
        <v>13492</v>
      </c>
      <c r="R84" s="4" t="s">
        <v>13592</v>
      </c>
      <c r="S84" s="4" t="s">
        <v>13697</v>
      </c>
      <c r="T84" s="10" t="s">
        <v>13842</v>
      </c>
      <c r="U84" s="10" t="s">
        <v>14019</v>
      </c>
      <c r="V84" s="10" t="s">
        <v>14192</v>
      </c>
      <c r="W84" s="4" t="s">
        <v>14335</v>
      </c>
      <c r="X84" s="4" t="s">
        <v>16331</v>
      </c>
      <c r="Y84" s="4" t="s">
        <v>16462</v>
      </c>
      <c r="Z84" s="4" t="s">
        <v>16585</v>
      </c>
      <c r="AA84" s="4" t="s">
        <v>16714</v>
      </c>
    </row>
    <row r="85" spans="1:27" x14ac:dyDescent="0.25">
      <c r="A85" s="102">
        <v>82</v>
      </c>
      <c r="B85" s="9" t="s">
        <v>7058</v>
      </c>
      <c r="C85" s="9" t="s">
        <v>6450</v>
      </c>
      <c r="D85" s="9" t="s">
        <v>7056</v>
      </c>
      <c r="E85" s="9" t="s">
        <v>7057</v>
      </c>
      <c r="F85" s="9" t="s">
        <v>14710</v>
      </c>
      <c r="G85" s="9" t="s">
        <v>8066</v>
      </c>
      <c r="H85" s="9" t="s">
        <v>8067</v>
      </c>
      <c r="I85" s="9" t="s">
        <v>8068</v>
      </c>
      <c r="J85" s="9" t="s">
        <v>8064</v>
      </c>
      <c r="K85" s="9" t="s">
        <v>8069</v>
      </c>
      <c r="L85" s="9" t="s">
        <v>4195</v>
      </c>
      <c r="M85" s="9" t="s">
        <v>12988</v>
      </c>
      <c r="N85" s="10" t="s">
        <v>13034</v>
      </c>
      <c r="O85" s="10" t="s">
        <v>13196</v>
      </c>
      <c r="P85" s="4" t="s">
        <v>13315</v>
      </c>
      <c r="Q85" s="10" t="s">
        <v>13492</v>
      </c>
      <c r="R85" s="4" t="s">
        <v>13592</v>
      </c>
      <c r="S85" s="4" t="s">
        <v>13697</v>
      </c>
      <c r="T85" s="10" t="s">
        <v>13842</v>
      </c>
      <c r="U85" s="10" t="s">
        <v>14019</v>
      </c>
      <c r="V85" s="10" t="s">
        <v>14193</v>
      </c>
      <c r="W85" s="4" t="s">
        <v>14335</v>
      </c>
      <c r="X85" s="4" t="s">
        <v>16331</v>
      </c>
      <c r="Y85" s="4" t="s">
        <v>16463</v>
      </c>
      <c r="Z85" s="4" t="s">
        <v>16585</v>
      </c>
      <c r="AA85" s="4" t="s">
        <v>16715</v>
      </c>
    </row>
    <row r="86" spans="1:27" x14ac:dyDescent="0.25">
      <c r="A86" s="102">
        <v>83</v>
      </c>
      <c r="B86" s="9" t="s">
        <v>7058</v>
      </c>
      <c r="C86" s="9" t="s">
        <v>7059</v>
      </c>
      <c r="D86" s="9" t="s">
        <v>7060</v>
      </c>
      <c r="E86" s="9" t="s">
        <v>3065</v>
      </c>
      <c r="F86" s="9" t="s">
        <v>14711</v>
      </c>
      <c r="G86" s="9" t="s">
        <v>8066</v>
      </c>
      <c r="H86" s="9" t="s">
        <v>8070</v>
      </c>
      <c r="I86" s="9" t="s">
        <v>8071</v>
      </c>
      <c r="J86" s="9" t="s">
        <v>8072</v>
      </c>
      <c r="K86" s="9" t="s">
        <v>8073</v>
      </c>
      <c r="L86" s="9" t="s">
        <v>4177</v>
      </c>
      <c r="M86" s="9" t="s">
        <v>12988</v>
      </c>
      <c r="N86" s="10" t="s">
        <v>13050</v>
      </c>
      <c r="O86" s="10" t="s">
        <v>13196</v>
      </c>
      <c r="P86" s="4" t="s">
        <v>13316</v>
      </c>
      <c r="Q86" s="10" t="s">
        <v>13492</v>
      </c>
      <c r="R86" s="4" t="s">
        <v>13592</v>
      </c>
      <c r="S86" s="4" t="s">
        <v>13697</v>
      </c>
      <c r="T86" s="10" t="s">
        <v>13843</v>
      </c>
      <c r="U86" s="10" t="s">
        <v>14019</v>
      </c>
      <c r="V86" s="10" t="s">
        <v>14193</v>
      </c>
      <c r="W86" s="4" t="s">
        <v>14335</v>
      </c>
      <c r="X86" s="4" t="s">
        <v>16332</v>
      </c>
      <c r="Y86" s="4" t="s">
        <v>16464</v>
      </c>
      <c r="Z86" s="4" t="s">
        <v>16585</v>
      </c>
      <c r="AA86" s="4" t="s">
        <v>16715</v>
      </c>
    </row>
    <row r="87" spans="1:27" x14ac:dyDescent="0.25">
      <c r="A87" s="102">
        <v>84</v>
      </c>
      <c r="B87" s="9" t="s">
        <v>7061</v>
      </c>
      <c r="C87" s="9" t="s">
        <v>7062</v>
      </c>
      <c r="D87" s="9" t="s">
        <v>7063</v>
      </c>
      <c r="E87" s="9" t="s">
        <v>3065</v>
      </c>
      <c r="F87" s="9" t="s">
        <v>14712</v>
      </c>
      <c r="G87" s="9" t="s">
        <v>8074</v>
      </c>
      <c r="H87" s="9" t="s">
        <v>8075</v>
      </c>
      <c r="I87" s="9" t="s">
        <v>8076</v>
      </c>
      <c r="J87" s="9" t="s">
        <v>8072</v>
      </c>
      <c r="K87" s="9" t="s">
        <v>8077</v>
      </c>
      <c r="L87" s="9" t="s">
        <v>361</v>
      </c>
      <c r="M87" s="9" t="s">
        <v>12989</v>
      </c>
      <c r="N87" s="10" t="s">
        <v>13051</v>
      </c>
      <c r="O87" s="10" t="s">
        <v>13196</v>
      </c>
      <c r="P87" s="4" t="s">
        <v>13317</v>
      </c>
      <c r="Q87" s="10" t="s">
        <v>13492</v>
      </c>
      <c r="R87" s="4" t="s">
        <v>13593</v>
      </c>
      <c r="S87" s="4" t="s">
        <v>13698</v>
      </c>
      <c r="T87" s="10" t="s">
        <v>13843</v>
      </c>
      <c r="U87" s="10" t="s">
        <v>14019</v>
      </c>
      <c r="V87" s="10" t="s">
        <v>14193</v>
      </c>
      <c r="W87" s="4" t="s">
        <v>14335</v>
      </c>
      <c r="X87" s="4" t="s">
        <v>16332</v>
      </c>
      <c r="Y87" s="4" t="s">
        <v>16464</v>
      </c>
      <c r="Z87" s="4" t="s">
        <v>16586</v>
      </c>
      <c r="AA87" s="4" t="s">
        <v>16715</v>
      </c>
    </row>
    <row r="88" spans="1:27" x14ac:dyDescent="0.25">
      <c r="A88" s="102">
        <v>85</v>
      </c>
      <c r="B88" s="9" t="s">
        <v>7064</v>
      </c>
      <c r="C88" s="9" t="s">
        <v>7065</v>
      </c>
      <c r="D88" s="9" t="s">
        <v>7066</v>
      </c>
      <c r="E88" s="9" t="s">
        <v>7067</v>
      </c>
      <c r="F88" s="9" t="s">
        <v>14713</v>
      </c>
      <c r="G88" s="9" t="s">
        <v>8074</v>
      </c>
      <c r="H88" s="9" t="s">
        <v>451</v>
      </c>
      <c r="I88" s="9" t="s">
        <v>8078</v>
      </c>
      <c r="J88" s="9" t="s">
        <v>8079</v>
      </c>
      <c r="K88" s="9" t="s">
        <v>8080</v>
      </c>
      <c r="L88" s="9" t="s">
        <v>4178</v>
      </c>
      <c r="M88" s="9" t="s">
        <v>12989</v>
      </c>
      <c r="N88" s="10" t="s">
        <v>13052</v>
      </c>
      <c r="O88" s="10" t="s">
        <v>13196</v>
      </c>
      <c r="P88" s="4" t="s">
        <v>13318</v>
      </c>
      <c r="Q88" s="10" t="s">
        <v>13492</v>
      </c>
      <c r="R88" s="4" t="s">
        <v>13593</v>
      </c>
      <c r="S88" s="4" t="s">
        <v>13698</v>
      </c>
      <c r="T88" s="10" t="s">
        <v>13843</v>
      </c>
      <c r="U88" s="10" t="s">
        <v>14019</v>
      </c>
      <c r="V88" s="10" t="s">
        <v>14193</v>
      </c>
      <c r="W88" s="4" t="s">
        <v>14335</v>
      </c>
      <c r="X88" s="4" t="s">
        <v>16332</v>
      </c>
      <c r="Y88" s="4" t="s">
        <v>16464</v>
      </c>
      <c r="Z88" s="4" t="s">
        <v>16586</v>
      </c>
      <c r="AA88" s="4" t="s">
        <v>16716</v>
      </c>
    </row>
    <row r="89" spans="1:27" x14ac:dyDescent="0.25">
      <c r="A89" s="102">
        <v>86</v>
      </c>
      <c r="B89" s="9" t="s">
        <v>7068</v>
      </c>
      <c r="C89" s="9" t="s">
        <v>6809</v>
      </c>
      <c r="D89" s="9" t="s">
        <v>7069</v>
      </c>
      <c r="E89" s="9" t="s">
        <v>7070</v>
      </c>
      <c r="F89" s="9" t="s">
        <v>14714</v>
      </c>
      <c r="G89" s="9" t="s">
        <v>2814</v>
      </c>
      <c r="H89" s="9" t="s">
        <v>8081</v>
      </c>
      <c r="I89" s="9" t="s">
        <v>8078</v>
      </c>
      <c r="J89" s="9" t="s">
        <v>8079</v>
      </c>
      <c r="K89" s="9" t="s">
        <v>8082</v>
      </c>
      <c r="L89" s="9" t="s">
        <v>4196</v>
      </c>
      <c r="M89" s="9" t="s">
        <v>12989</v>
      </c>
      <c r="N89" s="10" t="s">
        <v>13053</v>
      </c>
      <c r="O89" s="10" t="s">
        <v>13196</v>
      </c>
      <c r="P89" s="4" t="s">
        <v>13319</v>
      </c>
      <c r="Q89" s="10" t="s">
        <v>13493</v>
      </c>
      <c r="R89" s="4" t="s">
        <v>13593</v>
      </c>
      <c r="S89" s="4" t="s">
        <v>13698</v>
      </c>
      <c r="T89" s="10" t="s">
        <v>13712</v>
      </c>
      <c r="U89" s="10" t="s">
        <v>14020</v>
      </c>
      <c r="V89" s="10" t="s">
        <v>14193</v>
      </c>
      <c r="W89" s="4" t="s">
        <v>14335</v>
      </c>
      <c r="X89" s="4" t="s">
        <v>16332</v>
      </c>
      <c r="Y89" s="4" t="s">
        <v>16464</v>
      </c>
      <c r="Z89" s="4" t="s">
        <v>16586</v>
      </c>
      <c r="AA89" s="4" t="s">
        <v>16716</v>
      </c>
    </row>
    <row r="90" spans="1:27" x14ac:dyDescent="0.25">
      <c r="A90" s="102">
        <v>87</v>
      </c>
      <c r="B90" s="9" t="s">
        <v>7071</v>
      </c>
      <c r="C90" s="9" t="s">
        <v>7072</v>
      </c>
      <c r="D90" s="9" t="s">
        <v>7073</v>
      </c>
      <c r="E90" s="9" t="s">
        <v>7070</v>
      </c>
      <c r="F90" s="9" t="s">
        <v>14715</v>
      </c>
      <c r="G90" s="9" t="s">
        <v>2814</v>
      </c>
      <c r="H90" s="9" t="s">
        <v>453</v>
      </c>
      <c r="I90" s="9" t="s">
        <v>8083</v>
      </c>
      <c r="J90" s="9" t="s">
        <v>8084</v>
      </c>
      <c r="K90" s="9" t="s">
        <v>8085</v>
      </c>
      <c r="L90" s="9" t="s">
        <v>2365</v>
      </c>
      <c r="M90" s="9" t="s">
        <v>12990</v>
      </c>
      <c r="N90" s="10" t="s">
        <v>13054</v>
      </c>
      <c r="O90" s="10" t="s">
        <v>13196</v>
      </c>
      <c r="P90" s="4" t="s">
        <v>13320</v>
      </c>
      <c r="Q90" s="10" t="s">
        <v>13493</v>
      </c>
      <c r="R90" s="4" t="s">
        <v>13594</v>
      </c>
      <c r="S90" s="4" t="s">
        <v>13698</v>
      </c>
      <c r="T90" s="10" t="s">
        <v>13712</v>
      </c>
      <c r="U90" s="10" t="s">
        <v>14020</v>
      </c>
      <c r="V90" s="10" t="s">
        <v>14194</v>
      </c>
      <c r="W90" s="4" t="s">
        <v>14336</v>
      </c>
      <c r="X90" s="4" t="s">
        <v>16332</v>
      </c>
      <c r="Y90" s="4" t="s">
        <v>16464</v>
      </c>
      <c r="Z90" s="4" t="s">
        <v>16586</v>
      </c>
      <c r="AA90" s="4" t="s">
        <v>16716</v>
      </c>
    </row>
    <row r="91" spans="1:27" x14ac:dyDescent="0.25">
      <c r="A91" s="102">
        <v>88</v>
      </c>
      <c r="B91" s="9" t="s">
        <v>7074</v>
      </c>
      <c r="C91" s="9" t="s">
        <v>7075</v>
      </c>
      <c r="D91" s="9" t="s">
        <v>7076</v>
      </c>
      <c r="E91" s="9" t="s">
        <v>7070</v>
      </c>
      <c r="F91" s="9" t="s">
        <v>14716</v>
      </c>
      <c r="G91" s="9" t="s">
        <v>8086</v>
      </c>
      <c r="H91" s="9" t="s">
        <v>8087</v>
      </c>
      <c r="I91" s="9" t="s">
        <v>8083</v>
      </c>
      <c r="J91" s="9" t="s">
        <v>8084</v>
      </c>
      <c r="K91" s="9" t="s">
        <v>8088</v>
      </c>
      <c r="L91" s="9" t="s">
        <v>363</v>
      </c>
      <c r="M91" s="9" t="s">
        <v>12990</v>
      </c>
      <c r="N91" s="10" t="s">
        <v>13055</v>
      </c>
      <c r="O91" s="10" t="s">
        <v>13196</v>
      </c>
      <c r="P91" s="4" t="s">
        <v>13321</v>
      </c>
      <c r="Q91" s="10" t="s">
        <v>13493</v>
      </c>
      <c r="R91" s="4" t="s">
        <v>13594</v>
      </c>
      <c r="S91" s="4" t="s">
        <v>13698</v>
      </c>
      <c r="T91" s="10" t="s">
        <v>13712</v>
      </c>
      <c r="U91" s="10" t="s">
        <v>14020</v>
      </c>
      <c r="V91" s="10" t="s">
        <v>14195</v>
      </c>
      <c r="W91" s="4" t="s">
        <v>14337</v>
      </c>
      <c r="X91" s="4" t="s">
        <v>16333</v>
      </c>
      <c r="Y91" s="4" t="s">
        <v>16465</v>
      </c>
      <c r="Z91" s="4" t="s">
        <v>16586</v>
      </c>
      <c r="AA91" s="4" t="s">
        <v>16717</v>
      </c>
    </row>
    <row r="92" spans="1:27" x14ac:dyDescent="0.25">
      <c r="A92" s="102">
        <v>89</v>
      </c>
      <c r="B92" s="9" t="s">
        <v>7077</v>
      </c>
      <c r="C92" s="9" t="s">
        <v>7078</v>
      </c>
      <c r="D92" s="9" t="s">
        <v>7079</v>
      </c>
      <c r="E92" s="9" t="s">
        <v>7070</v>
      </c>
      <c r="F92" s="9" t="s">
        <v>14717</v>
      </c>
      <c r="G92" s="9" t="s">
        <v>8086</v>
      </c>
      <c r="H92" s="9" t="s">
        <v>8089</v>
      </c>
      <c r="I92" s="9" t="s">
        <v>299</v>
      </c>
      <c r="J92" s="9" t="s">
        <v>8090</v>
      </c>
      <c r="K92" s="9" t="s">
        <v>8091</v>
      </c>
      <c r="L92" s="9" t="s">
        <v>4179</v>
      </c>
      <c r="M92" s="9" t="s">
        <v>12990</v>
      </c>
      <c r="N92" s="10" t="s">
        <v>13056</v>
      </c>
      <c r="O92" s="10" t="s">
        <v>13196</v>
      </c>
      <c r="P92" s="4" t="s">
        <v>13322</v>
      </c>
      <c r="Q92" s="10" t="s">
        <v>13493</v>
      </c>
      <c r="R92" s="4" t="s">
        <v>13594</v>
      </c>
      <c r="S92" s="4" t="s">
        <v>13698</v>
      </c>
      <c r="T92" s="10" t="s">
        <v>13712</v>
      </c>
      <c r="U92" s="10" t="s">
        <v>14021</v>
      </c>
      <c r="V92" s="10" t="s">
        <v>14195</v>
      </c>
      <c r="W92" s="4" t="s">
        <v>14338</v>
      </c>
      <c r="X92" s="4" t="s">
        <v>16333</v>
      </c>
      <c r="Y92" s="4" t="s">
        <v>16466</v>
      </c>
      <c r="Z92" s="4" t="s">
        <v>16587</v>
      </c>
      <c r="AA92" s="4" t="s">
        <v>16717</v>
      </c>
    </row>
    <row r="93" spans="1:27" x14ac:dyDescent="0.25">
      <c r="A93" s="102">
        <v>90</v>
      </c>
      <c r="B93" s="9" t="s">
        <v>7080</v>
      </c>
      <c r="C93" s="9" t="s">
        <v>7081</v>
      </c>
      <c r="D93" s="9" t="s">
        <v>7082</v>
      </c>
      <c r="E93" s="9" t="s">
        <v>2038</v>
      </c>
      <c r="F93" s="9" t="s">
        <v>14718</v>
      </c>
      <c r="G93" s="9" t="s">
        <v>2932</v>
      </c>
      <c r="H93" s="9" t="s">
        <v>460</v>
      </c>
      <c r="I93" s="9" t="s">
        <v>299</v>
      </c>
      <c r="J93" s="9" t="s">
        <v>8090</v>
      </c>
      <c r="K93" s="9" t="s">
        <v>5283</v>
      </c>
      <c r="L93" s="9" t="s">
        <v>364</v>
      </c>
      <c r="M93" s="9" t="s">
        <v>12991</v>
      </c>
      <c r="N93" s="10" t="s">
        <v>13082</v>
      </c>
      <c r="O93" s="10" t="s">
        <v>13196</v>
      </c>
      <c r="P93" s="4" t="s">
        <v>13323</v>
      </c>
      <c r="Q93" s="10" t="s">
        <v>13493</v>
      </c>
      <c r="R93" s="4" t="s">
        <v>13595</v>
      </c>
      <c r="S93" s="4" t="s">
        <v>13698</v>
      </c>
      <c r="T93" s="10" t="s">
        <v>13844</v>
      </c>
      <c r="U93" s="10" t="s">
        <v>14021</v>
      </c>
      <c r="V93" s="10" t="s">
        <v>14195</v>
      </c>
      <c r="W93" s="4" t="s">
        <v>14339</v>
      </c>
      <c r="X93" s="4" t="s">
        <v>16333</v>
      </c>
      <c r="Y93" s="4" t="s">
        <v>16466</v>
      </c>
      <c r="Z93" s="4" t="s">
        <v>16587</v>
      </c>
      <c r="AA93" s="4" t="s">
        <v>16717</v>
      </c>
    </row>
    <row r="94" spans="1:27" x14ac:dyDescent="0.25">
      <c r="A94" s="102">
        <v>91</v>
      </c>
      <c r="B94" s="9" t="s">
        <v>7083</v>
      </c>
      <c r="C94" s="9" t="s">
        <v>7084</v>
      </c>
      <c r="D94" s="9" t="s">
        <v>7085</v>
      </c>
      <c r="E94" s="9" t="s">
        <v>7086</v>
      </c>
      <c r="F94" s="9" t="s">
        <v>14719</v>
      </c>
      <c r="G94" s="9" t="s">
        <v>8092</v>
      </c>
      <c r="H94" s="9" t="s">
        <v>3142</v>
      </c>
      <c r="I94" s="9" t="s">
        <v>8093</v>
      </c>
      <c r="J94" s="9" t="s">
        <v>8094</v>
      </c>
      <c r="K94" s="9" t="s">
        <v>8095</v>
      </c>
      <c r="L94" s="9" t="s">
        <v>366</v>
      </c>
      <c r="M94" s="9" t="s">
        <v>12991</v>
      </c>
      <c r="N94" s="10" t="s">
        <v>13082</v>
      </c>
      <c r="O94" s="10" t="s">
        <v>13196</v>
      </c>
      <c r="P94" s="4" t="s">
        <v>13324</v>
      </c>
      <c r="Q94" s="10" t="s">
        <v>13494</v>
      </c>
      <c r="R94" s="4" t="s">
        <v>13595</v>
      </c>
      <c r="S94" s="4" t="s">
        <v>13698</v>
      </c>
      <c r="T94" s="10" t="s">
        <v>13845</v>
      </c>
      <c r="U94" s="10" t="s">
        <v>14022</v>
      </c>
      <c r="V94" s="10" t="s">
        <v>14195</v>
      </c>
      <c r="W94" s="4" t="s">
        <v>14340</v>
      </c>
      <c r="X94" s="4" t="s">
        <v>16334</v>
      </c>
      <c r="Y94" s="4" t="s">
        <v>16466</v>
      </c>
      <c r="Z94" s="4" t="s">
        <v>16587</v>
      </c>
      <c r="AA94" s="4" t="s">
        <v>16717</v>
      </c>
    </row>
    <row r="95" spans="1:27" x14ac:dyDescent="0.25">
      <c r="A95" s="102">
        <v>92</v>
      </c>
      <c r="B95" s="9" t="s">
        <v>6298</v>
      </c>
      <c r="C95" s="9" t="s">
        <v>7087</v>
      </c>
      <c r="D95" s="9" t="s">
        <v>304</v>
      </c>
      <c r="E95" s="9" t="s">
        <v>7086</v>
      </c>
      <c r="F95" s="9" t="s">
        <v>14720</v>
      </c>
      <c r="G95" s="9" t="s">
        <v>8096</v>
      </c>
      <c r="H95" s="9" t="s">
        <v>8097</v>
      </c>
      <c r="I95" s="9" t="s">
        <v>8093</v>
      </c>
      <c r="J95" s="9" t="s">
        <v>8094</v>
      </c>
      <c r="K95" s="9" t="s">
        <v>8098</v>
      </c>
      <c r="L95" s="9" t="s">
        <v>4197</v>
      </c>
      <c r="M95" s="9" t="s">
        <v>12991</v>
      </c>
      <c r="N95" s="10" t="s">
        <v>13082</v>
      </c>
      <c r="O95" s="10" t="s">
        <v>13197</v>
      </c>
      <c r="P95" s="4" t="s">
        <v>13324</v>
      </c>
      <c r="Q95" s="10" t="s">
        <v>13494</v>
      </c>
      <c r="R95" s="4" t="s">
        <v>13595</v>
      </c>
      <c r="S95" s="4" t="s">
        <v>13699</v>
      </c>
      <c r="T95" s="10" t="s">
        <v>13846</v>
      </c>
      <c r="U95" s="10" t="s">
        <v>14022</v>
      </c>
      <c r="V95" s="10" t="s">
        <v>14195</v>
      </c>
      <c r="W95" s="4" t="s">
        <v>14340</v>
      </c>
      <c r="X95" s="4" t="s">
        <v>16334</v>
      </c>
      <c r="Y95" s="4" t="s">
        <v>16467</v>
      </c>
      <c r="Z95" s="4" t="s">
        <v>16587</v>
      </c>
      <c r="AA95" s="4" t="s">
        <v>16718</v>
      </c>
    </row>
    <row r="96" spans="1:27" x14ac:dyDescent="0.25">
      <c r="A96" s="102">
        <v>93</v>
      </c>
      <c r="B96" s="9" t="s">
        <v>7088</v>
      </c>
      <c r="C96" s="9" t="s">
        <v>2109</v>
      </c>
      <c r="D96" s="9" t="s">
        <v>7089</v>
      </c>
      <c r="E96" s="9" t="s">
        <v>7086</v>
      </c>
      <c r="F96" s="9" t="s">
        <v>14721</v>
      </c>
      <c r="G96" s="9" t="s">
        <v>8099</v>
      </c>
      <c r="H96" s="9" t="s">
        <v>465</v>
      </c>
      <c r="I96" s="9" t="s">
        <v>8100</v>
      </c>
      <c r="J96" s="9" t="s">
        <v>8101</v>
      </c>
      <c r="K96" s="9" t="s">
        <v>8102</v>
      </c>
      <c r="L96" s="9" t="s">
        <v>4180</v>
      </c>
      <c r="M96" s="9" t="s">
        <v>12992</v>
      </c>
      <c r="N96" s="10" t="s">
        <v>13082</v>
      </c>
      <c r="O96" s="10" t="s">
        <v>13197</v>
      </c>
      <c r="P96" s="4" t="s">
        <v>13325</v>
      </c>
      <c r="Q96" s="10" t="s">
        <v>13494</v>
      </c>
      <c r="R96" s="4" t="s">
        <v>13596</v>
      </c>
      <c r="S96" s="4" t="s">
        <v>13699</v>
      </c>
      <c r="T96" s="10" t="s">
        <v>13847</v>
      </c>
      <c r="U96" s="10" t="s">
        <v>14022</v>
      </c>
      <c r="V96" s="10" t="s">
        <v>14195</v>
      </c>
      <c r="W96" s="4" t="s">
        <v>14340</v>
      </c>
      <c r="X96" s="4" t="s">
        <v>16334</v>
      </c>
      <c r="Y96" s="4" t="s">
        <v>16467</v>
      </c>
      <c r="Z96" s="4" t="s">
        <v>16587</v>
      </c>
      <c r="AA96" s="4" t="s">
        <v>16718</v>
      </c>
    </row>
    <row r="97" spans="1:27" x14ac:dyDescent="0.25">
      <c r="A97" s="102">
        <v>94</v>
      </c>
      <c r="B97" s="9" t="s">
        <v>7090</v>
      </c>
      <c r="C97" s="9" t="s">
        <v>7091</v>
      </c>
      <c r="D97" s="9" t="s">
        <v>7092</v>
      </c>
      <c r="E97" s="9" t="s">
        <v>7086</v>
      </c>
      <c r="F97" s="9" t="s">
        <v>14722</v>
      </c>
      <c r="G97" s="9" t="s">
        <v>8103</v>
      </c>
      <c r="H97" s="9" t="s">
        <v>8104</v>
      </c>
      <c r="I97" s="9" t="s">
        <v>8100</v>
      </c>
      <c r="J97" s="9" t="s">
        <v>8101</v>
      </c>
      <c r="K97" s="9" t="s">
        <v>8105</v>
      </c>
      <c r="L97" s="9" t="s">
        <v>4198</v>
      </c>
      <c r="M97" s="9" t="s">
        <v>12992</v>
      </c>
      <c r="N97" s="10" t="s">
        <v>13082</v>
      </c>
      <c r="O97" s="10" t="s">
        <v>13197</v>
      </c>
      <c r="P97" s="4" t="s">
        <v>13326</v>
      </c>
      <c r="Q97" s="10" t="s">
        <v>13494</v>
      </c>
      <c r="R97" s="4" t="s">
        <v>13596</v>
      </c>
      <c r="S97" s="4" t="s">
        <v>13699</v>
      </c>
      <c r="T97" s="10" t="s">
        <v>13848</v>
      </c>
      <c r="U97" s="10" t="s">
        <v>14022</v>
      </c>
      <c r="V97" s="10" t="s">
        <v>14196</v>
      </c>
      <c r="W97" s="4" t="s">
        <v>14340</v>
      </c>
      <c r="X97" s="4" t="s">
        <v>16335</v>
      </c>
      <c r="Y97" s="4" t="s">
        <v>16468</v>
      </c>
      <c r="Z97" s="4" t="s">
        <v>16587</v>
      </c>
      <c r="AA97" s="4" t="s">
        <v>16718</v>
      </c>
    </row>
    <row r="98" spans="1:27" x14ac:dyDescent="0.25">
      <c r="A98" s="102">
        <v>95</v>
      </c>
      <c r="B98" s="9" t="s">
        <v>7093</v>
      </c>
      <c r="C98" s="9" t="s">
        <v>7094</v>
      </c>
      <c r="D98" s="9" t="s">
        <v>7095</v>
      </c>
      <c r="E98" s="9" t="s">
        <v>7096</v>
      </c>
      <c r="F98" s="9" t="s">
        <v>14723</v>
      </c>
      <c r="G98" s="9" t="s">
        <v>8106</v>
      </c>
      <c r="H98" s="9" t="s">
        <v>468</v>
      </c>
      <c r="I98" s="9" t="s">
        <v>8107</v>
      </c>
      <c r="J98" s="9" t="s">
        <v>8108</v>
      </c>
      <c r="K98" s="9" t="s">
        <v>8109</v>
      </c>
      <c r="L98" s="9" t="s">
        <v>4181</v>
      </c>
      <c r="M98" s="9" t="s">
        <v>12992</v>
      </c>
      <c r="N98" s="10" t="s">
        <v>13093</v>
      </c>
      <c r="O98" s="10" t="s">
        <v>13198</v>
      </c>
      <c r="P98" s="4" t="s">
        <v>13327</v>
      </c>
      <c r="Q98" s="10" t="s">
        <v>13495</v>
      </c>
      <c r="R98" s="4" t="s">
        <v>13597</v>
      </c>
      <c r="S98" s="4" t="s">
        <v>13699</v>
      </c>
      <c r="T98" s="10" t="s">
        <v>13713</v>
      </c>
      <c r="U98" s="10" t="s">
        <v>14023</v>
      </c>
      <c r="V98" s="10" t="s">
        <v>14196</v>
      </c>
      <c r="W98" s="4" t="s">
        <v>14340</v>
      </c>
      <c r="X98" s="4" t="s">
        <v>14347</v>
      </c>
      <c r="Y98" s="4" t="s">
        <v>16468</v>
      </c>
      <c r="Z98" s="4" t="s">
        <v>16587</v>
      </c>
      <c r="AA98" s="4" t="s">
        <v>16719</v>
      </c>
    </row>
    <row r="99" spans="1:27" x14ac:dyDescent="0.25">
      <c r="A99" s="102">
        <v>96</v>
      </c>
      <c r="B99" s="9" t="s">
        <v>7097</v>
      </c>
      <c r="C99" s="9" t="s">
        <v>7098</v>
      </c>
      <c r="D99" s="9" t="s">
        <v>7099</v>
      </c>
      <c r="E99" s="9" t="s">
        <v>7100</v>
      </c>
      <c r="F99" s="9" t="s">
        <v>14724</v>
      </c>
      <c r="G99" s="9" t="s">
        <v>3136</v>
      </c>
      <c r="H99" s="9" t="s">
        <v>8110</v>
      </c>
      <c r="I99" s="9" t="s">
        <v>8107</v>
      </c>
      <c r="J99" s="9" t="s">
        <v>8108</v>
      </c>
      <c r="K99" s="9" t="s">
        <v>8111</v>
      </c>
      <c r="L99" s="9" t="s">
        <v>4199</v>
      </c>
      <c r="M99" s="9" t="s">
        <v>12993</v>
      </c>
      <c r="N99" s="10" t="s">
        <v>13094</v>
      </c>
      <c r="O99" s="10" t="s">
        <v>13198</v>
      </c>
      <c r="P99" s="4" t="s">
        <v>13328</v>
      </c>
      <c r="Q99" s="10" t="s">
        <v>13495</v>
      </c>
      <c r="R99" s="4" t="s">
        <v>13597</v>
      </c>
      <c r="S99" s="4" t="s">
        <v>13699</v>
      </c>
      <c r="T99" s="10" t="s">
        <v>13713</v>
      </c>
      <c r="U99" s="10" t="s">
        <v>14023</v>
      </c>
      <c r="V99" s="10" t="s">
        <v>14196</v>
      </c>
      <c r="W99" s="4" t="s">
        <v>14340</v>
      </c>
      <c r="X99" s="4" t="s">
        <v>14347</v>
      </c>
      <c r="Y99" s="4" t="s">
        <v>16468</v>
      </c>
      <c r="Z99" s="4" t="s">
        <v>16588</v>
      </c>
      <c r="AA99" s="4" t="s">
        <v>16719</v>
      </c>
    </row>
    <row r="100" spans="1:27" x14ac:dyDescent="0.25">
      <c r="A100" s="102">
        <v>97</v>
      </c>
      <c r="B100" s="9" t="s">
        <v>7101</v>
      </c>
      <c r="C100" s="9" t="s">
        <v>7102</v>
      </c>
      <c r="D100" s="9" t="s">
        <v>7103</v>
      </c>
      <c r="E100" s="9" t="s">
        <v>7104</v>
      </c>
      <c r="F100" s="9" t="s">
        <v>14725</v>
      </c>
      <c r="G100" s="9" t="s">
        <v>3266</v>
      </c>
      <c r="H100" s="9" t="s">
        <v>8112</v>
      </c>
      <c r="I100" s="9" t="s">
        <v>8113</v>
      </c>
      <c r="J100" s="9" t="s">
        <v>8114</v>
      </c>
      <c r="K100" s="9" t="s">
        <v>312</v>
      </c>
      <c r="L100" s="9" t="s">
        <v>4200</v>
      </c>
      <c r="M100" s="9" t="s">
        <v>12993</v>
      </c>
      <c r="N100" s="10" t="s">
        <v>13095</v>
      </c>
      <c r="O100" s="10" t="s">
        <v>13198</v>
      </c>
      <c r="P100" s="4" t="s">
        <v>13329</v>
      </c>
      <c r="Q100" s="10" t="s">
        <v>13495</v>
      </c>
      <c r="R100" s="4" t="s">
        <v>13598</v>
      </c>
      <c r="S100" s="4" t="s">
        <v>13699</v>
      </c>
      <c r="T100" s="10" t="s">
        <v>13713</v>
      </c>
      <c r="U100" s="10" t="s">
        <v>14023</v>
      </c>
      <c r="V100" s="10" t="s">
        <v>14196</v>
      </c>
      <c r="W100" s="4" t="s">
        <v>14341</v>
      </c>
      <c r="X100" s="4" t="s">
        <v>14347</v>
      </c>
      <c r="Y100" s="4" t="s">
        <v>16469</v>
      </c>
      <c r="Z100" s="4" t="s">
        <v>16588</v>
      </c>
      <c r="AA100" s="4" t="s">
        <v>16719</v>
      </c>
    </row>
    <row r="101" spans="1:27" x14ac:dyDescent="0.25">
      <c r="A101" s="102">
        <v>98</v>
      </c>
      <c r="B101" s="9" t="s">
        <v>7105</v>
      </c>
      <c r="C101" s="9" t="s">
        <v>7106</v>
      </c>
      <c r="D101" s="9" t="s">
        <v>7107</v>
      </c>
      <c r="E101" s="9" t="s">
        <v>7108</v>
      </c>
      <c r="F101" s="9" t="s">
        <v>14726</v>
      </c>
      <c r="G101" s="9" t="s">
        <v>3378</v>
      </c>
      <c r="H101" s="9" t="s">
        <v>8115</v>
      </c>
      <c r="I101" s="9" t="s">
        <v>8113</v>
      </c>
      <c r="J101" s="9" t="s">
        <v>8114</v>
      </c>
      <c r="K101" s="9" t="s">
        <v>8116</v>
      </c>
      <c r="L101" s="9" t="s">
        <v>4217</v>
      </c>
      <c r="M101" s="9" t="s">
        <v>12993</v>
      </c>
      <c r="N101" s="10" t="s">
        <v>13096</v>
      </c>
      <c r="O101" s="10" t="s">
        <v>13198</v>
      </c>
      <c r="P101" s="4" t="s">
        <v>13330</v>
      </c>
      <c r="Q101" s="10" t="s">
        <v>13496</v>
      </c>
      <c r="R101" s="4" t="s">
        <v>13598</v>
      </c>
      <c r="S101" s="4" t="s">
        <v>13699</v>
      </c>
      <c r="T101" s="10" t="s">
        <v>13849</v>
      </c>
      <c r="U101" s="10" t="s">
        <v>14023</v>
      </c>
      <c r="V101" s="10" t="s">
        <v>14196</v>
      </c>
      <c r="W101" s="4" t="s">
        <v>14341</v>
      </c>
      <c r="X101" s="4" t="s">
        <v>14347</v>
      </c>
      <c r="Y101" s="4" t="s">
        <v>16469</v>
      </c>
      <c r="Z101" s="4" t="s">
        <v>16588</v>
      </c>
      <c r="AA101" s="4" t="s">
        <v>16719</v>
      </c>
    </row>
    <row r="102" spans="1:27" x14ac:dyDescent="0.25">
      <c r="A102" s="102">
        <v>99</v>
      </c>
      <c r="B102" s="9" t="s">
        <v>7109</v>
      </c>
      <c r="C102" s="9" t="s">
        <v>7110</v>
      </c>
      <c r="D102" s="9" t="s">
        <v>7111</v>
      </c>
      <c r="E102" s="9" t="s">
        <v>2042</v>
      </c>
      <c r="F102" s="9" t="s">
        <v>14727</v>
      </c>
      <c r="G102" s="9" t="s">
        <v>8117</v>
      </c>
      <c r="H102" s="9" t="s">
        <v>8118</v>
      </c>
      <c r="I102" s="9" t="s">
        <v>310</v>
      </c>
      <c r="J102" s="9" t="s">
        <v>315</v>
      </c>
      <c r="K102" s="9" t="s">
        <v>8119</v>
      </c>
      <c r="L102" s="9" t="s">
        <v>4201</v>
      </c>
      <c r="M102" s="9" t="s">
        <v>12994</v>
      </c>
      <c r="N102" s="10" t="s">
        <v>13097</v>
      </c>
      <c r="O102" s="10" t="s">
        <v>13198</v>
      </c>
      <c r="P102" s="4" t="s">
        <v>13331</v>
      </c>
      <c r="Q102" s="10" t="s">
        <v>13496</v>
      </c>
      <c r="R102" s="4" t="s">
        <v>13598</v>
      </c>
      <c r="S102" s="4" t="s">
        <v>13700</v>
      </c>
      <c r="T102" s="10" t="s">
        <v>13849</v>
      </c>
      <c r="U102" s="10" t="s">
        <v>14023</v>
      </c>
      <c r="V102" s="10" t="s">
        <v>14197</v>
      </c>
      <c r="W102" s="4" t="s">
        <v>14341</v>
      </c>
      <c r="X102" s="4" t="s">
        <v>14348</v>
      </c>
      <c r="Y102" s="4" t="s">
        <v>16469</v>
      </c>
      <c r="Z102" s="4" t="s">
        <v>16588</v>
      </c>
      <c r="AA102" s="4" t="s">
        <v>16720</v>
      </c>
    </row>
    <row r="103" spans="1:27" x14ac:dyDescent="0.25">
      <c r="A103" s="102">
        <v>100</v>
      </c>
      <c r="B103" s="9" t="s">
        <v>7112</v>
      </c>
      <c r="C103" s="9" t="s">
        <v>7113</v>
      </c>
      <c r="D103" s="9" t="s">
        <v>7111</v>
      </c>
      <c r="E103" s="9" t="s">
        <v>3358</v>
      </c>
      <c r="F103" s="9" t="s">
        <v>14728</v>
      </c>
      <c r="G103" s="9" t="s">
        <v>3414</v>
      </c>
      <c r="H103" s="9" t="s">
        <v>484</v>
      </c>
      <c r="I103" s="9" t="s">
        <v>310</v>
      </c>
      <c r="J103" s="9" t="s">
        <v>315</v>
      </c>
      <c r="K103" s="9" t="s">
        <v>8120</v>
      </c>
      <c r="L103" s="9" t="s">
        <v>4218</v>
      </c>
      <c r="M103" s="9" t="s">
        <v>12994</v>
      </c>
      <c r="N103" s="10" t="s">
        <v>13098</v>
      </c>
      <c r="O103" s="10" t="s">
        <v>13198</v>
      </c>
      <c r="P103" s="4" t="s">
        <v>13331</v>
      </c>
      <c r="Q103" s="10" t="s">
        <v>13496</v>
      </c>
      <c r="R103" s="4" t="s">
        <v>13598</v>
      </c>
      <c r="S103" s="4" t="s">
        <v>13700</v>
      </c>
      <c r="T103" s="10" t="s">
        <v>13849</v>
      </c>
      <c r="U103" s="10" t="s">
        <v>14023</v>
      </c>
      <c r="V103" s="10" t="s">
        <v>14197</v>
      </c>
      <c r="W103" s="4" t="s">
        <v>14341</v>
      </c>
      <c r="X103" s="4" t="s">
        <v>14348</v>
      </c>
      <c r="Y103" s="4" t="s">
        <v>16469</v>
      </c>
      <c r="Z103" s="4" t="s">
        <v>16588</v>
      </c>
      <c r="AA103" s="4" t="s">
        <v>16720</v>
      </c>
    </row>
    <row r="104" spans="1:27" x14ac:dyDescent="0.25">
      <c r="A104" s="102">
        <v>101</v>
      </c>
      <c r="F104" s="9" t="s">
        <v>14729</v>
      </c>
      <c r="L104" s="9" t="s">
        <v>4202</v>
      </c>
      <c r="M104" s="9" t="s">
        <v>12943</v>
      </c>
      <c r="N104" s="10" t="s">
        <v>13099</v>
      </c>
      <c r="O104" s="10" t="s">
        <v>13199</v>
      </c>
      <c r="P104" s="4" t="s">
        <v>13332</v>
      </c>
      <c r="Q104" s="10" t="s">
        <v>13497</v>
      </c>
      <c r="R104" s="4" t="s">
        <v>13498</v>
      </c>
      <c r="S104" s="4" t="s">
        <v>13700</v>
      </c>
      <c r="T104" s="10" t="s">
        <v>13716</v>
      </c>
      <c r="U104" s="10" t="s">
        <v>14024</v>
      </c>
      <c r="V104" s="10" t="s">
        <v>14197</v>
      </c>
      <c r="W104" s="4" t="s">
        <v>14342</v>
      </c>
      <c r="X104" s="4" t="s">
        <v>14348</v>
      </c>
      <c r="Y104" s="4" t="s">
        <v>16470</v>
      </c>
      <c r="Z104" s="4" t="s">
        <v>16589</v>
      </c>
      <c r="AA104" s="4" t="s">
        <v>16721</v>
      </c>
    </row>
    <row r="105" spans="1:27" x14ac:dyDescent="0.25">
      <c r="A105" s="102">
        <v>102</v>
      </c>
      <c r="F105" s="9" t="s">
        <v>14730</v>
      </c>
      <c r="L105" s="9" t="s">
        <v>4219</v>
      </c>
      <c r="M105" s="9" t="s">
        <v>12944</v>
      </c>
      <c r="N105" s="10" t="s">
        <v>13037</v>
      </c>
      <c r="O105" s="10" t="s">
        <v>13199</v>
      </c>
      <c r="P105" s="4" t="s">
        <v>13332</v>
      </c>
      <c r="Q105" s="10" t="s">
        <v>13497</v>
      </c>
      <c r="R105" s="4" t="s">
        <v>13498</v>
      </c>
      <c r="S105" s="4" t="s">
        <v>13701</v>
      </c>
      <c r="T105" s="10" t="s">
        <v>13717</v>
      </c>
      <c r="U105" s="10" t="s">
        <v>14024</v>
      </c>
      <c r="V105" s="10" t="s">
        <v>14197</v>
      </c>
      <c r="W105" s="4" t="s">
        <v>14342</v>
      </c>
      <c r="X105" s="4" t="s">
        <v>14349</v>
      </c>
      <c r="Y105" s="4" t="s">
        <v>16470</v>
      </c>
      <c r="Z105" s="4" t="s">
        <v>16589</v>
      </c>
      <c r="AA105" s="4" t="s">
        <v>16721</v>
      </c>
    </row>
    <row r="106" spans="1:27" x14ac:dyDescent="0.25">
      <c r="A106" s="102">
        <v>103</v>
      </c>
      <c r="F106" s="9" t="s">
        <v>14731</v>
      </c>
      <c r="L106" s="9" t="s">
        <v>371</v>
      </c>
      <c r="M106" s="9" t="s">
        <v>12945</v>
      </c>
      <c r="N106" s="10" t="s">
        <v>13037</v>
      </c>
      <c r="O106" s="10" t="s">
        <v>13199</v>
      </c>
      <c r="P106" s="4" t="s">
        <v>13332</v>
      </c>
      <c r="Q106" s="10" t="s">
        <v>13497</v>
      </c>
      <c r="R106" s="4" t="s">
        <v>13498</v>
      </c>
      <c r="S106" s="4" t="s">
        <v>13702</v>
      </c>
      <c r="T106" s="10" t="s">
        <v>13717</v>
      </c>
      <c r="U106" s="10" t="s">
        <v>14024</v>
      </c>
      <c r="V106" s="10" t="s">
        <v>14197</v>
      </c>
      <c r="W106" s="4" t="s">
        <v>14342</v>
      </c>
      <c r="X106" s="4" t="s">
        <v>14349</v>
      </c>
      <c r="Y106" s="4" t="s">
        <v>16470</v>
      </c>
      <c r="Z106" s="4" t="s">
        <v>16474</v>
      </c>
      <c r="AA106" s="4" t="s">
        <v>16722</v>
      </c>
    </row>
    <row r="107" spans="1:27" x14ac:dyDescent="0.25">
      <c r="A107" s="102">
        <v>104</v>
      </c>
      <c r="F107" s="9" t="s">
        <v>14732</v>
      </c>
      <c r="L107" s="9" t="s">
        <v>4220</v>
      </c>
      <c r="M107" s="9" t="s">
        <v>12946</v>
      </c>
      <c r="N107" s="10" t="s">
        <v>13038</v>
      </c>
      <c r="O107" s="10" t="s">
        <v>13200</v>
      </c>
      <c r="P107" s="4" t="s">
        <v>13332</v>
      </c>
      <c r="Q107" s="10" t="s">
        <v>13498</v>
      </c>
      <c r="R107" s="4" t="s">
        <v>13498</v>
      </c>
      <c r="S107" s="4" t="s">
        <v>13702</v>
      </c>
      <c r="T107" s="10" t="s">
        <v>13850</v>
      </c>
      <c r="U107" s="10" t="s">
        <v>14025</v>
      </c>
      <c r="V107" s="10" t="s">
        <v>14198</v>
      </c>
      <c r="W107" s="4" t="s">
        <v>14342</v>
      </c>
      <c r="X107" s="4" t="s">
        <v>14350</v>
      </c>
      <c r="Y107" s="4" t="s">
        <v>16470</v>
      </c>
      <c r="Z107" s="4" t="s">
        <v>16474</v>
      </c>
      <c r="AA107" s="4" t="s">
        <v>16722</v>
      </c>
    </row>
    <row r="108" spans="1:27" x14ac:dyDescent="0.25">
      <c r="A108" s="102">
        <v>105</v>
      </c>
      <c r="F108" s="9" t="s">
        <v>14733</v>
      </c>
      <c r="L108" s="9" t="s">
        <v>4221</v>
      </c>
      <c r="M108" s="9" t="s">
        <v>12947</v>
      </c>
      <c r="N108" s="10" t="s">
        <v>13038</v>
      </c>
      <c r="O108" s="10" t="s">
        <v>13200</v>
      </c>
      <c r="P108" s="4" t="s">
        <v>13333</v>
      </c>
      <c r="Q108" s="10" t="s">
        <v>13498</v>
      </c>
      <c r="R108" s="4" t="s">
        <v>13499</v>
      </c>
      <c r="S108" s="4" t="s">
        <v>13702</v>
      </c>
      <c r="T108" s="10" t="s">
        <v>13850</v>
      </c>
      <c r="U108" s="10" t="s">
        <v>14025</v>
      </c>
      <c r="V108" s="10" t="s">
        <v>14198</v>
      </c>
      <c r="W108" s="4" t="s">
        <v>14343</v>
      </c>
      <c r="X108" s="4" t="s">
        <v>14350</v>
      </c>
      <c r="Y108" s="4" t="s">
        <v>16470</v>
      </c>
      <c r="Z108" s="4" t="s">
        <v>16474</v>
      </c>
      <c r="AA108" s="4" t="s">
        <v>16723</v>
      </c>
    </row>
    <row r="109" spans="1:27" x14ac:dyDescent="0.25">
      <c r="A109" s="102">
        <v>106</v>
      </c>
      <c r="F109" s="9" t="s">
        <v>14734</v>
      </c>
      <c r="L109" s="9" t="s">
        <v>4204</v>
      </c>
      <c r="M109" s="9" t="s">
        <v>12948</v>
      </c>
      <c r="N109" s="10" t="s">
        <v>13059</v>
      </c>
      <c r="O109" s="10" t="s">
        <v>13201</v>
      </c>
      <c r="P109" s="4" t="s">
        <v>13334</v>
      </c>
      <c r="Q109" s="10" t="s">
        <v>13498</v>
      </c>
      <c r="R109" s="4" t="s">
        <v>13499</v>
      </c>
      <c r="S109" s="4" t="s">
        <v>13703</v>
      </c>
      <c r="T109" s="10" t="s">
        <v>13851</v>
      </c>
      <c r="U109" s="10" t="s">
        <v>14025</v>
      </c>
      <c r="V109" s="10" t="s">
        <v>14198</v>
      </c>
      <c r="W109" s="4" t="s">
        <v>14343</v>
      </c>
      <c r="X109" s="4" t="s">
        <v>16336</v>
      </c>
      <c r="Y109" s="4" t="s">
        <v>16471</v>
      </c>
      <c r="Z109" s="4" t="s">
        <v>16474</v>
      </c>
      <c r="AA109" s="4" t="s">
        <v>16723</v>
      </c>
    </row>
    <row r="110" spans="1:27" x14ac:dyDescent="0.25">
      <c r="A110" s="102">
        <v>107</v>
      </c>
      <c r="F110" s="9" t="s">
        <v>14735</v>
      </c>
      <c r="L110" s="9" t="s">
        <v>4203</v>
      </c>
      <c r="M110" s="9" t="s">
        <v>12949</v>
      </c>
      <c r="N110" s="10" t="s">
        <v>13060</v>
      </c>
      <c r="O110" s="10" t="s">
        <v>13201</v>
      </c>
      <c r="P110" s="4" t="s">
        <v>13335</v>
      </c>
      <c r="Q110" s="10" t="s">
        <v>13499</v>
      </c>
      <c r="R110" s="4" t="s">
        <v>13499</v>
      </c>
      <c r="S110" s="4" t="s">
        <v>13703</v>
      </c>
      <c r="T110" s="10" t="s">
        <v>13851</v>
      </c>
      <c r="U110" s="10" t="s">
        <v>14026</v>
      </c>
      <c r="V110" s="10" t="s">
        <v>14199</v>
      </c>
      <c r="W110" s="4" t="s">
        <v>14343</v>
      </c>
      <c r="X110" s="4" t="s">
        <v>16336</v>
      </c>
      <c r="Y110" s="4" t="s">
        <v>16471</v>
      </c>
      <c r="Z110" s="4" t="s">
        <v>16475</v>
      </c>
      <c r="AA110" s="4" t="s">
        <v>16723</v>
      </c>
    </row>
    <row r="111" spans="1:27" x14ac:dyDescent="0.25">
      <c r="A111" s="102">
        <v>108</v>
      </c>
      <c r="F111" s="9" t="s">
        <v>14736</v>
      </c>
      <c r="L111" s="9" t="s">
        <v>4222</v>
      </c>
      <c r="M111" s="9" t="s">
        <v>12950</v>
      </c>
      <c r="N111" s="10" t="s">
        <v>13061</v>
      </c>
      <c r="O111" s="10" t="s">
        <v>13202</v>
      </c>
      <c r="P111" s="4" t="s">
        <v>13336</v>
      </c>
      <c r="Q111" s="10" t="s">
        <v>13499</v>
      </c>
      <c r="R111" s="4" t="s">
        <v>13502</v>
      </c>
      <c r="S111" s="4" t="s">
        <v>14737</v>
      </c>
      <c r="T111" s="10" t="s">
        <v>13852</v>
      </c>
      <c r="U111" s="10" t="s">
        <v>14026</v>
      </c>
      <c r="V111" s="10" t="s">
        <v>14200</v>
      </c>
      <c r="W111" s="4" t="s">
        <v>14344</v>
      </c>
      <c r="X111" s="4" t="s">
        <v>16336</v>
      </c>
      <c r="Y111" s="4" t="s">
        <v>16471</v>
      </c>
      <c r="Z111" s="4" t="s">
        <v>16475</v>
      </c>
      <c r="AA111" s="4" t="s">
        <v>16724</v>
      </c>
    </row>
    <row r="112" spans="1:27" x14ac:dyDescent="0.25">
      <c r="A112" s="102">
        <v>109</v>
      </c>
      <c r="F112" s="9" t="s">
        <v>14738</v>
      </c>
      <c r="L112" s="9" t="s">
        <v>4205</v>
      </c>
      <c r="M112" s="9" t="s">
        <v>12950</v>
      </c>
      <c r="N112" s="10" t="s">
        <v>13062</v>
      </c>
      <c r="O112" s="10" t="s">
        <v>13203</v>
      </c>
      <c r="P112" s="4" t="s">
        <v>13337</v>
      </c>
      <c r="Q112" s="10" t="s">
        <v>13499</v>
      </c>
      <c r="R112" s="4" t="s">
        <v>13502</v>
      </c>
      <c r="S112" s="4" t="s">
        <v>13704</v>
      </c>
      <c r="T112" s="10" t="s">
        <v>13852</v>
      </c>
      <c r="U112" s="10" t="s">
        <v>14026</v>
      </c>
      <c r="V112" s="10" t="s">
        <v>14200</v>
      </c>
      <c r="W112" s="4" t="s">
        <v>14344</v>
      </c>
      <c r="X112" s="4" t="s">
        <v>16336</v>
      </c>
      <c r="Y112" s="4" t="s">
        <v>16472</v>
      </c>
      <c r="Z112" s="4" t="s">
        <v>16475</v>
      </c>
      <c r="AA112" s="4" t="s">
        <v>16724</v>
      </c>
    </row>
    <row r="113" spans="1:27" x14ac:dyDescent="0.25">
      <c r="A113" s="102">
        <v>110</v>
      </c>
      <c r="F113" s="9" t="s">
        <v>14739</v>
      </c>
      <c r="L113" s="9" t="s">
        <v>4223</v>
      </c>
      <c r="M113" s="9" t="s">
        <v>12950</v>
      </c>
      <c r="N113" s="10" t="s">
        <v>13063</v>
      </c>
      <c r="O113" s="10" t="s">
        <v>13204</v>
      </c>
      <c r="P113" s="4" t="s">
        <v>13338</v>
      </c>
      <c r="Q113" s="10" t="s">
        <v>13500</v>
      </c>
      <c r="R113" s="4" t="s">
        <v>13503</v>
      </c>
      <c r="S113" s="4" t="s">
        <v>13705</v>
      </c>
      <c r="T113" s="10" t="s">
        <v>13852</v>
      </c>
      <c r="U113" s="10" t="s">
        <v>14026</v>
      </c>
      <c r="V113" s="10" t="s">
        <v>14200</v>
      </c>
      <c r="W113" s="4" t="s">
        <v>14344</v>
      </c>
      <c r="X113" s="4" t="s">
        <v>16336</v>
      </c>
      <c r="Y113" s="4" t="s">
        <v>16472</v>
      </c>
      <c r="Z113" s="4" t="s">
        <v>16590</v>
      </c>
      <c r="AA113" s="4" t="s">
        <v>16480</v>
      </c>
    </row>
    <row r="114" spans="1:27" x14ac:dyDescent="0.25">
      <c r="A114" s="102">
        <v>111</v>
      </c>
      <c r="F114" s="9" t="s">
        <v>14740</v>
      </c>
      <c r="L114" s="9" t="s">
        <v>4206</v>
      </c>
      <c r="M114" s="9" t="s">
        <v>12950</v>
      </c>
      <c r="N114" s="10" t="s">
        <v>13102</v>
      </c>
      <c r="O114" s="10" t="s">
        <v>13204</v>
      </c>
      <c r="P114" s="4" t="s">
        <v>13339</v>
      </c>
      <c r="Q114" s="10" t="s">
        <v>13500</v>
      </c>
      <c r="R114" s="4" t="s">
        <v>13503</v>
      </c>
      <c r="S114" s="4" t="s">
        <v>13706</v>
      </c>
      <c r="T114" s="10" t="s">
        <v>13852</v>
      </c>
      <c r="U114" s="10" t="s">
        <v>14027</v>
      </c>
      <c r="V114" s="10" t="s">
        <v>14201</v>
      </c>
      <c r="W114" s="4" t="s">
        <v>14344</v>
      </c>
      <c r="X114" s="4" t="s">
        <v>16337</v>
      </c>
      <c r="Y114" s="4" t="s">
        <v>16472</v>
      </c>
      <c r="Z114" s="4" t="s">
        <v>16590</v>
      </c>
      <c r="AA114" s="4" t="s">
        <v>16480</v>
      </c>
    </row>
    <row r="115" spans="1:27" x14ac:dyDescent="0.25">
      <c r="A115" s="102">
        <v>112</v>
      </c>
      <c r="F115" s="9" t="s">
        <v>14741</v>
      </c>
      <c r="L115" s="9" t="s">
        <v>4224</v>
      </c>
      <c r="M115" s="9" t="s">
        <v>12950</v>
      </c>
      <c r="N115" s="10" t="s">
        <v>13103</v>
      </c>
      <c r="O115" s="10" t="s">
        <v>13205</v>
      </c>
      <c r="P115" s="4" t="s">
        <v>13340</v>
      </c>
      <c r="Q115" s="10" t="s">
        <v>13500</v>
      </c>
      <c r="R115" s="4" t="s">
        <v>13599</v>
      </c>
      <c r="S115" s="4" t="s">
        <v>13707</v>
      </c>
      <c r="T115" s="10" t="s">
        <v>13853</v>
      </c>
      <c r="U115" s="10" t="s">
        <v>14027</v>
      </c>
      <c r="V115" s="10" t="s">
        <v>14032</v>
      </c>
      <c r="W115" s="4" t="s">
        <v>14345</v>
      </c>
      <c r="X115" s="4" t="s">
        <v>16337</v>
      </c>
      <c r="Y115" s="4" t="s">
        <v>16473</v>
      </c>
      <c r="Z115" s="4" t="s">
        <v>16590</v>
      </c>
      <c r="AA115" s="4" t="s">
        <v>16725</v>
      </c>
    </row>
    <row r="116" spans="1:27" x14ac:dyDescent="0.25">
      <c r="A116" s="102">
        <v>113</v>
      </c>
      <c r="F116" s="9" t="s">
        <v>14742</v>
      </c>
      <c r="L116" s="9" t="s">
        <v>4207</v>
      </c>
      <c r="M116" s="9" t="s">
        <v>12951</v>
      </c>
      <c r="N116" s="10" t="s">
        <v>13104</v>
      </c>
      <c r="O116" s="10" t="s">
        <v>13206</v>
      </c>
      <c r="P116" s="4" t="s">
        <v>13341</v>
      </c>
      <c r="Q116" s="10" t="s">
        <v>13500</v>
      </c>
      <c r="R116" s="4" t="s">
        <v>13599</v>
      </c>
      <c r="S116" s="4" t="s">
        <v>13708</v>
      </c>
      <c r="T116" s="10" t="s">
        <v>13853</v>
      </c>
      <c r="U116" s="10" t="s">
        <v>14027</v>
      </c>
      <c r="V116" s="10" t="s">
        <v>14032</v>
      </c>
      <c r="W116" s="4" t="s">
        <v>14345</v>
      </c>
      <c r="X116" s="4" t="s">
        <v>16338</v>
      </c>
      <c r="Y116" s="4" t="s">
        <v>16473</v>
      </c>
      <c r="Z116" s="4" t="s">
        <v>16590</v>
      </c>
      <c r="AA116" s="4" t="s">
        <v>16725</v>
      </c>
    </row>
    <row r="117" spans="1:27" x14ac:dyDescent="0.25">
      <c r="A117" s="102">
        <v>114</v>
      </c>
      <c r="F117" s="9" t="s">
        <v>14743</v>
      </c>
      <c r="L117" s="9" t="s">
        <v>4225</v>
      </c>
      <c r="M117" s="9" t="s">
        <v>12952</v>
      </c>
      <c r="N117" s="10" t="s">
        <v>13105</v>
      </c>
      <c r="O117" s="10" t="s">
        <v>13206</v>
      </c>
      <c r="P117" s="4" t="s">
        <v>13341</v>
      </c>
      <c r="Q117" s="10" t="s">
        <v>13501</v>
      </c>
      <c r="R117" s="4" t="s">
        <v>13600</v>
      </c>
      <c r="S117" s="4" t="s">
        <v>13709</v>
      </c>
      <c r="T117" s="10" t="s">
        <v>13853</v>
      </c>
      <c r="U117" s="10" t="s">
        <v>14027</v>
      </c>
      <c r="V117" s="10" t="s">
        <v>14032</v>
      </c>
      <c r="W117" s="4" t="s">
        <v>14345</v>
      </c>
      <c r="X117" s="4" t="s">
        <v>16338</v>
      </c>
      <c r="Y117" s="4" t="s">
        <v>16473</v>
      </c>
      <c r="Z117" s="4" t="s">
        <v>16477</v>
      </c>
      <c r="AA117" s="4" t="s">
        <v>16726</v>
      </c>
    </row>
    <row r="118" spans="1:27" x14ac:dyDescent="0.25">
      <c r="A118" s="102">
        <v>115</v>
      </c>
      <c r="F118" s="9" t="s">
        <v>14744</v>
      </c>
      <c r="L118" s="9" t="s">
        <v>377</v>
      </c>
      <c r="M118" s="9" t="s">
        <v>12953</v>
      </c>
      <c r="N118" s="10" t="s">
        <v>13106</v>
      </c>
      <c r="O118" s="10" t="s">
        <v>13207</v>
      </c>
      <c r="P118" s="4" t="s">
        <v>13341</v>
      </c>
      <c r="Q118" s="10" t="s">
        <v>13501</v>
      </c>
      <c r="R118" s="4" t="s">
        <v>13600</v>
      </c>
      <c r="S118" s="4" t="s">
        <v>13710</v>
      </c>
      <c r="T118" s="10" t="s">
        <v>13853</v>
      </c>
      <c r="U118" s="10" t="s">
        <v>14028</v>
      </c>
      <c r="V118" s="10" t="s">
        <v>14032</v>
      </c>
      <c r="W118" s="4" t="s">
        <v>14345</v>
      </c>
      <c r="X118" s="4" t="s">
        <v>16338</v>
      </c>
      <c r="Y118" s="4" t="s">
        <v>16473</v>
      </c>
      <c r="Z118" s="4" t="s">
        <v>16477</v>
      </c>
      <c r="AA118" s="4" t="s">
        <v>16726</v>
      </c>
    </row>
    <row r="119" spans="1:27" x14ac:dyDescent="0.25">
      <c r="A119" s="102">
        <v>116</v>
      </c>
      <c r="F119" s="9" t="s">
        <v>14745</v>
      </c>
      <c r="L119" s="9" t="s">
        <v>4226</v>
      </c>
      <c r="M119" s="9" t="s">
        <v>12954</v>
      </c>
      <c r="N119" s="10" t="s">
        <v>13136</v>
      </c>
      <c r="O119" s="10" t="s">
        <v>13208</v>
      </c>
      <c r="P119" s="4" t="s">
        <v>13341</v>
      </c>
      <c r="Q119" s="10" t="s">
        <v>13502</v>
      </c>
      <c r="R119" s="4" t="s">
        <v>13600</v>
      </c>
      <c r="S119" s="4" t="s">
        <v>13711</v>
      </c>
      <c r="T119" s="10" t="s">
        <v>13853</v>
      </c>
      <c r="U119" s="10" t="s">
        <v>14028</v>
      </c>
      <c r="V119" s="10" t="s">
        <v>14033</v>
      </c>
      <c r="W119" s="4" t="s">
        <v>14346</v>
      </c>
      <c r="X119" s="4" t="s">
        <v>16338</v>
      </c>
      <c r="Y119" s="4" t="s">
        <v>16474</v>
      </c>
      <c r="Z119" s="4" t="s">
        <v>16478</v>
      </c>
      <c r="AA119" s="4" t="s">
        <v>16726</v>
      </c>
    </row>
    <row r="120" spans="1:27" x14ac:dyDescent="0.25">
      <c r="A120" s="102">
        <v>117</v>
      </c>
      <c r="F120" s="9" t="s">
        <v>14746</v>
      </c>
      <c r="L120" s="9" t="s">
        <v>380</v>
      </c>
      <c r="M120" s="9" t="s">
        <v>12995</v>
      </c>
      <c r="N120" s="10" t="s">
        <v>13136</v>
      </c>
      <c r="O120" s="10" t="s">
        <v>13209</v>
      </c>
      <c r="P120" s="4" t="s">
        <v>13342</v>
      </c>
      <c r="Q120" s="10" t="s">
        <v>13502</v>
      </c>
      <c r="R120" s="4" t="s">
        <v>13601</v>
      </c>
      <c r="S120" s="4" t="s">
        <v>13711</v>
      </c>
      <c r="T120" s="10" t="s">
        <v>13854</v>
      </c>
      <c r="U120" s="10" t="s">
        <v>14028</v>
      </c>
      <c r="V120" s="10" t="s">
        <v>14033</v>
      </c>
      <c r="W120" s="4" t="s">
        <v>14346</v>
      </c>
      <c r="X120" s="4" t="s">
        <v>16339</v>
      </c>
      <c r="Y120" s="4" t="s">
        <v>16474</v>
      </c>
      <c r="Z120" s="4" t="s">
        <v>16478</v>
      </c>
      <c r="AA120" s="4" t="s">
        <v>16727</v>
      </c>
    </row>
    <row r="121" spans="1:27" x14ac:dyDescent="0.25">
      <c r="A121" s="102">
        <v>118</v>
      </c>
      <c r="F121" s="9" t="s">
        <v>14747</v>
      </c>
      <c r="L121" s="9" t="s">
        <v>4227</v>
      </c>
      <c r="M121" s="9" t="s">
        <v>12955</v>
      </c>
      <c r="N121" s="10" t="s">
        <v>13137</v>
      </c>
      <c r="O121" s="10" t="s">
        <v>13210</v>
      </c>
      <c r="P121" s="4" t="s">
        <v>13342</v>
      </c>
      <c r="Q121" s="10" t="s">
        <v>13503</v>
      </c>
      <c r="R121" s="4" t="s">
        <v>13601</v>
      </c>
      <c r="S121" s="4" t="s">
        <v>13711</v>
      </c>
      <c r="T121" s="10" t="s">
        <v>13854</v>
      </c>
      <c r="U121" s="10" t="s">
        <v>14029</v>
      </c>
      <c r="V121" s="10" t="s">
        <v>14033</v>
      </c>
      <c r="W121" s="4" t="s">
        <v>14347</v>
      </c>
      <c r="X121" s="4" t="s">
        <v>16339</v>
      </c>
      <c r="Y121" s="4" t="s">
        <v>16474</v>
      </c>
      <c r="Z121" s="4" t="s">
        <v>16591</v>
      </c>
      <c r="AA121" s="4" t="s">
        <v>16727</v>
      </c>
    </row>
    <row r="122" spans="1:27" x14ac:dyDescent="0.25">
      <c r="A122" s="102">
        <v>119</v>
      </c>
      <c r="F122" s="9" t="s">
        <v>14748</v>
      </c>
      <c r="L122" s="9" t="s">
        <v>4208</v>
      </c>
      <c r="M122" s="9" t="s">
        <v>12956</v>
      </c>
      <c r="N122" s="10" t="s">
        <v>13137</v>
      </c>
      <c r="O122" s="10" t="s">
        <v>13210</v>
      </c>
      <c r="P122" s="4" t="s">
        <v>13343</v>
      </c>
      <c r="Q122" s="10" t="s">
        <v>13503</v>
      </c>
      <c r="R122" s="4" t="s">
        <v>13602</v>
      </c>
      <c r="S122" s="4" t="s">
        <v>13712</v>
      </c>
      <c r="T122" s="10" t="s">
        <v>13854</v>
      </c>
      <c r="U122" s="10" t="s">
        <v>14030</v>
      </c>
      <c r="V122" s="10" t="s">
        <v>14202</v>
      </c>
      <c r="W122" s="4" t="s">
        <v>14347</v>
      </c>
      <c r="X122" s="4" t="s">
        <v>16340</v>
      </c>
      <c r="Y122" s="4" t="s">
        <v>16474</v>
      </c>
      <c r="Z122" s="4" t="s">
        <v>16591</v>
      </c>
      <c r="AA122" s="4" t="s">
        <v>16728</v>
      </c>
    </row>
    <row r="123" spans="1:27" x14ac:dyDescent="0.25">
      <c r="A123" s="102">
        <v>120</v>
      </c>
      <c r="F123" s="9" t="s">
        <v>14749</v>
      </c>
      <c r="L123" s="9" t="s">
        <v>382</v>
      </c>
      <c r="M123" s="9" t="s">
        <v>12957</v>
      </c>
      <c r="N123" s="10" t="s">
        <v>13011</v>
      </c>
      <c r="O123" s="10" t="s">
        <v>13210</v>
      </c>
      <c r="P123" s="4" t="s">
        <v>13344</v>
      </c>
      <c r="Q123" s="10" t="s">
        <v>13504</v>
      </c>
      <c r="R123" s="4" t="s">
        <v>13602</v>
      </c>
      <c r="S123" s="4" t="s">
        <v>13712</v>
      </c>
      <c r="T123" s="10" t="s">
        <v>13855</v>
      </c>
      <c r="U123" s="10" t="s">
        <v>14031</v>
      </c>
      <c r="V123" s="10" t="s">
        <v>14202</v>
      </c>
      <c r="W123" s="4" t="s">
        <v>14347</v>
      </c>
      <c r="X123" s="4" t="s">
        <v>16340</v>
      </c>
      <c r="Y123" s="4" t="s">
        <v>16475</v>
      </c>
      <c r="Z123" s="4" t="s">
        <v>16592</v>
      </c>
      <c r="AA123" s="4" t="s">
        <v>16729</v>
      </c>
    </row>
    <row r="124" spans="1:27" x14ac:dyDescent="0.25">
      <c r="A124" s="102">
        <v>121</v>
      </c>
      <c r="F124" s="9" t="s">
        <v>14750</v>
      </c>
      <c r="L124" s="9" t="s">
        <v>383</v>
      </c>
      <c r="M124" s="9" t="s">
        <v>12958</v>
      </c>
      <c r="N124" s="10" t="s">
        <v>13014</v>
      </c>
      <c r="O124" s="10" t="s">
        <v>13211</v>
      </c>
      <c r="P124" s="4" t="s">
        <v>13345</v>
      </c>
      <c r="Q124" s="10" t="s">
        <v>13504</v>
      </c>
      <c r="R124" s="4" t="s">
        <v>13603</v>
      </c>
      <c r="S124" s="4" t="s">
        <v>13712</v>
      </c>
      <c r="T124" s="10" t="s">
        <v>13855</v>
      </c>
      <c r="U124" s="10" t="s">
        <v>14032</v>
      </c>
      <c r="V124" s="10" t="s">
        <v>14202</v>
      </c>
      <c r="W124" s="4" t="s">
        <v>14347</v>
      </c>
      <c r="X124" s="4" t="s">
        <v>16340</v>
      </c>
      <c r="Y124" s="4" t="s">
        <v>16475</v>
      </c>
      <c r="Z124" s="4" t="s">
        <v>16592</v>
      </c>
      <c r="AA124" s="4" t="s">
        <v>16730</v>
      </c>
    </row>
    <row r="125" spans="1:27" x14ac:dyDescent="0.25">
      <c r="A125" s="102">
        <v>122</v>
      </c>
      <c r="F125" s="9" t="s">
        <v>14751</v>
      </c>
      <c r="L125" s="9" t="s">
        <v>384</v>
      </c>
      <c r="M125" s="9" t="s">
        <v>12959</v>
      </c>
      <c r="N125" s="10" t="s">
        <v>13007</v>
      </c>
      <c r="O125" s="10" t="s">
        <v>13211</v>
      </c>
      <c r="P125" s="4" t="s">
        <v>13346</v>
      </c>
      <c r="Q125" s="10" t="s">
        <v>13505</v>
      </c>
      <c r="R125" s="4" t="s">
        <v>13603</v>
      </c>
      <c r="S125" s="4" t="s">
        <v>13712</v>
      </c>
      <c r="T125" s="10" t="s">
        <v>13855</v>
      </c>
      <c r="U125" s="10" t="s">
        <v>14032</v>
      </c>
      <c r="V125" s="10" t="s">
        <v>14202</v>
      </c>
      <c r="W125" s="4" t="s">
        <v>14348</v>
      </c>
      <c r="X125" s="4" t="s">
        <v>16341</v>
      </c>
      <c r="Y125" s="4" t="s">
        <v>16475</v>
      </c>
      <c r="Z125" s="4" t="s">
        <v>16592</v>
      </c>
      <c r="AA125" s="4" t="s">
        <v>16731</v>
      </c>
    </row>
    <row r="126" spans="1:27" x14ac:dyDescent="0.25">
      <c r="A126" s="102">
        <v>123</v>
      </c>
      <c r="F126" s="9" t="s">
        <v>14752</v>
      </c>
      <c r="L126" s="9" t="s">
        <v>385</v>
      </c>
      <c r="M126" s="9" t="s">
        <v>12996</v>
      </c>
      <c r="N126" s="10" t="s">
        <v>13012</v>
      </c>
      <c r="O126" s="10" t="s">
        <v>13211</v>
      </c>
      <c r="P126" s="4" t="s">
        <v>13346</v>
      </c>
      <c r="Q126" s="10" t="s">
        <v>13505</v>
      </c>
      <c r="R126" s="4" t="s">
        <v>13603</v>
      </c>
      <c r="S126" s="4" t="s">
        <v>13713</v>
      </c>
      <c r="T126" s="10" t="s">
        <v>13856</v>
      </c>
      <c r="U126" s="10" t="s">
        <v>14032</v>
      </c>
      <c r="V126" s="10" t="s">
        <v>14202</v>
      </c>
      <c r="W126" s="4" t="s">
        <v>14348</v>
      </c>
      <c r="X126" s="4" t="s">
        <v>16341</v>
      </c>
      <c r="Y126" s="4" t="s">
        <v>16476</v>
      </c>
      <c r="Z126" s="4" t="s">
        <v>16592</v>
      </c>
      <c r="AA126" s="4" t="s">
        <v>16731</v>
      </c>
    </row>
    <row r="127" spans="1:27" x14ac:dyDescent="0.25">
      <c r="A127" s="102">
        <v>124</v>
      </c>
      <c r="F127" s="9" t="s">
        <v>14753</v>
      </c>
      <c r="L127" s="9" t="s">
        <v>4228</v>
      </c>
      <c r="M127" s="9" t="s">
        <v>12960</v>
      </c>
      <c r="N127" s="10" t="s">
        <v>13015</v>
      </c>
      <c r="O127" s="10" t="s">
        <v>13212</v>
      </c>
      <c r="P127" s="4" t="s">
        <v>13347</v>
      </c>
      <c r="Q127" s="10" t="s">
        <v>13505</v>
      </c>
      <c r="R127" s="4" t="s">
        <v>13603</v>
      </c>
      <c r="S127" s="4" t="s">
        <v>13713</v>
      </c>
      <c r="T127" s="10" t="s">
        <v>13857</v>
      </c>
      <c r="U127" s="10" t="s">
        <v>14032</v>
      </c>
      <c r="V127" s="10" t="s">
        <v>14202</v>
      </c>
      <c r="W127" s="4" t="s">
        <v>14348</v>
      </c>
      <c r="X127" s="4" t="s">
        <v>16341</v>
      </c>
      <c r="Y127" s="4" t="s">
        <v>16476</v>
      </c>
      <c r="Z127" s="4" t="s">
        <v>16593</v>
      </c>
      <c r="AA127" s="4" t="s">
        <v>16732</v>
      </c>
    </row>
    <row r="128" spans="1:27" x14ac:dyDescent="0.25">
      <c r="A128" s="102">
        <v>125</v>
      </c>
      <c r="F128" s="9" t="s">
        <v>14754</v>
      </c>
      <c r="L128" s="9" t="s">
        <v>4209</v>
      </c>
      <c r="M128" s="9" t="s">
        <v>12960</v>
      </c>
      <c r="N128" s="10" t="s">
        <v>13008</v>
      </c>
      <c r="O128" s="10" t="s">
        <v>13212</v>
      </c>
      <c r="P128" s="4" t="s">
        <v>13347</v>
      </c>
      <c r="Q128" s="10" t="s">
        <v>13506</v>
      </c>
      <c r="R128" s="4" t="s">
        <v>13604</v>
      </c>
      <c r="S128" s="4" t="s">
        <v>13713</v>
      </c>
      <c r="T128" s="10" t="s">
        <v>13858</v>
      </c>
      <c r="U128" s="10" t="s">
        <v>14033</v>
      </c>
      <c r="V128" s="10" t="s">
        <v>14034</v>
      </c>
      <c r="W128" s="4" t="s">
        <v>14348</v>
      </c>
      <c r="X128" s="4" t="s">
        <v>16341</v>
      </c>
      <c r="Y128" s="4" t="s">
        <v>16476</v>
      </c>
      <c r="Z128" s="4" t="s">
        <v>16593</v>
      </c>
      <c r="AA128" s="4" t="s">
        <v>16732</v>
      </c>
    </row>
    <row r="129" spans="1:27" x14ac:dyDescent="0.25">
      <c r="A129" s="102">
        <v>126</v>
      </c>
      <c r="F129" s="9" t="s">
        <v>14755</v>
      </c>
      <c r="L129" s="9" t="s">
        <v>388</v>
      </c>
      <c r="M129" s="9" t="s">
        <v>12961</v>
      </c>
      <c r="N129" s="10" t="s">
        <v>13016</v>
      </c>
      <c r="O129" s="10" t="s">
        <v>13212</v>
      </c>
      <c r="P129" s="4" t="s">
        <v>13347</v>
      </c>
      <c r="Q129" s="10" t="s">
        <v>13506</v>
      </c>
      <c r="R129" s="4" t="s">
        <v>13604</v>
      </c>
      <c r="S129" s="4" t="s">
        <v>13714</v>
      </c>
      <c r="T129" s="10" t="s">
        <v>13859</v>
      </c>
      <c r="U129" s="10" t="s">
        <v>14033</v>
      </c>
      <c r="V129" s="10" t="s">
        <v>14034</v>
      </c>
      <c r="W129" s="4" t="s">
        <v>14349</v>
      </c>
      <c r="X129" s="4" t="s">
        <v>16342</v>
      </c>
      <c r="Y129" s="4" t="s">
        <v>16476</v>
      </c>
      <c r="Z129" s="4" t="s">
        <v>16594</v>
      </c>
      <c r="AA129" s="4" t="s">
        <v>16732</v>
      </c>
    </row>
    <row r="130" spans="1:27" x14ac:dyDescent="0.25">
      <c r="A130" s="102">
        <v>127</v>
      </c>
      <c r="F130" s="9" t="s">
        <v>14756</v>
      </c>
      <c r="L130" s="9" t="s">
        <v>4210</v>
      </c>
      <c r="M130" s="9" t="s">
        <v>12962</v>
      </c>
      <c r="N130" s="10" t="s">
        <v>13009</v>
      </c>
      <c r="O130" s="10" t="s">
        <v>13213</v>
      </c>
      <c r="P130" s="4" t="s">
        <v>13348</v>
      </c>
      <c r="Q130" s="10" t="s">
        <v>13506</v>
      </c>
      <c r="R130" s="4" t="s">
        <v>13605</v>
      </c>
      <c r="S130" s="4" t="s">
        <v>13714</v>
      </c>
      <c r="T130" s="10" t="s">
        <v>13860</v>
      </c>
      <c r="U130" s="10" t="s">
        <v>14033</v>
      </c>
      <c r="V130" s="10" t="s">
        <v>14035</v>
      </c>
      <c r="W130" s="4" t="s">
        <v>14349</v>
      </c>
      <c r="X130" s="4" t="s">
        <v>16342</v>
      </c>
      <c r="Y130" s="4" t="s">
        <v>16476</v>
      </c>
      <c r="Z130" s="4" t="s">
        <v>16595</v>
      </c>
      <c r="AA130" s="4" t="s">
        <v>16732</v>
      </c>
    </row>
    <row r="131" spans="1:27" x14ac:dyDescent="0.25">
      <c r="A131" s="102">
        <v>128</v>
      </c>
      <c r="F131" s="9" t="s">
        <v>14757</v>
      </c>
      <c r="L131" s="9" t="s">
        <v>4229</v>
      </c>
      <c r="M131" s="9" t="s">
        <v>12963</v>
      </c>
      <c r="N131" s="10" t="s">
        <v>13013</v>
      </c>
      <c r="O131" s="10" t="s">
        <v>13213</v>
      </c>
      <c r="P131" s="4" t="s">
        <v>13348</v>
      </c>
      <c r="Q131" s="10" t="s">
        <v>13506</v>
      </c>
      <c r="R131" s="4" t="s">
        <v>13605</v>
      </c>
      <c r="S131" s="4" t="s">
        <v>13714</v>
      </c>
      <c r="T131" s="10" t="s">
        <v>13861</v>
      </c>
      <c r="U131" s="10" t="s">
        <v>14034</v>
      </c>
      <c r="V131" s="10" t="s">
        <v>14035</v>
      </c>
      <c r="W131" s="4" t="s">
        <v>14350</v>
      </c>
      <c r="X131" s="4" t="s">
        <v>16342</v>
      </c>
      <c r="Y131" s="4" t="s">
        <v>16477</v>
      </c>
      <c r="Z131" s="4" t="s">
        <v>16595</v>
      </c>
      <c r="AA131" s="4" t="s">
        <v>16732</v>
      </c>
    </row>
    <row r="132" spans="1:27" x14ac:dyDescent="0.25">
      <c r="A132" s="102">
        <v>129</v>
      </c>
      <c r="F132" s="9" t="s">
        <v>14758</v>
      </c>
      <c r="L132" s="9" t="s">
        <v>4211</v>
      </c>
      <c r="M132" s="9" t="s">
        <v>12997</v>
      </c>
      <c r="N132" s="10" t="s">
        <v>13017</v>
      </c>
      <c r="O132" s="10" t="s">
        <v>13214</v>
      </c>
      <c r="P132" s="4" t="s">
        <v>13349</v>
      </c>
      <c r="Q132" s="10" t="s">
        <v>13507</v>
      </c>
      <c r="R132" s="4" t="s">
        <v>13605</v>
      </c>
      <c r="S132" s="4" t="s">
        <v>13714</v>
      </c>
      <c r="T132" s="10" t="s">
        <v>13861</v>
      </c>
      <c r="U132" s="10" t="s">
        <v>14034</v>
      </c>
      <c r="V132" s="10" t="s">
        <v>14203</v>
      </c>
      <c r="W132" s="4" t="s">
        <v>14350</v>
      </c>
      <c r="X132" s="4" t="s">
        <v>16342</v>
      </c>
      <c r="Y132" s="4" t="s">
        <v>16477</v>
      </c>
      <c r="Z132" s="4" t="s">
        <v>16595</v>
      </c>
      <c r="AA132" s="4" t="s">
        <v>16733</v>
      </c>
    </row>
    <row r="133" spans="1:27" x14ac:dyDescent="0.25">
      <c r="A133" s="102">
        <v>130</v>
      </c>
      <c r="F133" s="9" t="s">
        <v>14759</v>
      </c>
      <c r="L133" s="9" t="s">
        <v>392</v>
      </c>
      <c r="M133" s="9" t="s">
        <v>12964</v>
      </c>
      <c r="N133" s="10" t="s">
        <v>13010</v>
      </c>
      <c r="O133" s="10" t="s">
        <v>13215</v>
      </c>
      <c r="P133" s="4" t="s">
        <v>13349</v>
      </c>
      <c r="Q133" s="10" t="s">
        <v>13507</v>
      </c>
      <c r="R133" s="4" t="s">
        <v>13605</v>
      </c>
      <c r="S133" s="4" t="s">
        <v>13715</v>
      </c>
      <c r="T133" s="10" t="s">
        <v>13861</v>
      </c>
      <c r="U133" s="10" t="s">
        <v>14035</v>
      </c>
      <c r="V133" s="10" t="s">
        <v>14204</v>
      </c>
      <c r="W133" s="4" t="s">
        <v>14351</v>
      </c>
      <c r="X133" s="4" t="s">
        <v>16342</v>
      </c>
      <c r="Y133" s="4" t="s">
        <v>16478</v>
      </c>
      <c r="Z133" s="4" t="s">
        <v>16595</v>
      </c>
      <c r="AA133" s="4" t="s">
        <v>16734</v>
      </c>
    </row>
    <row r="134" spans="1:27" x14ac:dyDescent="0.25">
      <c r="A134" s="102">
        <v>131</v>
      </c>
      <c r="F134" s="9" t="s">
        <v>14760</v>
      </c>
      <c r="L134" s="9" t="s">
        <v>394</v>
      </c>
      <c r="M134" s="9" t="s">
        <v>12965</v>
      </c>
      <c r="N134" s="10" t="s">
        <v>13023</v>
      </c>
      <c r="O134" s="10" t="s">
        <v>13216</v>
      </c>
      <c r="P134" s="4" t="s">
        <v>13350</v>
      </c>
      <c r="Q134" s="10" t="s">
        <v>13508</v>
      </c>
      <c r="R134" s="4" t="s">
        <v>13606</v>
      </c>
      <c r="S134" s="4" t="s">
        <v>13715</v>
      </c>
      <c r="T134" s="10" t="s">
        <v>13861</v>
      </c>
      <c r="U134" s="10" t="s">
        <v>14035</v>
      </c>
      <c r="V134" s="10" t="s">
        <v>14204</v>
      </c>
      <c r="W134" s="4" t="s">
        <v>14351</v>
      </c>
      <c r="X134" s="4" t="s">
        <v>16342</v>
      </c>
      <c r="Y134" s="4" t="s">
        <v>16478</v>
      </c>
      <c r="Z134" s="4" t="s">
        <v>16596</v>
      </c>
      <c r="AA134" s="4" t="s">
        <v>16734</v>
      </c>
    </row>
    <row r="135" spans="1:27" x14ac:dyDescent="0.25">
      <c r="A135" s="102">
        <v>132</v>
      </c>
      <c r="F135" s="9" t="s">
        <v>14761</v>
      </c>
      <c r="L135" s="9" t="s">
        <v>395</v>
      </c>
      <c r="M135" s="9" t="s">
        <v>12966</v>
      </c>
      <c r="N135" s="10" t="s">
        <v>13024</v>
      </c>
      <c r="O135" s="10" t="s">
        <v>13217</v>
      </c>
      <c r="P135" s="4" t="s">
        <v>13350</v>
      </c>
      <c r="Q135" s="10" t="s">
        <v>13508</v>
      </c>
      <c r="R135" s="4" t="s">
        <v>13606</v>
      </c>
      <c r="S135" s="4" t="s">
        <v>13716</v>
      </c>
      <c r="T135" s="10" t="s">
        <v>13861</v>
      </c>
      <c r="U135" s="10" t="s">
        <v>14036</v>
      </c>
      <c r="V135" s="10" t="s">
        <v>14204</v>
      </c>
      <c r="W135" s="4" t="s">
        <v>14352</v>
      </c>
      <c r="X135" s="4" t="s">
        <v>16343</v>
      </c>
      <c r="Y135" s="4" t="s">
        <v>16479</v>
      </c>
      <c r="Z135" s="4" t="s">
        <v>16596</v>
      </c>
      <c r="AA135" s="4" t="s">
        <v>16734</v>
      </c>
    </row>
    <row r="136" spans="1:27" x14ac:dyDescent="0.25">
      <c r="A136" s="102">
        <v>133</v>
      </c>
      <c r="F136" s="9" t="s">
        <v>14762</v>
      </c>
      <c r="L136" s="9" t="s">
        <v>4212</v>
      </c>
      <c r="M136" s="9" t="s">
        <v>12967</v>
      </c>
      <c r="N136" s="10" t="s">
        <v>13025</v>
      </c>
      <c r="O136" s="10" t="s">
        <v>13218</v>
      </c>
      <c r="P136" s="4" t="s">
        <v>13350</v>
      </c>
      <c r="Q136" s="10" t="s">
        <v>13508</v>
      </c>
      <c r="R136" s="4" t="s">
        <v>13607</v>
      </c>
      <c r="S136" s="4" t="s">
        <v>13716</v>
      </c>
      <c r="T136" s="10" t="s">
        <v>13862</v>
      </c>
      <c r="U136" s="10" t="s">
        <v>14036</v>
      </c>
      <c r="V136" s="10" t="s">
        <v>14205</v>
      </c>
      <c r="W136" s="4" t="s">
        <v>14353</v>
      </c>
      <c r="X136" s="4" t="s">
        <v>16343</v>
      </c>
      <c r="Y136" s="4" t="s">
        <v>16479</v>
      </c>
      <c r="Z136" s="4" t="s">
        <v>16597</v>
      </c>
      <c r="AA136" s="4" t="s">
        <v>16734</v>
      </c>
    </row>
    <row r="137" spans="1:27" x14ac:dyDescent="0.25">
      <c r="A137" s="102">
        <v>134</v>
      </c>
      <c r="F137" s="9" t="s">
        <v>14763</v>
      </c>
      <c r="L137" s="9" t="s">
        <v>4230</v>
      </c>
      <c r="M137" s="9" t="s">
        <v>12968</v>
      </c>
      <c r="N137" s="10" t="s">
        <v>13022</v>
      </c>
      <c r="O137" s="10" t="s">
        <v>13219</v>
      </c>
      <c r="P137" s="4" t="s">
        <v>13350</v>
      </c>
      <c r="Q137" s="10" t="s">
        <v>13508</v>
      </c>
      <c r="R137" s="4" t="s">
        <v>13608</v>
      </c>
      <c r="S137" s="4" t="s">
        <v>13717</v>
      </c>
      <c r="T137" s="10" t="s">
        <v>13862</v>
      </c>
      <c r="U137" s="10" t="s">
        <v>14037</v>
      </c>
      <c r="V137" s="10" t="s">
        <v>14205</v>
      </c>
      <c r="W137" s="4" t="s">
        <v>14353</v>
      </c>
      <c r="X137" s="4" t="s">
        <v>16343</v>
      </c>
      <c r="Y137" s="4" t="s">
        <v>16479</v>
      </c>
      <c r="Z137" s="4" t="s">
        <v>16597</v>
      </c>
      <c r="AA137" s="4" t="s">
        <v>16735</v>
      </c>
    </row>
    <row r="138" spans="1:27" x14ac:dyDescent="0.25">
      <c r="A138" s="102">
        <v>135</v>
      </c>
      <c r="F138" s="9" t="s">
        <v>14764</v>
      </c>
      <c r="L138" s="9" t="s">
        <v>397</v>
      </c>
      <c r="M138" s="9" t="s">
        <v>12968</v>
      </c>
      <c r="N138" s="10" t="s">
        <v>13046</v>
      </c>
      <c r="O138" s="10" t="s">
        <v>13220</v>
      </c>
      <c r="P138" s="4" t="s">
        <v>13351</v>
      </c>
      <c r="Q138" s="10" t="s">
        <v>13508</v>
      </c>
      <c r="R138" s="4" t="s">
        <v>13608</v>
      </c>
      <c r="S138" s="4" t="s">
        <v>13717</v>
      </c>
      <c r="T138" s="10" t="s">
        <v>13862</v>
      </c>
      <c r="U138" s="10" t="s">
        <v>14037</v>
      </c>
      <c r="V138" s="10" t="s">
        <v>14206</v>
      </c>
      <c r="W138" s="4" t="s">
        <v>14353</v>
      </c>
      <c r="X138" s="4" t="s">
        <v>16343</v>
      </c>
      <c r="Y138" s="4" t="s">
        <v>16480</v>
      </c>
      <c r="Z138" s="4" t="s">
        <v>16597</v>
      </c>
      <c r="AA138" s="4" t="s">
        <v>16735</v>
      </c>
    </row>
    <row r="139" spans="1:27" x14ac:dyDescent="0.25">
      <c r="A139" s="102">
        <v>136</v>
      </c>
      <c r="F139" s="9" t="s">
        <v>14765</v>
      </c>
      <c r="L139" s="9" t="s">
        <v>4231</v>
      </c>
      <c r="M139" s="9" t="s">
        <v>12968</v>
      </c>
      <c r="N139" s="10" t="s">
        <v>13047</v>
      </c>
      <c r="O139" s="10" t="s">
        <v>13221</v>
      </c>
      <c r="P139" s="4" t="s">
        <v>13352</v>
      </c>
      <c r="Q139" s="10" t="s">
        <v>13509</v>
      </c>
      <c r="R139" s="4" t="s">
        <v>13609</v>
      </c>
      <c r="S139" s="4" t="s">
        <v>13718</v>
      </c>
      <c r="T139" s="10" t="s">
        <v>13862</v>
      </c>
      <c r="U139" s="10" t="s">
        <v>14037</v>
      </c>
      <c r="V139" s="10" t="s">
        <v>14206</v>
      </c>
      <c r="W139" s="4" t="s">
        <v>14353</v>
      </c>
      <c r="X139" s="4" t="s">
        <v>16343</v>
      </c>
      <c r="Y139" s="4" t="s">
        <v>16480</v>
      </c>
      <c r="Z139" s="4" t="s">
        <v>16597</v>
      </c>
      <c r="AA139" s="4" t="s">
        <v>16735</v>
      </c>
    </row>
    <row r="140" spans="1:27" x14ac:dyDescent="0.25">
      <c r="A140" s="102">
        <v>137</v>
      </c>
      <c r="F140" s="9" t="s">
        <v>14766</v>
      </c>
      <c r="L140" s="9" t="s">
        <v>4213</v>
      </c>
      <c r="M140" s="9" t="s">
        <v>12968</v>
      </c>
      <c r="N140" s="10" t="s">
        <v>13048</v>
      </c>
      <c r="O140" s="10" t="s">
        <v>13222</v>
      </c>
      <c r="P140" s="4" t="s">
        <v>13353</v>
      </c>
      <c r="Q140" s="10" t="s">
        <v>13509</v>
      </c>
      <c r="R140" s="4" t="s">
        <v>13609</v>
      </c>
      <c r="S140" s="4" t="s">
        <v>13718</v>
      </c>
      <c r="T140" s="10" t="s">
        <v>13863</v>
      </c>
      <c r="U140" s="10" t="s">
        <v>14037</v>
      </c>
      <c r="V140" s="10" t="s">
        <v>14206</v>
      </c>
      <c r="W140" s="4" t="s">
        <v>14354</v>
      </c>
      <c r="X140" s="4" t="s">
        <v>16344</v>
      </c>
      <c r="Y140" s="4" t="s">
        <v>16481</v>
      </c>
      <c r="Z140" s="4" t="s">
        <v>16597</v>
      </c>
      <c r="AA140" s="4" t="s">
        <v>16735</v>
      </c>
    </row>
    <row r="141" spans="1:27" x14ac:dyDescent="0.25">
      <c r="A141" s="102">
        <v>138</v>
      </c>
      <c r="F141" s="9" t="s">
        <v>14767</v>
      </c>
      <c r="L141" s="9" t="s">
        <v>4232</v>
      </c>
      <c r="M141" s="9" t="s">
        <v>12968</v>
      </c>
      <c r="N141" s="10" t="s">
        <v>13049</v>
      </c>
      <c r="O141" s="10" t="s">
        <v>13223</v>
      </c>
      <c r="P141" s="4" t="s">
        <v>13354</v>
      </c>
      <c r="Q141" s="10" t="s">
        <v>13509</v>
      </c>
      <c r="R141" s="4" t="s">
        <v>13610</v>
      </c>
      <c r="S141" s="4" t="s">
        <v>13719</v>
      </c>
      <c r="T141" s="10" t="s">
        <v>13863</v>
      </c>
      <c r="U141" s="10" t="s">
        <v>14038</v>
      </c>
      <c r="V141" s="10" t="s">
        <v>14206</v>
      </c>
      <c r="W141" s="4" t="s">
        <v>14354</v>
      </c>
      <c r="X141" s="4" t="s">
        <v>16344</v>
      </c>
      <c r="Y141" s="4" t="s">
        <v>16481</v>
      </c>
      <c r="Z141" s="4" t="s">
        <v>16598</v>
      </c>
      <c r="AA141" s="4" t="s">
        <v>16736</v>
      </c>
    </row>
    <row r="142" spans="1:27" x14ac:dyDescent="0.25">
      <c r="A142" s="102">
        <v>139</v>
      </c>
      <c r="F142" s="9" t="s">
        <v>14768</v>
      </c>
      <c r="L142" s="9" t="s">
        <v>4214</v>
      </c>
      <c r="M142" s="9" t="s">
        <v>12968</v>
      </c>
      <c r="N142" s="10" t="s">
        <v>13078</v>
      </c>
      <c r="O142" s="10" t="s">
        <v>13224</v>
      </c>
      <c r="P142" s="4" t="s">
        <v>13355</v>
      </c>
      <c r="Q142" s="10" t="s">
        <v>13509</v>
      </c>
      <c r="R142" s="4" t="s">
        <v>13611</v>
      </c>
      <c r="S142" s="4" t="s">
        <v>13719</v>
      </c>
      <c r="T142" s="10" t="s">
        <v>13863</v>
      </c>
      <c r="U142" s="10" t="s">
        <v>14038</v>
      </c>
      <c r="V142" s="10" t="s">
        <v>14207</v>
      </c>
      <c r="W142" s="4" t="s">
        <v>14355</v>
      </c>
      <c r="X142" s="4" t="s">
        <v>16344</v>
      </c>
      <c r="Y142" s="4" t="s">
        <v>16482</v>
      </c>
      <c r="Z142" s="4" t="s">
        <v>16598</v>
      </c>
      <c r="AA142" s="4" t="s">
        <v>16737</v>
      </c>
    </row>
    <row r="143" spans="1:27" x14ac:dyDescent="0.25">
      <c r="A143" s="102">
        <v>140</v>
      </c>
      <c r="F143" s="9" t="s">
        <v>14769</v>
      </c>
      <c r="L143" s="9" t="s">
        <v>4233</v>
      </c>
      <c r="M143" s="9" t="s">
        <v>12968</v>
      </c>
      <c r="N143" s="10" t="s">
        <v>13079</v>
      </c>
      <c r="O143" s="10" t="s">
        <v>13225</v>
      </c>
      <c r="P143" s="4" t="s">
        <v>13356</v>
      </c>
      <c r="Q143" s="10" t="s">
        <v>13509</v>
      </c>
      <c r="R143" s="4" t="s">
        <v>13611</v>
      </c>
      <c r="S143" s="4" t="s">
        <v>13720</v>
      </c>
      <c r="T143" s="10" t="s">
        <v>13863</v>
      </c>
      <c r="U143" s="10" t="s">
        <v>14039</v>
      </c>
      <c r="V143" s="10" t="s">
        <v>14207</v>
      </c>
      <c r="W143" s="4" t="s">
        <v>14355</v>
      </c>
      <c r="X143" s="4" t="s">
        <v>16344</v>
      </c>
      <c r="Y143" s="4" t="s">
        <v>16482</v>
      </c>
      <c r="Z143" s="4" t="s">
        <v>16598</v>
      </c>
      <c r="AA143" s="4" t="s">
        <v>16737</v>
      </c>
    </row>
    <row r="144" spans="1:27" x14ac:dyDescent="0.25">
      <c r="A144" s="102">
        <v>141</v>
      </c>
      <c r="F144" s="9" t="s">
        <v>14770</v>
      </c>
      <c r="L144" s="9" t="s">
        <v>4215</v>
      </c>
      <c r="M144" s="9" t="s">
        <v>12969</v>
      </c>
      <c r="N144" s="10" t="s">
        <v>13080</v>
      </c>
      <c r="O144" s="10" t="s">
        <v>13226</v>
      </c>
      <c r="P144" s="4" t="s">
        <v>13357</v>
      </c>
      <c r="Q144" s="10" t="s">
        <v>13509</v>
      </c>
      <c r="R144" s="4" t="s">
        <v>13612</v>
      </c>
      <c r="S144" s="4" t="s">
        <v>13720</v>
      </c>
      <c r="T144" s="10" t="s">
        <v>13864</v>
      </c>
      <c r="U144" s="10" t="s">
        <v>14039</v>
      </c>
      <c r="V144" s="10" t="s">
        <v>14207</v>
      </c>
      <c r="W144" s="4" t="s">
        <v>14356</v>
      </c>
      <c r="X144" s="4" t="s">
        <v>16344</v>
      </c>
      <c r="Y144" s="4" t="s">
        <v>16482</v>
      </c>
      <c r="Z144" s="4" t="s">
        <v>16598</v>
      </c>
      <c r="AA144" s="4" t="s">
        <v>16738</v>
      </c>
    </row>
    <row r="145" spans="1:27" x14ac:dyDescent="0.25">
      <c r="A145" s="102">
        <v>142</v>
      </c>
      <c r="F145" s="9" t="s">
        <v>14771</v>
      </c>
      <c r="L145" s="9" t="s">
        <v>4234</v>
      </c>
      <c r="M145" s="9" t="s">
        <v>12969</v>
      </c>
      <c r="N145" s="10" t="s">
        <v>13081</v>
      </c>
      <c r="O145" s="10" t="s">
        <v>13227</v>
      </c>
      <c r="P145" s="4" t="s">
        <v>13358</v>
      </c>
      <c r="Q145" s="10" t="s">
        <v>13510</v>
      </c>
      <c r="R145" s="4" t="s">
        <v>13612</v>
      </c>
      <c r="S145" s="4" t="s">
        <v>13720</v>
      </c>
      <c r="T145" s="10" t="s">
        <v>13865</v>
      </c>
      <c r="U145" s="10" t="s">
        <v>14039</v>
      </c>
      <c r="V145" s="10" t="s">
        <v>14208</v>
      </c>
      <c r="W145" s="4" t="s">
        <v>14356</v>
      </c>
      <c r="X145" s="4" t="s">
        <v>16345</v>
      </c>
      <c r="Y145" s="4" t="s">
        <v>16483</v>
      </c>
      <c r="Z145" s="4" t="s">
        <v>16598</v>
      </c>
      <c r="AA145" s="4" t="s">
        <v>16738</v>
      </c>
    </row>
    <row r="146" spans="1:27" x14ac:dyDescent="0.25">
      <c r="A146" s="102">
        <v>143</v>
      </c>
      <c r="F146" s="9" t="s">
        <v>14772</v>
      </c>
      <c r="L146" s="9" t="s">
        <v>4216</v>
      </c>
      <c r="M146" s="9" t="s">
        <v>12969</v>
      </c>
      <c r="N146" s="10" t="s">
        <v>13122</v>
      </c>
      <c r="O146" s="10" t="s">
        <v>13228</v>
      </c>
      <c r="P146" s="4" t="s">
        <v>13359</v>
      </c>
      <c r="Q146" s="10" t="s">
        <v>13510</v>
      </c>
      <c r="R146" s="4" t="s">
        <v>13613</v>
      </c>
      <c r="S146" s="4" t="s">
        <v>13721</v>
      </c>
      <c r="T146" s="10" t="s">
        <v>13866</v>
      </c>
      <c r="U146" s="10" t="s">
        <v>14039</v>
      </c>
      <c r="V146" s="10" t="s">
        <v>14209</v>
      </c>
      <c r="W146" s="4" t="s">
        <v>14356</v>
      </c>
      <c r="X146" s="4" t="s">
        <v>16346</v>
      </c>
      <c r="Y146" s="4" t="s">
        <v>16484</v>
      </c>
      <c r="Z146" s="4" t="s">
        <v>16599</v>
      </c>
      <c r="AA146" s="4" t="s">
        <v>16739</v>
      </c>
    </row>
    <row r="147" spans="1:27" x14ac:dyDescent="0.25">
      <c r="A147" s="102">
        <v>144</v>
      </c>
      <c r="F147" s="9" t="s">
        <v>14773</v>
      </c>
      <c r="L147" s="9" t="s">
        <v>4235</v>
      </c>
      <c r="M147" s="9" t="s">
        <v>12969</v>
      </c>
      <c r="N147" s="10" t="s">
        <v>13123</v>
      </c>
      <c r="O147" s="10" t="s">
        <v>13229</v>
      </c>
      <c r="P147" s="4" t="s">
        <v>13360</v>
      </c>
      <c r="Q147" s="10" t="s">
        <v>13510</v>
      </c>
      <c r="R147" s="4" t="s">
        <v>13613</v>
      </c>
      <c r="S147" s="4" t="s">
        <v>13721</v>
      </c>
      <c r="T147" s="10" t="s">
        <v>13867</v>
      </c>
      <c r="U147" s="10" t="s">
        <v>14039</v>
      </c>
      <c r="V147" s="10" t="s">
        <v>14209</v>
      </c>
      <c r="W147" s="4" t="s">
        <v>14357</v>
      </c>
      <c r="X147" s="4" t="s">
        <v>16347</v>
      </c>
      <c r="Y147" s="4" t="s">
        <v>16485</v>
      </c>
      <c r="Z147" s="4" t="s">
        <v>16599</v>
      </c>
      <c r="AA147" s="4" t="s">
        <v>16739</v>
      </c>
    </row>
    <row r="148" spans="1:27" x14ac:dyDescent="0.25">
      <c r="A148" s="102">
        <v>145</v>
      </c>
      <c r="F148" s="9" t="s">
        <v>14774</v>
      </c>
      <c r="L148" s="9" t="s">
        <v>4236</v>
      </c>
      <c r="M148" s="9" t="s">
        <v>12970</v>
      </c>
      <c r="N148" s="10" t="s">
        <v>13124</v>
      </c>
      <c r="O148" s="10" t="s">
        <v>13230</v>
      </c>
      <c r="P148" s="4" t="s">
        <v>13361</v>
      </c>
      <c r="Q148" s="10" t="s">
        <v>13510</v>
      </c>
      <c r="R148" s="4" t="s">
        <v>13614</v>
      </c>
      <c r="S148" s="4" t="s">
        <v>13722</v>
      </c>
      <c r="T148" s="10" t="s">
        <v>13867</v>
      </c>
      <c r="U148" s="10" t="s">
        <v>14039</v>
      </c>
      <c r="V148" s="10" t="s">
        <v>14210</v>
      </c>
      <c r="W148" s="4" t="s">
        <v>14357</v>
      </c>
      <c r="X148" s="4" t="s">
        <v>16348</v>
      </c>
      <c r="Y148" s="4" t="s">
        <v>16485</v>
      </c>
      <c r="Z148" s="4" t="s">
        <v>16600</v>
      </c>
      <c r="AA148" s="4" t="s">
        <v>16740</v>
      </c>
    </row>
    <row r="149" spans="1:27" x14ac:dyDescent="0.25">
      <c r="A149" s="102">
        <v>146</v>
      </c>
      <c r="F149" s="9" t="s">
        <v>14775</v>
      </c>
      <c r="L149" s="9" t="s">
        <v>4242</v>
      </c>
      <c r="M149" s="9" t="s">
        <v>12971</v>
      </c>
      <c r="N149" s="10" t="s">
        <v>13125</v>
      </c>
      <c r="O149" s="10" t="s">
        <v>13231</v>
      </c>
      <c r="P149" s="4" t="s">
        <v>13362</v>
      </c>
      <c r="Q149" s="10" t="s">
        <v>13511</v>
      </c>
      <c r="R149" s="4" t="s">
        <v>13614</v>
      </c>
      <c r="S149" s="4" t="s">
        <v>13722</v>
      </c>
      <c r="T149" s="10" t="s">
        <v>13867</v>
      </c>
      <c r="U149" s="10" t="s">
        <v>14040</v>
      </c>
      <c r="V149" s="10" t="s">
        <v>14210</v>
      </c>
      <c r="W149" s="4" t="s">
        <v>14357</v>
      </c>
      <c r="X149" s="4" t="s">
        <v>16349</v>
      </c>
      <c r="Y149" s="4" t="s">
        <v>16485</v>
      </c>
      <c r="Z149" s="4" t="s">
        <v>16600</v>
      </c>
      <c r="AA149" s="4" t="s">
        <v>16741</v>
      </c>
    </row>
    <row r="150" spans="1:27" x14ac:dyDescent="0.25">
      <c r="A150" s="102">
        <v>147</v>
      </c>
      <c r="F150" s="9" t="s">
        <v>14776</v>
      </c>
      <c r="L150" s="9" t="s">
        <v>414</v>
      </c>
      <c r="M150" s="9" t="s">
        <v>12972</v>
      </c>
      <c r="N150" s="10" t="s">
        <v>13029</v>
      </c>
      <c r="O150" s="10" t="s">
        <v>13232</v>
      </c>
      <c r="P150" s="4" t="s">
        <v>13363</v>
      </c>
      <c r="Q150" s="10" t="s">
        <v>13512</v>
      </c>
      <c r="R150" s="4" t="s">
        <v>13615</v>
      </c>
      <c r="S150" s="4" t="s">
        <v>13723</v>
      </c>
      <c r="T150" s="10" t="s">
        <v>13868</v>
      </c>
      <c r="U150" s="10" t="s">
        <v>14041</v>
      </c>
      <c r="V150" s="10" t="s">
        <v>14211</v>
      </c>
      <c r="W150" s="4" t="s">
        <v>14357</v>
      </c>
      <c r="X150" s="4" t="s">
        <v>16350</v>
      </c>
      <c r="Y150" s="4" t="s">
        <v>16485</v>
      </c>
      <c r="Z150" s="4" t="s">
        <v>16600</v>
      </c>
      <c r="AA150" s="4" t="s">
        <v>16742</v>
      </c>
    </row>
    <row r="151" spans="1:27" x14ac:dyDescent="0.25">
      <c r="A151" s="102">
        <v>148</v>
      </c>
      <c r="F151" s="9" t="s">
        <v>14777</v>
      </c>
      <c r="L151" s="9" t="s">
        <v>415</v>
      </c>
      <c r="M151" s="9" t="s">
        <v>12973</v>
      </c>
      <c r="N151" s="10" t="s">
        <v>13031</v>
      </c>
      <c r="O151" s="10" t="s">
        <v>13233</v>
      </c>
      <c r="P151" s="4" t="s">
        <v>13364</v>
      </c>
      <c r="Q151" s="10" t="s">
        <v>13513</v>
      </c>
      <c r="R151" s="4" t="s">
        <v>13615</v>
      </c>
      <c r="S151" s="4" t="s">
        <v>13723</v>
      </c>
      <c r="T151" s="10" t="s">
        <v>13869</v>
      </c>
      <c r="U151" s="10" t="s">
        <v>14042</v>
      </c>
      <c r="V151" s="10" t="s">
        <v>14211</v>
      </c>
      <c r="W151" s="4" t="s">
        <v>14358</v>
      </c>
      <c r="X151" s="4" t="s">
        <v>16351</v>
      </c>
      <c r="Y151" s="4" t="s">
        <v>16486</v>
      </c>
      <c r="Z151" s="4" t="s">
        <v>16600</v>
      </c>
      <c r="AA151" s="4" t="s">
        <v>16742</v>
      </c>
    </row>
    <row r="152" spans="1:27" x14ac:dyDescent="0.25">
      <c r="A152" s="102">
        <v>149</v>
      </c>
      <c r="F152" s="9" t="s">
        <v>14778</v>
      </c>
      <c r="L152" s="9" t="s">
        <v>4237</v>
      </c>
      <c r="M152" s="9" t="s">
        <v>12974</v>
      </c>
      <c r="N152" s="10" t="s">
        <v>13030</v>
      </c>
      <c r="O152" s="10" t="s">
        <v>13234</v>
      </c>
      <c r="P152" s="4" t="s">
        <v>13365</v>
      </c>
      <c r="Q152" s="10" t="s">
        <v>13514</v>
      </c>
      <c r="R152" s="4" t="s">
        <v>13615</v>
      </c>
      <c r="S152" s="4" t="s">
        <v>13723</v>
      </c>
      <c r="T152" s="10" t="s">
        <v>13870</v>
      </c>
      <c r="U152" s="10" t="s">
        <v>14042</v>
      </c>
      <c r="V152" s="10" t="s">
        <v>14211</v>
      </c>
      <c r="W152" s="4" t="s">
        <v>14358</v>
      </c>
      <c r="X152" s="4" t="s">
        <v>16352</v>
      </c>
      <c r="Y152" s="4" t="s">
        <v>16486</v>
      </c>
      <c r="Z152" s="4" t="s">
        <v>16600</v>
      </c>
      <c r="AA152" s="4" t="s">
        <v>16742</v>
      </c>
    </row>
    <row r="153" spans="1:27" x14ac:dyDescent="0.25">
      <c r="A153" s="102">
        <v>150</v>
      </c>
      <c r="F153" s="9" t="s">
        <v>14779</v>
      </c>
      <c r="L153" s="9" t="s">
        <v>4243</v>
      </c>
      <c r="M153" s="9" t="s">
        <v>12975</v>
      </c>
      <c r="N153" s="10" t="s">
        <v>13032</v>
      </c>
      <c r="O153" s="10" t="s">
        <v>13235</v>
      </c>
      <c r="P153" s="4" t="s">
        <v>13366</v>
      </c>
      <c r="Q153" s="10" t="s">
        <v>13515</v>
      </c>
      <c r="R153" s="4" t="s">
        <v>13519</v>
      </c>
      <c r="S153" s="4" t="s">
        <v>13723</v>
      </c>
      <c r="T153" s="10" t="s">
        <v>13871</v>
      </c>
      <c r="U153" s="10" t="s">
        <v>14042</v>
      </c>
      <c r="V153" s="10" t="s">
        <v>14212</v>
      </c>
      <c r="W153" s="4" t="s">
        <v>14358</v>
      </c>
      <c r="X153" s="4" t="s">
        <v>16353</v>
      </c>
      <c r="Y153" s="4" t="s">
        <v>16486</v>
      </c>
      <c r="Z153" s="4" t="s">
        <v>16601</v>
      </c>
      <c r="AA153" s="4" t="s">
        <v>16743</v>
      </c>
    </row>
    <row r="154" spans="1:27" x14ac:dyDescent="0.25">
      <c r="A154" s="102">
        <v>151</v>
      </c>
      <c r="F154" s="9" t="s">
        <v>14780</v>
      </c>
      <c r="L154" s="9" t="s">
        <v>4238</v>
      </c>
      <c r="M154" s="9" t="s">
        <v>12976</v>
      </c>
      <c r="N154" s="10" t="s">
        <v>13032</v>
      </c>
      <c r="O154" s="10" t="s">
        <v>13236</v>
      </c>
      <c r="P154" s="4" t="s">
        <v>13367</v>
      </c>
      <c r="Q154" s="10" t="s">
        <v>13516</v>
      </c>
      <c r="R154" s="4" t="s">
        <v>13519</v>
      </c>
      <c r="S154" s="4" t="s">
        <v>13724</v>
      </c>
      <c r="T154" s="10" t="s">
        <v>13872</v>
      </c>
      <c r="U154" s="10" t="s">
        <v>14042</v>
      </c>
      <c r="V154" s="10" t="s">
        <v>14212</v>
      </c>
      <c r="W154" s="4" t="s">
        <v>14358</v>
      </c>
      <c r="X154" s="4" t="s">
        <v>16354</v>
      </c>
      <c r="Y154" s="4" t="s">
        <v>16486</v>
      </c>
      <c r="Z154" s="4" t="s">
        <v>16601</v>
      </c>
      <c r="AA154" s="4" t="s">
        <v>16743</v>
      </c>
    </row>
    <row r="155" spans="1:27" x14ac:dyDescent="0.25">
      <c r="A155" s="102">
        <v>152</v>
      </c>
      <c r="F155" s="9" t="s">
        <v>14781</v>
      </c>
      <c r="L155" s="9" t="s">
        <v>4244</v>
      </c>
      <c r="M155" s="9" t="s">
        <v>12977</v>
      </c>
      <c r="N155" s="10" t="s">
        <v>13074</v>
      </c>
      <c r="O155" s="10" t="s">
        <v>13236</v>
      </c>
      <c r="P155" s="4" t="s">
        <v>13367</v>
      </c>
      <c r="Q155" s="10" t="s">
        <v>13517</v>
      </c>
      <c r="R155" s="4" t="s">
        <v>13520</v>
      </c>
      <c r="S155" s="4" t="s">
        <v>13724</v>
      </c>
      <c r="T155" s="10" t="s">
        <v>13873</v>
      </c>
      <c r="U155" s="10" t="s">
        <v>14042</v>
      </c>
      <c r="V155" s="10" t="s">
        <v>14213</v>
      </c>
      <c r="W155" s="4" t="s">
        <v>14358</v>
      </c>
      <c r="X155" s="4" t="s">
        <v>16355</v>
      </c>
      <c r="Y155" s="4" t="s">
        <v>16486</v>
      </c>
      <c r="Z155" s="4" t="s">
        <v>16601</v>
      </c>
      <c r="AA155" s="4" t="s">
        <v>16743</v>
      </c>
    </row>
    <row r="156" spans="1:27" x14ac:dyDescent="0.25">
      <c r="A156" s="102">
        <v>153</v>
      </c>
      <c r="F156" s="9" t="s">
        <v>14782</v>
      </c>
      <c r="L156" s="9" t="s">
        <v>4239</v>
      </c>
      <c r="M156" s="9" t="s">
        <v>12978</v>
      </c>
      <c r="N156" s="10" t="s">
        <v>13075</v>
      </c>
      <c r="O156" s="10" t="s">
        <v>13237</v>
      </c>
      <c r="P156" s="4" t="s">
        <v>13368</v>
      </c>
      <c r="Q156" s="10" t="s">
        <v>13518</v>
      </c>
      <c r="R156" s="4" t="s">
        <v>13520</v>
      </c>
      <c r="S156" s="4" t="s">
        <v>13725</v>
      </c>
      <c r="T156" s="10" t="s">
        <v>13874</v>
      </c>
      <c r="U156" s="10" t="s">
        <v>14043</v>
      </c>
      <c r="V156" s="10" t="s">
        <v>14213</v>
      </c>
      <c r="W156" s="4" t="s">
        <v>14359</v>
      </c>
      <c r="X156" s="4" t="s">
        <v>16356</v>
      </c>
      <c r="Y156" s="4" t="s">
        <v>16487</v>
      </c>
      <c r="Z156" s="4" t="s">
        <v>16601</v>
      </c>
      <c r="AA156" s="4" t="s">
        <v>16744</v>
      </c>
    </row>
    <row r="157" spans="1:27" x14ac:dyDescent="0.25">
      <c r="A157" s="102">
        <v>154</v>
      </c>
      <c r="F157" s="9" t="s">
        <v>14783</v>
      </c>
      <c r="L157" s="9" t="s">
        <v>4245</v>
      </c>
      <c r="M157" s="9" t="s">
        <v>12979</v>
      </c>
      <c r="N157" s="10" t="s">
        <v>13076</v>
      </c>
      <c r="O157" s="10" t="s">
        <v>13237</v>
      </c>
      <c r="P157" s="4" t="s">
        <v>13368</v>
      </c>
      <c r="Q157" s="10" t="s">
        <v>13518</v>
      </c>
      <c r="R157" s="4" t="s">
        <v>13523</v>
      </c>
      <c r="S157" s="4" t="s">
        <v>13725</v>
      </c>
      <c r="T157" s="10" t="s">
        <v>13875</v>
      </c>
      <c r="U157" s="10" t="s">
        <v>14043</v>
      </c>
      <c r="V157" s="10" t="s">
        <v>14214</v>
      </c>
      <c r="W157" s="4" t="s">
        <v>14359</v>
      </c>
      <c r="X157" s="4" t="s">
        <v>16357</v>
      </c>
      <c r="Y157" s="4" t="s">
        <v>16487</v>
      </c>
      <c r="Z157" s="4" t="s">
        <v>16602</v>
      </c>
      <c r="AA157" s="4" t="s">
        <v>16744</v>
      </c>
    </row>
    <row r="158" spans="1:27" x14ac:dyDescent="0.25">
      <c r="A158" s="102">
        <v>155</v>
      </c>
      <c r="F158" s="9" t="s">
        <v>14784</v>
      </c>
      <c r="L158" s="9" t="s">
        <v>4240</v>
      </c>
      <c r="M158" s="9" t="s">
        <v>12979</v>
      </c>
      <c r="N158" s="10" t="s">
        <v>13077</v>
      </c>
      <c r="O158" s="10" t="s">
        <v>13237</v>
      </c>
      <c r="P158" s="4" t="s">
        <v>13368</v>
      </c>
      <c r="Q158" s="10" t="s">
        <v>13519</v>
      </c>
      <c r="R158" s="4" t="s">
        <v>13523</v>
      </c>
      <c r="S158" s="4" t="s">
        <v>13726</v>
      </c>
      <c r="T158" s="10" t="s">
        <v>13876</v>
      </c>
      <c r="U158" s="10" t="s">
        <v>14043</v>
      </c>
      <c r="V158" s="10" t="s">
        <v>14214</v>
      </c>
      <c r="W158" s="4" t="s">
        <v>14359</v>
      </c>
      <c r="X158" s="4" t="s">
        <v>16357</v>
      </c>
      <c r="Y158" s="4" t="s">
        <v>16488</v>
      </c>
      <c r="Z158" s="4" t="s">
        <v>16602</v>
      </c>
      <c r="AA158" s="4" t="s">
        <v>16744</v>
      </c>
    </row>
    <row r="159" spans="1:27" x14ac:dyDescent="0.25">
      <c r="A159" s="102">
        <v>156</v>
      </c>
      <c r="F159" s="9" t="s">
        <v>14785</v>
      </c>
      <c r="L159" s="9" t="s">
        <v>4246</v>
      </c>
      <c r="M159" s="9" t="s">
        <v>12980</v>
      </c>
      <c r="N159" s="10" t="s">
        <v>13089</v>
      </c>
      <c r="O159" s="10" t="s">
        <v>13237</v>
      </c>
      <c r="P159" s="4" t="s">
        <v>13368</v>
      </c>
      <c r="Q159" s="10" t="s">
        <v>13519</v>
      </c>
      <c r="R159" s="4" t="s">
        <v>13524</v>
      </c>
      <c r="S159" s="4" t="s">
        <v>13726</v>
      </c>
      <c r="T159" s="10" t="s">
        <v>13877</v>
      </c>
      <c r="U159" s="10" t="s">
        <v>14044</v>
      </c>
      <c r="V159" s="10" t="s">
        <v>14215</v>
      </c>
      <c r="W159" s="4" t="s">
        <v>14359</v>
      </c>
      <c r="X159" s="4" t="s">
        <v>16358</v>
      </c>
      <c r="Y159" s="4" t="s">
        <v>16488</v>
      </c>
      <c r="Z159" s="4" t="s">
        <v>16602</v>
      </c>
      <c r="AA159" s="4" t="s">
        <v>16745</v>
      </c>
    </row>
    <row r="160" spans="1:27" x14ac:dyDescent="0.25">
      <c r="A160" s="102">
        <v>157</v>
      </c>
      <c r="F160" s="9" t="s">
        <v>14786</v>
      </c>
      <c r="L160" s="9" t="s">
        <v>4241</v>
      </c>
      <c r="M160" s="9" t="s">
        <v>12980</v>
      </c>
      <c r="N160" s="10" t="s">
        <v>13091</v>
      </c>
      <c r="O160" s="10" t="s">
        <v>13238</v>
      </c>
      <c r="P160" s="4" t="s">
        <v>13368</v>
      </c>
      <c r="Q160" s="10" t="s">
        <v>13520</v>
      </c>
      <c r="R160" s="4" t="s">
        <v>13524</v>
      </c>
      <c r="S160" s="4" t="s">
        <v>13727</v>
      </c>
      <c r="T160" s="10" t="s">
        <v>13878</v>
      </c>
      <c r="U160" s="10" t="s">
        <v>14044</v>
      </c>
      <c r="V160" s="10" t="s">
        <v>14215</v>
      </c>
      <c r="W160" s="4" t="s">
        <v>14359</v>
      </c>
      <c r="X160" s="4" t="s">
        <v>16358</v>
      </c>
      <c r="Y160" s="4" t="s">
        <v>16489</v>
      </c>
      <c r="Z160" s="4" t="s">
        <v>16603</v>
      </c>
      <c r="AA160" s="4" t="s">
        <v>16745</v>
      </c>
    </row>
    <row r="161" spans="1:27" x14ac:dyDescent="0.25">
      <c r="A161" s="102">
        <v>158</v>
      </c>
      <c r="F161" s="9" t="s">
        <v>14787</v>
      </c>
      <c r="L161" s="9" t="s">
        <v>420</v>
      </c>
      <c r="M161" s="9" t="s">
        <v>12981</v>
      </c>
      <c r="N161" s="10" t="s">
        <v>13090</v>
      </c>
      <c r="O161" s="10" t="s">
        <v>13238</v>
      </c>
      <c r="P161" s="4" t="s">
        <v>13369</v>
      </c>
      <c r="Q161" s="10" t="s">
        <v>13520</v>
      </c>
      <c r="R161" s="4" t="s">
        <v>13525</v>
      </c>
      <c r="S161" s="4" t="s">
        <v>13728</v>
      </c>
      <c r="T161" s="10" t="s">
        <v>13879</v>
      </c>
      <c r="U161" s="10" t="s">
        <v>14044</v>
      </c>
      <c r="V161" s="10" t="s">
        <v>14215</v>
      </c>
      <c r="W161" s="4" t="s">
        <v>14360</v>
      </c>
      <c r="X161" s="4" t="s">
        <v>16359</v>
      </c>
      <c r="Y161" s="4" t="s">
        <v>16489</v>
      </c>
      <c r="Z161" s="4" t="s">
        <v>16604</v>
      </c>
      <c r="AA161" s="4" t="s">
        <v>16745</v>
      </c>
    </row>
    <row r="162" spans="1:27" x14ac:dyDescent="0.25">
      <c r="A162" s="102">
        <v>159</v>
      </c>
      <c r="F162" s="9" t="s">
        <v>14788</v>
      </c>
      <c r="L162" s="9" t="s">
        <v>4247</v>
      </c>
      <c r="M162" s="9" t="s">
        <v>12981</v>
      </c>
      <c r="N162" s="10" t="s">
        <v>13092</v>
      </c>
      <c r="O162" s="10" t="s">
        <v>13238</v>
      </c>
      <c r="P162" s="4" t="s">
        <v>13369</v>
      </c>
      <c r="Q162" s="10" t="s">
        <v>13521</v>
      </c>
      <c r="R162" s="4" t="s">
        <v>13616</v>
      </c>
      <c r="S162" s="4" t="s">
        <v>13729</v>
      </c>
      <c r="T162" s="10" t="s">
        <v>13880</v>
      </c>
      <c r="U162" s="10" t="s">
        <v>14044</v>
      </c>
      <c r="V162" s="10" t="s">
        <v>14215</v>
      </c>
      <c r="W162" s="4" t="s">
        <v>14360</v>
      </c>
      <c r="X162" s="4" t="s">
        <v>16359</v>
      </c>
      <c r="Y162" s="4" t="s">
        <v>16489</v>
      </c>
      <c r="Z162" s="4" t="s">
        <v>16604</v>
      </c>
      <c r="AA162" s="4" t="s">
        <v>16745</v>
      </c>
    </row>
    <row r="163" spans="1:27" x14ac:dyDescent="0.25">
      <c r="A163" s="102">
        <v>160</v>
      </c>
      <c r="F163" s="9" t="s">
        <v>14789</v>
      </c>
      <c r="L163" s="9" t="s">
        <v>4248</v>
      </c>
      <c r="M163" s="9" t="s">
        <v>12982</v>
      </c>
      <c r="N163" s="10" t="s">
        <v>13119</v>
      </c>
      <c r="O163" s="10" t="s">
        <v>13239</v>
      </c>
      <c r="P163" s="4" t="s">
        <v>13370</v>
      </c>
      <c r="Q163" s="10" t="s">
        <v>13521</v>
      </c>
      <c r="R163" s="4" t="s">
        <v>13616</v>
      </c>
      <c r="S163" s="4" t="s">
        <v>13730</v>
      </c>
      <c r="T163" s="10" t="s">
        <v>13881</v>
      </c>
      <c r="U163" s="10" t="s">
        <v>14045</v>
      </c>
      <c r="V163" s="10" t="s">
        <v>14216</v>
      </c>
      <c r="W163" s="4" t="s">
        <v>14360</v>
      </c>
      <c r="X163" s="4" t="s">
        <v>14380</v>
      </c>
      <c r="Y163" s="4" t="s">
        <v>16490</v>
      </c>
      <c r="Z163" s="4" t="s">
        <v>16605</v>
      </c>
      <c r="AA163" s="4" t="s">
        <v>16746</v>
      </c>
    </row>
    <row r="164" spans="1:27" x14ac:dyDescent="0.25">
      <c r="A164" s="102">
        <v>161</v>
      </c>
      <c r="F164" s="9" t="s">
        <v>14790</v>
      </c>
      <c r="L164" s="9" t="s">
        <v>4249</v>
      </c>
      <c r="M164" s="9" t="s">
        <v>12998</v>
      </c>
      <c r="N164" s="10" t="s">
        <v>13120</v>
      </c>
      <c r="O164" s="10" t="s">
        <v>13239</v>
      </c>
      <c r="P164" s="4" t="s">
        <v>13370</v>
      </c>
      <c r="Q164" s="10" t="s">
        <v>13521</v>
      </c>
      <c r="R164" s="4" t="s">
        <v>13617</v>
      </c>
      <c r="S164" s="4" t="s">
        <v>13731</v>
      </c>
      <c r="T164" s="10" t="s">
        <v>13882</v>
      </c>
      <c r="U164" s="10" t="s">
        <v>14046</v>
      </c>
      <c r="V164" s="10" t="s">
        <v>14217</v>
      </c>
      <c r="W164" s="4" t="s">
        <v>14360</v>
      </c>
      <c r="X164" s="4" t="s">
        <v>14380</v>
      </c>
      <c r="Y164" s="4" t="s">
        <v>16490</v>
      </c>
      <c r="Z164" s="4" t="s">
        <v>16606</v>
      </c>
      <c r="AA164" s="4" t="s">
        <v>16746</v>
      </c>
    </row>
    <row r="165" spans="1:27" x14ac:dyDescent="0.25">
      <c r="A165" s="102">
        <v>162</v>
      </c>
      <c r="F165" s="9" t="s">
        <v>14791</v>
      </c>
      <c r="L165" s="9" t="s">
        <v>428</v>
      </c>
      <c r="M165" s="9" t="s">
        <v>12983</v>
      </c>
      <c r="N165" s="10" t="s">
        <v>13121</v>
      </c>
      <c r="O165" s="10" t="s">
        <v>13239</v>
      </c>
      <c r="P165" s="4" t="s">
        <v>13370</v>
      </c>
      <c r="Q165" s="10" t="s">
        <v>13521</v>
      </c>
      <c r="R165" s="4" t="s">
        <v>13617</v>
      </c>
      <c r="S165" s="4" t="s">
        <v>13731</v>
      </c>
      <c r="T165" s="10" t="s">
        <v>13882</v>
      </c>
      <c r="U165" s="10" t="s">
        <v>14047</v>
      </c>
      <c r="V165" s="10" t="s">
        <v>14217</v>
      </c>
      <c r="W165" s="4" t="s">
        <v>14360</v>
      </c>
      <c r="X165" s="4" t="s">
        <v>14380</v>
      </c>
      <c r="Y165" s="4" t="s">
        <v>16490</v>
      </c>
      <c r="Z165" s="4" t="s">
        <v>16607</v>
      </c>
      <c r="AA165" s="4" t="s">
        <v>16747</v>
      </c>
    </row>
    <row r="166" spans="1:27" x14ac:dyDescent="0.25">
      <c r="A166" s="102">
        <v>163</v>
      </c>
      <c r="F166" s="9" t="s">
        <v>14792</v>
      </c>
      <c r="L166" s="9" t="s">
        <v>430</v>
      </c>
      <c r="M166" s="9" t="s">
        <v>12983</v>
      </c>
      <c r="N166" s="10" t="s">
        <v>13067</v>
      </c>
      <c r="O166" s="10" t="s">
        <v>13240</v>
      </c>
      <c r="P166" s="4" t="s">
        <v>13370</v>
      </c>
      <c r="Q166" s="10" t="s">
        <v>13522</v>
      </c>
      <c r="R166" s="4" t="s">
        <v>13617</v>
      </c>
      <c r="S166" s="4" t="s">
        <v>13731</v>
      </c>
      <c r="T166" s="10" t="s">
        <v>13882</v>
      </c>
      <c r="U166" s="10" t="s">
        <v>14048</v>
      </c>
      <c r="V166" s="10" t="s">
        <v>14217</v>
      </c>
      <c r="W166" s="4" t="s">
        <v>14360</v>
      </c>
      <c r="X166" s="4" t="s">
        <v>14381</v>
      </c>
      <c r="Y166" s="4" t="s">
        <v>16491</v>
      </c>
      <c r="Z166" s="4" t="s">
        <v>16608</v>
      </c>
      <c r="AA166" s="4" t="s">
        <v>16747</v>
      </c>
    </row>
    <row r="167" spans="1:27" x14ac:dyDescent="0.25">
      <c r="A167" s="102">
        <v>164</v>
      </c>
      <c r="F167" s="9" t="s">
        <v>14793</v>
      </c>
      <c r="L167" s="9" t="s">
        <v>431</v>
      </c>
      <c r="M167" s="9" t="s">
        <v>12983</v>
      </c>
      <c r="N167" s="10" t="s">
        <v>13068</v>
      </c>
      <c r="O167" s="10" t="s">
        <v>13241</v>
      </c>
      <c r="P167" s="4" t="s">
        <v>13370</v>
      </c>
      <c r="Q167" s="10" t="s">
        <v>13522</v>
      </c>
      <c r="R167" s="4" t="s">
        <v>13618</v>
      </c>
      <c r="S167" s="4" t="s">
        <v>13731</v>
      </c>
      <c r="T167" s="10" t="s">
        <v>13883</v>
      </c>
      <c r="U167" s="10" t="s">
        <v>14048</v>
      </c>
      <c r="V167" s="10" t="s">
        <v>14217</v>
      </c>
      <c r="W167" s="4" t="s">
        <v>14361</v>
      </c>
      <c r="X167" s="4" t="s">
        <v>14381</v>
      </c>
      <c r="Y167" s="4" t="s">
        <v>16491</v>
      </c>
      <c r="Z167" s="4" t="s">
        <v>16609</v>
      </c>
      <c r="AA167" s="4"/>
    </row>
    <row r="168" spans="1:27" x14ac:dyDescent="0.25">
      <c r="A168" s="102">
        <v>165</v>
      </c>
      <c r="F168" s="9" t="s">
        <v>14794</v>
      </c>
      <c r="L168" s="9" t="s">
        <v>4250</v>
      </c>
      <c r="M168" s="9" t="s">
        <v>12983</v>
      </c>
      <c r="N168" s="10" t="s">
        <v>13069</v>
      </c>
      <c r="O168" s="10" t="s">
        <v>13242</v>
      </c>
      <c r="P168" s="4" t="s">
        <v>13370</v>
      </c>
      <c r="Q168" s="10" t="s">
        <v>13523</v>
      </c>
      <c r="R168" s="4" t="s">
        <v>13618</v>
      </c>
      <c r="S168" s="4" t="s">
        <v>13732</v>
      </c>
      <c r="T168" s="10" t="s">
        <v>13883</v>
      </c>
      <c r="U168" s="10" t="s">
        <v>14048</v>
      </c>
      <c r="V168" s="10" t="s">
        <v>14218</v>
      </c>
      <c r="W168" s="4" t="s">
        <v>14362</v>
      </c>
      <c r="X168" s="4" t="s">
        <v>14381</v>
      </c>
      <c r="Y168" s="4" t="s">
        <v>16491</v>
      </c>
      <c r="Z168" s="4" t="s">
        <v>16609</v>
      </c>
      <c r="AA168" s="4" t="s">
        <v>16748</v>
      </c>
    </row>
    <row r="169" spans="1:27" x14ac:dyDescent="0.25">
      <c r="A169" s="102">
        <v>166</v>
      </c>
      <c r="F169" s="9" t="s">
        <v>14795</v>
      </c>
      <c r="L169" s="9" t="s">
        <v>4264</v>
      </c>
      <c r="M169" s="9" t="s">
        <v>12983</v>
      </c>
      <c r="N169" s="10" t="s">
        <v>13070</v>
      </c>
      <c r="O169" s="10" t="s">
        <v>13243</v>
      </c>
      <c r="P169" s="4" t="s">
        <v>13371</v>
      </c>
      <c r="Q169" s="10" t="s">
        <v>13523</v>
      </c>
      <c r="R169" s="4" t="s">
        <v>13619</v>
      </c>
      <c r="S169" s="4" t="s">
        <v>13732</v>
      </c>
      <c r="T169" s="10" t="s">
        <v>13884</v>
      </c>
      <c r="U169" s="10" t="s">
        <v>14048</v>
      </c>
      <c r="V169" s="10" t="s">
        <v>14053</v>
      </c>
      <c r="W169" s="4" t="s">
        <v>14363</v>
      </c>
      <c r="X169" s="4" t="s">
        <v>16360</v>
      </c>
      <c r="Y169" s="4" t="s">
        <v>16492</v>
      </c>
      <c r="Z169" s="4" t="s">
        <v>16609</v>
      </c>
      <c r="AA169" s="4" t="s">
        <v>16748</v>
      </c>
    </row>
    <row r="170" spans="1:27" x14ac:dyDescent="0.25">
      <c r="A170" s="102">
        <v>167</v>
      </c>
      <c r="F170" s="9" t="s">
        <v>14796</v>
      </c>
      <c r="L170" s="9" t="s">
        <v>4251</v>
      </c>
      <c r="M170" s="9" t="s">
        <v>12983</v>
      </c>
      <c r="N170" s="10" t="s">
        <v>13071</v>
      </c>
      <c r="O170" s="10" t="s">
        <v>13244</v>
      </c>
      <c r="P170" s="4" t="s">
        <v>13372</v>
      </c>
      <c r="Q170" s="10" t="s">
        <v>13524</v>
      </c>
      <c r="R170" s="4" t="s">
        <v>13619</v>
      </c>
      <c r="S170" s="4" t="s">
        <v>13733</v>
      </c>
      <c r="T170" s="10" t="s">
        <v>13884</v>
      </c>
      <c r="U170" s="10" t="s">
        <v>14049</v>
      </c>
      <c r="V170" s="10" t="s">
        <v>14053</v>
      </c>
      <c r="W170" s="4" t="s">
        <v>14364</v>
      </c>
      <c r="X170" s="4" t="s">
        <v>16360</v>
      </c>
      <c r="Y170" s="4" t="s">
        <v>16492</v>
      </c>
      <c r="Z170" s="4" t="s">
        <v>16609</v>
      </c>
      <c r="AA170" s="4" t="s">
        <v>16749</v>
      </c>
    </row>
    <row r="171" spans="1:27" x14ac:dyDescent="0.25">
      <c r="A171" s="102">
        <v>168</v>
      </c>
      <c r="F171" s="9" t="s">
        <v>14797</v>
      </c>
      <c r="L171" s="9" t="s">
        <v>4265</v>
      </c>
      <c r="M171" s="9" t="s">
        <v>12984</v>
      </c>
      <c r="N171" s="10" t="s">
        <v>13072</v>
      </c>
      <c r="O171" s="10" t="s">
        <v>13245</v>
      </c>
      <c r="P171" s="4" t="s">
        <v>13373</v>
      </c>
      <c r="Q171" s="10" t="s">
        <v>13524</v>
      </c>
      <c r="R171" s="4" t="s">
        <v>13620</v>
      </c>
      <c r="S171" s="4" t="s">
        <v>13734</v>
      </c>
      <c r="T171" s="10" t="s">
        <v>13885</v>
      </c>
      <c r="U171" s="10" t="s">
        <v>14050</v>
      </c>
      <c r="V171" s="10" t="s">
        <v>14054</v>
      </c>
      <c r="W171" s="4" t="s">
        <v>14365</v>
      </c>
      <c r="X171" s="4" t="s">
        <v>16360</v>
      </c>
      <c r="Y171" s="4" t="s">
        <v>16493</v>
      </c>
      <c r="Z171" s="4" t="s">
        <v>16610</v>
      </c>
      <c r="AA171" s="4" t="s">
        <v>16749</v>
      </c>
    </row>
    <row r="172" spans="1:27" x14ac:dyDescent="0.25">
      <c r="A172" s="102">
        <v>169</v>
      </c>
      <c r="F172" s="9" t="s">
        <v>14798</v>
      </c>
      <c r="L172" s="9" t="s">
        <v>434</v>
      </c>
      <c r="M172" s="9" t="s">
        <v>12984</v>
      </c>
      <c r="N172" s="10" t="s">
        <v>13073</v>
      </c>
      <c r="O172" s="10" t="s">
        <v>13246</v>
      </c>
      <c r="P172" s="4" t="s">
        <v>13374</v>
      </c>
      <c r="Q172" s="10" t="s">
        <v>13525</v>
      </c>
      <c r="R172" s="4" t="s">
        <v>13620</v>
      </c>
      <c r="S172" s="4" t="s">
        <v>13735</v>
      </c>
      <c r="T172" s="10" t="s">
        <v>13885</v>
      </c>
      <c r="U172" s="10" t="s">
        <v>14051</v>
      </c>
      <c r="V172" s="10" t="s">
        <v>14054</v>
      </c>
      <c r="W172" s="4" t="s">
        <v>14366</v>
      </c>
      <c r="X172" s="4" t="s">
        <v>16360</v>
      </c>
      <c r="Y172" s="4" t="s">
        <v>16493</v>
      </c>
      <c r="Z172" s="4" t="s">
        <v>16610</v>
      </c>
      <c r="AA172" s="4" t="s">
        <v>16750</v>
      </c>
    </row>
    <row r="173" spans="1:27" x14ac:dyDescent="0.25">
      <c r="A173" s="102">
        <v>170</v>
      </c>
      <c r="F173" s="9" t="s">
        <v>14799</v>
      </c>
      <c r="L173" s="9" t="s">
        <v>4266</v>
      </c>
      <c r="M173" s="9" t="s">
        <v>12984</v>
      </c>
      <c r="N173" s="10" t="s">
        <v>13112</v>
      </c>
      <c r="O173" s="10" t="s">
        <v>13246</v>
      </c>
      <c r="P173" s="4" t="s">
        <v>13375</v>
      </c>
      <c r="Q173" s="10" t="s">
        <v>13526</v>
      </c>
      <c r="R173" s="4" t="s">
        <v>13620</v>
      </c>
      <c r="S173" s="4" t="s">
        <v>13736</v>
      </c>
      <c r="T173" s="10" t="s">
        <v>13886</v>
      </c>
      <c r="U173" s="10" t="s">
        <v>14052</v>
      </c>
      <c r="V173" s="10" t="s">
        <v>14219</v>
      </c>
      <c r="W173" s="4" t="s">
        <v>14367</v>
      </c>
      <c r="X173" s="4" t="s">
        <v>16360</v>
      </c>
      <c r="Y173" s="4" t="s">
        <v>16493</v>
      </c>
      <c r="Z173" s="4" t="s">
        <v>16610</v>
      </c>
      <c r="AA173" s="4" t="s">
        <v>16750</v>
      </c>
    </row>
    <row r="174" spans="1:27" x14ac:dyDescent="0.25">
      <c r="A174" s="102">
        <v>171</v>
      </c>
      <c r="F174" s="9" t="s">
        <v>14800</v>
      </c>
      <c r="L174" s="9" t="s">
        <v>4252</v>
      </c>
      <c r="M174" s="9" t="s">
        <v>12984</v>
      </c>
      <c r="N174" s="10" t="s">
        <v>13113</v>
      </c>
      <c r="O174" s="10" t="s">
        <v>13246</v>
      </c>
      <c r="P174" s="4" t="s">
        <v>13376</v>
      </c>
      <c r="Q174" s="10" t="s">
        <v>13526</v>
      </c>
      <c r="R174" s="4" t="s">
        <v>13620</v>
      </c>
      <c r="S174" s="4" t="s">
        <v>13736</v>
      </c>
      <c r="T174" s="10" t="s">
        <v>13886</v>
      </c>
      <c r="U174" s="10" t="s">
        <v>14053</v>
      </c>
      <c r="V174" s="10" t="s">
        <v>14219</v>
      </c>
      <c r="W174" s="4" t="s">
        <v>14368</v>
      </c>
      <c r="X174" s="4" t="s">
        <v>14382</v>
      </c>
      <c r="Y174" s="4" t="s">
        <v>16494</v>
      </c>
      <c r="Z174" s="4" t="s">
        <v>16611</v>
      </c>
      <c r="AA174" s="4" t="s">
        <v>16750</v>
      </c>
    </row>
    <row r="175" spans="1:27" x14ac:dyDescent="0.25">
      <c r="A175" s="102">
        <v>172</v>
      </c>
      <c r="F175" s="9" t="s">
        <v>14801</v>
      </c>
      <c r="L175" s="9" t="s">
        <v>4267</v>
      </c>
      <c r="M175" s="9" t="s">
        <v>12984</v>
      </c>
      <c r="N175" s="10" t="s">
        <v>13114</v>
      </c>
      <c r="O175" s="10" t="s">
        <v>13247</v>
      </c>
      <c r="P175" s="4" t="s">
        <v>13377</v>
      </c>
      <c r="Q175" s="10" t="s">
        <v>13527</v>
      </c>
      <c r="R175" s="4" t="s">
        <v>13621</v>
      </c>
      <c r="S175" s="4" t="s">
        <v>13736</v>
      </c>
      <c r="T175" s="10" t="s">
        <v>13887</v>
      </c>
      <c r="U175" s="10" t="s">
        <v>14053</v>
      </c>
      <c r="V175" s="10" t="s">
        <v>14219</v>
      </c>
      <c r="W175" s="4" t="s">
        <v>14369</v>
      </c>
      <c r="X175" s="4" t="s">
        <v>14382</v>
      </c>
      <c r="Y175" s="4" t="s">
        <v>16494</v>
      </c>
      <c r="Z175" s="4" t="s">
        <v>16611</v>
      </c>
      <c r="AA175" s="4" t="s">
        <v>16751</v>
      </c>
    </row>
    <row r="176" spans="1:27" x14ac:dyDescent="0.25">
      <c r="A176" s="102">
        <v>173</v>
      </c>
      <c r="F176" s="9" t="s">
        <v>14802</v>
      </c>
      <c r="L176" s="9" t="s">
        <v>4253</v>
      </c>
      <c r="M176" s="9" t="s">
        <v>12985</v>
      </c>
      <c r="N176" s="10" t="s">
        <v>13115</v>
      </c>
      <c r="O176" s="10" t="s">
        <v>13247</v>
      </c>
      <c r="P176" s="4" t="s">
        <v>13377</v>
      </c>
      <c r="Q176" s="10" t="s">
        <v>13528</v>
      </c>
      <c r="R176" s="4" t="s">
        <v>13622</v>
      </c>
      <c r="S176" s="4" t="s">
        <v>13737</v>
      </c>
      <c r="T176" s="10" t="s">
        <v>13888</v>
      </c>
      <c r="U176" s="10" t="s">
        <v>14053</v>
      </c>
      <c r="V176" s="10" t="s">
        <v>14219</v>
      </c>
      <c r="W176" s="4" t="s">
        <v>14370</v>
      </c>
      <c r="X176" s="4" t="s">
        <v>14383</v>
      </c>
      <c r="Y176" s="4" t="s">
        <v>16494</v>
      </c>
      <c r="Z176" s="4" t="s">
        <v>16612</v>
      </c>
      <c r="AA176" s="4" t="s">
        <v>16751</v>
      </c>
    </row>
    <row r="177" spans="1:27" x14ac:dyDescent="0.25">
      <c r="A177" s="102">
        <v>174</v>
      </c>
      <c r="F177" s="9" t="s">
        <v>14803</v>
      </c>
      <c r="L177" s="9" t="s">
        <v>439</v>
      </c>
      <c r="M177" s="9" t="s">
        <v>12986</v>
      </c>
      <c r="N177" s="10" t="s">
        <v>13116</v>
      </c>
      <c r="O177" s="10" t="s">
        <v>13248</v>
      </c>
      <c r="P177" s="4" t="s">
        <v>13377</v>
      </c>
      <c r="Q177" s="10" t="s">
        <v>13529</v>
      </c>
      <c r="R177" s="4" t="s">
        <v>13623</v>
      </c>
      <c r="S177" s="4" t="s">
        <v>13737</v>
      </c>
      <c r="T177" s="10" t="s">
        <v>13888</v>
      </c>
      <c r="U177" s="10" t="s">
        <v>14054</v>
      </c>
      <c r="V177" s="10" t="s">
        <v>14055</v>
      </c>
      <c r="W177" s="4" t="s">
        <v>14371</v>
      </c>
      <c r="X177" s="4" t="s">
        <v>14383</v>
      </c>
      <c r="Y177" s="4" t="s">
        <v>16495</v>
      </c>
      <c r="Z177" s="4" t="s">
        <v>16612</v>
      </c>
      <c r="AA177" s="4" t="s">
        <v>16517</v>
      </c>
    </row>
    <row r="178" spans="1:27" x14ac:dyDescent="0.25">
      <c r="A178" s="102">
        <v>175</v>
      </c>
      <c r="L178" s="9" t="s">
        <v>440</v>
      </c>
      <c r="M178" s="9" t="s">
        <v>12987</v>
      </c>
      <c r="N178" s="10" t="s">
        <v>13117</v>
      </c>
      <c r="O178" s="10" t="s">
        <v>13248</v>
      </c>
      <c r="P178" s="4" t="s">
        <v>13378</v>
      </c>
      <c r="Q178" s="10" t="s">
        <v>13530</v>
      </c>
      <c r="R178" s="4" t="s">
        <v>13624</v>
      </c>
      <c r="S178" s="4" t="s">
        <v>13738</v>
      </c>
      <c r="T178" s="10" t="s">
        <v>13888</v>
      </c>
      <c r="U178" s="10" t="s">
        <v>14054</v>
      </c>
      <c r="V178" s="10" t="s">
        <v>14055</v>
      </c>
      <c r="W178" s="4" t="s">
        <v>14372</v>
      </c>
      <c r="X178" s="4" t="s">
        <v>14384</v>
      </c>
      <c r="Y178" s="4" t="s">
        <v>16495</v>
      </c>
      <c r="Z178" s="4" t="s">
        <v>16613</v>
      </c>
      <c r="AA178" s="4" t="s">
        <v>16517</v>
      </c>
    </row>
    <row r="179" spans="1:27" x14ac:dyDescent="0.25">
      <c r="A179" s="102">
        <v>176</v>
      </c>
      <c r="L179" s="9" t="s">
        <v>4268</v>
      </c>
      <c r="M179" s="9" t="s">
        <v>12999</v>
      </c>
      <c r="N179" s="10" t="s">
        <v>13118</v>
      </c>
      <c r="O179" s="10" t="s">
        <v>13248</v>
      </c>
      <c r="P179" s="4" t="s">
        <v>13378</v>
      </c>
      <c r="Q179" s="10" t="s">
        <v>13530</v>
      </c>
      <c r="R179" s="4" t="s">
        <v>13624</v>
      </c>
      <c r="S179" s="4" t="s">
        <v>13738</v>
      </c>
      <c r="T179" s="10" t="s">
        <v>13888</v>
      </c>
      <c r="U179" s="10" t="s">
        <v>14054</v>
      </c>
      <c r="V179" s="10" t="s">
        <v>14056</v>
      </c>
      <c r="W179" s="4" t="s">
        <v>14373</v>
      </c>
      <c r="X179" s="4" t="s">
        <v>14384</v>
      </c>
      <c r="Y179" s="4" t="s">
        <v>16495</v>
      </c>
      <c r="Z179" s="4" t="s">
        <v>16613</v>
      </c>
      <c r="AA179" s="4" t="s">
        <v>16752</v>
      </c>
    </row>
    <row r="180" spans="1:27" x14ac:dyDescent="0.25">
      <c r="A180" s="102">
        <v>177</v>
      </c>
      <c r="L180" s="9" t="s">
        <v>4254</v>
      </c>
      <c r="M180" s="9" t="s">
        <v>12988</v>
      </c>
      <c r="N180" s="10" t="s">
        <v>13039</v>
      </c>
      <c r="O180" s="10" t="s">
        <v>13249</v>
      </c>
      <c r="P180" s="4" t="s">
        <v>13378</v>
      </c>
      <c r="Q180" s="10" t="s">
        <v>13530</v>
      </c>
      <c r="R180" s="4" t="s">
        <v>13624</v>
      </c>
      <c r="S180" s="4" t="s">
        <v>13738</v>
      </c>
      <c r="T180" s="10" t="s">
        <v>13889</v>
      </c>
      <c r="U180" s="10" t="s">
        <v>14055</v>
      </c>
      <c r="V180" s="10" t="s">
        <v>14056</v>
      </c>
      <c r="W180" s="4" t="s">
        <v>14374</v>
      </c>
      <c r="X180" s="4" t="s">
        <v>16361</v>
      </c>
      <c r="Y180" s="4" t="s">
        <v>16495</v>
      </c>
      <c r="Z180" s="4" t="s">
        <v>16614</v>
      </c>
      <c r="AA180" s="4" t="s">
        <v>16752</v>
      </c>
    </row>
    <row r="181" spans="1:27" x14ac:dyDescent="0.25">
      <c r="A181" s="102">
        <v>178</v>
      </c>
      <c r="L181" s="9" t="s">
        <v>4269</v>
      </c>
      <c r="M181" s="9" t="s">
        <v>12988</v>
      </c>
      <c r="N181" s="10" t="s">
        <v>13040</v>
      </c>
      <c r="O181" s="10" t="s">
        <v>13249</v>
      </c>
      <c r="P181" s="4" t="s">
        <v>13378</v>
      </c>
      <c r="Q181" s="10" t="s">
        <v>13530</v>
      </c>
      <c r="R181" s="4" t="s">
        <v>13625</v>
      </c>
      <c r="S181" s="4" t="s">
        <v>13738</v>
      </c>
      <c r="T181" s="10" t="s">
        <v>13890</v>
      </c>
      <c r="U181" s="10" t="s">
        <v>14055</v>
      </c>
      <c r="V181" s="10" t="s">
        <v>14057</v>
      </c>
      <c r="W181" s="4" t="s">
        <v>14375</v>
      </c>
      <c r="X181" s="4" t="s">
        <v>16361</v>
      </c>
      <c r="Y181" s="4" t="s">
        <v>16495</v>
      </c>
      <c r="Z181" s="4" t="s">
        <v>16614</v>
      </c>
      <c r="AA181" s="4" t="s">
        <v>16752</v>
      </c>
    </row>
    <row r="182" spans="1:27" x14ac:dyDescent="0.25">
      <c r="A182" s="102">
        <v>179</v>
      </c>
      <c r="L182" s="9" t="s">
        <v>4255</v>
      </c>
      <c r="M182" s="9" t="s">
        <v>12988</v>
      </c>
      <c r="N182" s="10" t="s">
        <v>13041</v>
      </c>
      <c r="O182" s="10" t="s">
        <v>13250</v>
      </c>
      <c r="P182" s="4" t="s">
        <v>13378</v>
      </c>
      <c r="Q182" s="10" t="s">
        <v>13531</v>
      </c>
      <c r="R182" s="4" t="s">
        <v>13625</v>
      </c>
      <c r="S182" s="4" t="s">
        <v>13739</v>
      </c>
      <c r="T182" s="10" t="s">
        <v>13891</v>
      </c>
      <c r="U182" s="10" t="s">
        <v>14056</v>
      </c>
      <c r="V182" s="10" t="s">
        <v>14057</v>
      </c>
      <c r="W182" s="4" t="s">
        <v>14376</v>
      </c>
      <c r="X182" s="4" t="s">
        <v>16362</v>
      </c>
      <c r="Y182" s="4" t="s">
        <v>16496</v>
      </c>
      <c r="Z182" s="4" t="s">
        <v>16615</v>
      </c>
      <c r="AA182" s="4" t="s">
        <v>16752</v>
      </c>
    </row>
    <row r="183" spans="1:27" x14ac:dyDescent="0.25">
      <c r="A183" s="102">
        <v>180</v>
      </c>
      <c r="L183" s="9" t="s">
        <v>4270</v>
      </c>
      <c r="M183" s="9" t="s">
        <v>12988</v>
      </c>
      <c r="N183" s="10" t="s">
        <v>13042</v>
      </c>
      <c r="O183" s="10" t="s">
        <v>13251</v>
      </c>
      <c r="P183" s="4" t="s">
        <v>13379</v>
      </c>
      <c r="Q183" s="10" t="s">
        <v>13531</v>
      </c>
      <c r="R183" s="4" t="s">
        <v>13626</v>
      </c>
      <c r="S183" s="4" t="s">
        <v>13739</v>
      </c>
      <c r="T183" s="10" t="s">
        <v>13892</v>
      </c>
      <c r="U183" s="10" t="s">
        <v>14056</v>
      </c>
      <c r="V183" s="10" t="s">
        <v>14220</v>
      </c>
      <c r="W183" s="4" t="s">
        <v>14377</v>
      </c>
      <c r="X183" s="4" t="s">
        <v>16362</v>
      </c>
      <c r="Y183" s="4" t="s">
        <v>16496</v>
      </c>
      <c r="Z183" s="4" t="s">
        <v>16615</v>
      </c>
      <c r="AA183" s="4" t="s">
        <v>16753</v>
      </c>
    </row>
    <row r="184" spans="1:27" x14ac:dyDescent="0.25">
      <c r="A184" s="102">
        <v>181</v>
      </c>
      <c r="L184" s="9" t="s">
        <v>4256</v>
      </c>
      <c r="M184" s="9" t="s">
        <v>12988</v>
      </c>
      <c r="N184" s="10" t="s">
        <v>13043</v>
      </c>
      <c r="O184" s="10" t="s">
        <v>13252</v>
      </c>
      <c r="P184" s="4" t="s">
        <v>13379</v>
      </c>
      <c r="Q184" s="10" t="s">
        <v>13532</v>
      </c>
      <c r="R184" s="4" t="s">
        <v>13627</v>
      </c>
      <c r="S184" s="4" t="s">
        <v>13740</v>
      </c>
      <c r="T184" s="10" t="s">
        <v>13893</v>
      </c>
      <c r="U184" s="10" t="s">
        <v>14057</v>
      </c>
      <c r="V184" s="10" t="s">
        <v>14221</v>
      </c>
      <c r="W184" s="4" t="s">
        <v>14378</v>
      </c>
      <c r="X184" s="4" t="s">
        <v>16362</v>
      </c>
      <c r="Y184" s="4" t="s">
        <v>16496</v>
      </c>
      <c r="Z184" s="4" t="s">
        <v>16616</v>
      </c>
      <c r="AA184" s="4" t="s">
        <v>16753</v>
      </c>
    </row>
    <row r="185" spans="1:27" x14ac:dyDescent="0.25">
      <c r="A185" s="102">
        <v>182</v>
      </c>
      <c r="L185" s="9" t="s">
        <v>450</v>
      </c>
      <c r="M185" s="9" t="s">
        <v>12988</v>
      </c>
      <c r="N185" s="10" t="s">
        <v>13044</v>
      </c>
      <c r="O185" s="10" t="s">
        <v>13253</v>
      </c>
      <c r="P185" s="4" t="s">
        <v>13379</v>
      </c>
      <c r="Q185" s="10" t="s">
        <v>13532</v>
      </c>
      <c r="R185" s="4" t="s">
        <v>13627</v>
      </c>
      <c r="S185" s="4" t="s">
        <v>13740</v>
      </c>
      <c r="T185" s="10" t="s">
        <v>13755</v>
      </c>
      <c r="U185" s="10" t="s">
        <v>14057</v>
      </c>
      <c r="V185" s="10" t="s">
        <v>14222</v>
      </c>
      <c r="W185" s="4" t="s">
        <v>14378</v>
      </c>
      <c r="X185" s="4" t="s">
        <v>16362</v>
      </c>
      <c r="Y185" s="4" t="s">
        <v>16496</v>
      </c>
      <c r="Z185" s="4" t="s">
        <v>16616</v>
      </c>
      <c r="AA185" s="4" t="s">
        <v>16753</v>
      </c>
    </row>
    <row r="186" spans="1:27" x14ac:dyDescent="0.25">
      <c r="A186" s="102">
        <v>183</v>
      </c>
      <c r="L186" s="9" t="s">
        <v>451</v>
      </c>
      <c r="M186" s="9" t="s">
        <v>12988</v>
      </c>
      <c r="N186" s="10" t="s">
        <v>13045</v>
      </c>
      <c r="O186" s="10" t="s">
        <v>13254</v>
      </c>
      <c r="P186" s="4" t="s">
        <v>13379</v>
      </c>
      <c r="Q186" s="10" t="s">
        <v>13533</v>
      </c>
      <c r="R186" s="4" t="s">
        <v>13628</v>
      </c>
      <c r="S186" s="4" t="s">
        <v>13740</v>
      </c>
      <c r="T186" s="10" t="s">
        <v>13755</v>
      </c>
      <c r="U186" s="10" t="s">
        <v>14058</v>
      </c>
      <c r="V186" s="10" t="s">
        <v>14222</v>
      </c>
      <c r="W186" s="4" t="s">
        <v>14378</v>
      </c>
      <c r="X186" s="4" t="s">
        <v>16363</v>
      </c>
      <c r="Y186" s="4" t="s">
        <v>16496</v>
      </c>
      <c r="Z186" s="4" t="s">
        <v>16510</v>
      </c>
      <c r="AA186" s="4" t="s">
        <v>16753</v>
      </c>
    </row>
    <row r="187" spans="1:27" x14ac:dyDescent="0.25">
      <c r="A187" s="102">
        <v>184</v>
      </c>
      <c r="L187" s="9" t="s">
        <v>4271</v>
      </c>
      <c r="M187" s="9" t="s">
        <v>12989</v>
      </c>
      <c r="N187" s="10" t="s">
        <v>13045</v>
      </c>
      <c r="O187" s="10" t="s">
        <v>13255</v>
      </c>
      <c r="P187" s="4" t="s">
        <v>13379</v>
      </c>
      <c r="Q187" s="10" t="s">
        <v>13533</v>
      </c>
      <c r="R187" s="4" t="s">
        <v>13629</v>
      </c>
      <c r="S187" s="4" t="s">
        <v>13741</v>
      </c>
      <c r="T187" s="10" t="s">
        <v>13755</v>
      </c>
      <c r="U187" s="10" t="s">
        <v>14058</v>
      </c>
      <c r="V187" s="10" t="s">
        <v>14223</v>
      </c>
      <c r="W187" s="4" t="s">
        <v>14378</v>
      </c>
      <c r="X187" s="4" t="s">
        <v>16363</v>
      </c>
      <c r="Y187" s="4" t="s">
        <v>16497</v>
      </c>
      <c r="Z187" s="4" t="s">
        <v>16510</v>
      </c>
      <c r="AA187" s="4" t="s">
        <v>16754</v>
      </c>
    </row>
    <row r="188" spans="1:27" x14ac:dyDescent="0.25">
      <c r="A188" s="102">
        <v>185</v>
      </c>
      <c r="L188" s="9" t="s">
        <v>4257</v>
      </c>
      <c r="M188" s="9" t="s">
        <v>12989</v>
      </c>
      <c r="N188" s="10" t="s">
        <v>13126</v>
      </c>
      <c r="O188" s="10" t="s">
        <v>13256</v>
      </c>
      <c r="P188" s="4" t="s">
        <v>13380</v>
      </c>
      <c r="Q188" s="10" t="s">
        <v>13534</v>
      </c>
      <c r="R188" s="4" t="s">
        <v>13629</v>
      </c>
      <c r="S188" s="4" t="s">
        <v>13741</v>
      </c>
      <c r="T188" s="10" t="s">
        <v>13756</v>
      </c>
      <c r="U188" s="10" t="s">
        <v>14059</v>
      </c>
      <c r="V188" s="10" t="s">
        <v>14224</v>
      </c>
      <c r="W188" s="4" t="s">
        <v>14379</v>
      </c>
      <c r="X188" s="4" t="s">
        <v>16363</v>
      </c>
      <c r="Y188" s="4" t="s">
        <v>16497</v>
      </c>
      <c r="Z188" s="4" t="s">
        <v>16510</v>
      </c>
      <c r="AA188" s="4" t="s">
        <v>16755</v>
      </c>
    </row>
    <row r="189" spans="1:27" x14ac:dyDescent="0.25">
      <c r="A189" s="102">
        <v>186</v>
      </c>
      <c r="L189" s="9" t="s">
        <v>4272</v>
      </c>
      <c r="M189" s="9" t="s">
        <v>12989</v>
      </c>
      <c r="N189" s="10" t="s">
        <v>13126</v>
      </c>
      <c r="O189" s="10" t="s">
        <v>13257</v>
      </c>
      <c r="P189" s="4" t="s">
        <v>13380</v>
      </c>
      <c r="Q189" s="10" t="s">
        <v>13535</v>
      </c>
      <c r="R189" s="4" t="s">
        <v>13630</v>
      </c>
      <c r="S189" s="4" t="s">
        <v>13742</v>
      </c>
      <c r="T189" s="10" t="s">
        <v>13756</v>
      </c>
      <c r="U189" s="10" t="s">
        <v>14059</v>
      </c>
      <c r="V189" s="10" t="s">
        <v>14225</v>
      </c>
      <c r="W189" s="4" t="s">
        <v>14379</v>
      </c>
      <c r="X189" s="4" t="s">
        <v>16364</v>
      </c>
      <c r="Y189" s="4" t="s">
        <v>16497</v>
      </c>
      <c r="Z189" s="4" t="s">
        <v>16511</v>
      </c>
      <c r="AA189" s="4" t="s">
        <v>16756</v>
      </c>
    </row>
    <row r="190" spans="1:27" x14ac:dyDescent="0.25">
      <c r="A190" s="102">
        <v>187</v>
      </c>
      <c r="L190" s="9" t="s">
        <v>4258</v>
      </c>
      <c r="M190" s="9" t="s">
        <v>12990</v>
      </c>
      <c r="N190" s="10" t="s">
        <v>13127</v>
      </c>
      <c r="O190" s="10" t="s">
        <v>13258</v>
      </c>
      <c r="P190" s="4" t="s">
        <v>13380</v>
      </c>
      <c r="Q190" s="10" t="s">
        <v>13536</v>
      </c>
      <c r="R190" s="4" t="s">
        <v>13631</v>
      </c>
      <c r="S190" s="4" t="s">
        <v>13742</v>
      </c>
      <c r="T190" s="10" t="s">
        <v>13894</v>
      </c>
      <c r="U190" s="10" t="s">
        <v>14059</v>
      </c>
      <c r="V190" s="10" t="s">
        <v>14226</v>
      </c>
      <c r="W190" s="4" t="s">
        <v>14380</v>
      </c>
      <c r="X190" s="4" t="s">
        <v>16364</v>
      </c>
      <c r="Y190" s="4" t="s">
        <v>16498</v>
      </c>
      <c r="Z190" s="4" t="s">
        <v>16511</v>
      </c>
      <c r="AA190" s="4" t="s">
        <v>16757</v>
      </c>
    </row>
    <row r="191" spans="1:27" x14ac:dyDescent="0.25">
      <c r="A191" s="102">
        <v>188</v>
      </c>
      <c r="L191" s="9" t="s">
        <v>4273</v>
      </c>
      <c r="M191" s="9" t="s">
        <v>12990</v>
      </c>
      <c r="N191" s="10" t="s">
        <v>13127</v>
      </c>
      <c r="O191" s="10" t="s">
        <v>13259</v>
      </c>
      <c r="P191" s="4" t="s">
        <v>13380</v>
      </c>
      <c r="Q191" s="10" t="s">
        <v>13537</v>
      </c>
      <c r="R191" s="4" t="s">
        <v>13632</v>
      </c>
      <c r="S191" s="4" t="s">
        <v>13742</v>
      </c>
      <c r="T191" s="10" t="s">
        <v>13894</v>
      </c>
      <c r="U191" s="10" t="s">
        <v>14059</v>
      </c>
      <c r="V191" s="10" t="s">
        <v>14226</v>
      </c>
      <c r="W191" s="4" t="s">
        <v>14380</v>
      </c>
      <c r="X191" s="4" t="s">
        <v>16365</v>
      </c>
      <c r="Y191" s="4" t="s">
        <v>16498</v>
      </c>
      <c r="Z191" s="4" t="s">
        <v>16511</v>
      </c>
      <c r="AA191" s="4" t="s">
        <v>16758</v>
      </c>
    </row>
    <row r="192" spans="1:27" x14ac:dyDescent="0.25">
      <c r="A192" s="102">
        <v>189</v>
      </c>
      <c r="L192" s="9" t="s">
        <v>453</v>
      </c>
      <c r="M192" s="9" t="s">
        <v>12990</v>
      </c>
      <c r="N192" s="10" t="s">
        <v>13128</v>
      </c>
      <c r="O192" s="10" t="s">
        <v>13260</v>
      </c>
      <c r="P192" s="4" t="s">
        <v>13380</v>
      </c>
      <c r="Q192" s="10" t="s">
        <v>13538</v>
      </c>
      <c r="R192" s="4" t="s">
        <v>13633</v>
      </c>
      <c r="S192" s="4" t="s">
        <v>13743</v>
      </c>
      <c r="T192" s="10" t="s">
        <v>13894</v>
      </c>
      <c r="U192" s="10" t="s">
        <v>14060</v>
      </c>
      <c r="V192" s="10" t="s">
        <v>14227</v>
      </c>
      <c r="W192" s="4" t="s">
        <v>14381</v>
      </c>
      <c r="X192" s="4" t="s">
        <v>16365</v>
      </c>
      <c r="Y192" s="4" t="s">
        <v>16499</v>
      </c>
      <c r="Z192" s="4" t="s">
        <v>16617</v>
      </c>
      <c r="AA192" s="4" t="s">
        <v>16758</v>
      </c>
    </row>
    <row r="193" spans="1:27" x14ac:dyDescent="0.25">
      <c r="A193" s="102">
        <v>190</v>
      </c>
      <c r="L193" s="9" t="s">
        <v>4274</v>
      </c>
      <c r="M193" s="9" t="s">
        <v>12991</v>
      </c>
      <c r="N193" s="10" t="s">
        <v>13129</v>
      </c>
      <c r="O193" s="10" t="s">
        <v>13261</v>
      </c>
      <c r="P193" s="4" t="s">
        <v>13380</v>
      </c>
      <c r="Q193" s="10" t="s">
        <v>13538</v>
      </c>
      <c r="R193" s="4" t="s">
        <v>13634</v>
      </c>
      <c r="S193" s="4" t="s">
        <v>13744</v>
      </c>
      <c r="T193" s="10" t="s">
        <v>13759</v>
      </c>
      <c r="U193" s="10" t="s">
        <v>14060</v>
      </c>
      <c r="V193" s="10" t="s">
        <v>14227</v>
      </c>
      <c r="W193" s="4" t="s">
        <v>14381</v>
      </c>
      <c r="X193" s="4" t="s">
        <v>16365</v>
      </c>
      <c r="Y193" s="4" t="s">
        <v>16499</v>
      </c>
      <c r="Z193" s="4" t="s">
        <v>16617</v>
      </c>
      <c r="AA193" s="4" t="s">
        <v>16759</v>
      </c>
    </row>
    <row r="194" spans="1:27" x14ac:dyDescent="0.25">
      <c r="A194" s="102">
        <v>191</v>
      </c>
      <c r="L194" s="9" t="s">
        <v>456</v>
      </c>
      <c r="M194" s="9" t="s">
        <v>12991</v>
      </c>
      <c r="N194" s="10" t="s">
        <v>13130</v>
      </c>
      <c r="O194" s="10" t="s">
        <v>13262</v>
      </c>
      <c r="P194" s="4" t="s">
        <v>13381</v>
      </c>
      <c r="Q194" s="10" t="s">
        <v>13539</v>
      </c>
      <c r="R194" s="4" t="s">
        <v>13635</v>
      </c>
      <c r="S194" s="4" t="s">
        <v>13745</v>
      </c>
      <c r="T194" s="10" t="s">
        <v>13759</v>
      </c>
      <c r="U194" s="10" t="s">
        <v>14061</v>
      </c>
      <c r="V194" s="10" t="s">
        <v>14228</v>
      </c>
      <c r="W194" s="4" t="s">
        <v>14381</v>
      </c>
      <c r="X194" s="4" t="s">
        <v>16365</v>
      </c>
      <c r="Y194" s="4" t="s">
        <v>16500</v>
      </c>
      <c r="Z194" s="4" t="s">
        <v>16617</v>
      </c>
      <c r="AA194" s="4" t="s">
        <v>16760</v>
      </c>
    </row>
    <row r="195" spans="1:27" x14ac:dyDescent="0.25">
      <c r="A195" s="102">
        <v>192</v>
      </c>
      <c r="L195" s="9" t="s">
        <v>4275</v>
      </c>
      <c r="M195" s="9" t="s">
        <v>12991</v>
      </c>
      <c r="N195" s="10" t="s">
        <v>13131</v>
      </c>
      <c r="O195" s="10" t="s">
        <v>13263</v>
      </c>
      <c r="P195" s="4" t="s">
        <v>13381</v>
      </c>
      <c r="Q195" s="10" t="s">
        <v>13540</v>
      </c>
      <c r="R195" s="4" t="s">
        <v>13636</v>
      </c>
      <c r="S195" s="4" t="s">
        <v>13746</v>
      </c>
      <c r="T195" s="10" t="s">
        <v>13895</v>
      </c>
      <c r="U195" s="10" t="s">
        <v>14061</v>
      </c>
      <c r="V195" s="10" t="s">
        <v>14228</v>
      </c>
      <c r="W195" s="4" t="s">
        <v>14382</v>
      </c>
      <c r="X195" s="4" t="s">
        <v>16365</v>
      </c>
      <c r="Y195" s="4" t="s">
        <v>16500</v>
      </c>
      <c r="Z195" s="4" t="s">
        <v>16617</v>
      </c>
      <c r="AA195" s="4" t="s">
        <v>16761</v>
      </c>
    </row>
    <row r="196" spans="1:27" x14ac:dyDescent="0.25">
      <c r="A196" s="102">
        <v>193</v>
      </c>
      <c r="L196" s="9" t="s">
        <v>4259</v>
      </c>
      <c r="M196" s="9" t="s">
        <v>12992</v>
      </c>
      <c r="N196" s="10" t="s">
        <v>13132</v>
      </c>
      <c r="O196" s="10" t="s">
        <v>13264</v>
      </c>
      <c r="P196" s="4" t="s">
        <v>13382</v>
      </c>
      <c r="Q196" s="10" t="s">
        <v>13541</v>
      </c>
      <c r="R196" s="4" t="s">
        <v>13636</v>
      </c>
      <c r="S196" s="4" t="s">
        <v>13747</v>
      </c>
      <c r="T196" s="10" t="s">
        <v>13896</v>
      </c>
      <c r="U196" s="10" t="s">
        <v>14061</v>
      </c>
      <c r="V196" s="10" t="s">
        <v>14229</v>
      </c>
      <c r="W196" s="4" t="s">
        <v>14382</v>
      </c>
      <c r="X196" s="4" t="s">
        <v>16366</v>
      </c>
      <c r="Y196" s="4" t="s">
        <v>16501</v>
      </c>
      <c r="Z196" s="4" t="s">
        <v>16513</v>
      </c>
      <c r="AA196" s="4" t="s">
        <v>16762</v>
      </c>
    </row>
    <row r="197" spans="1:27" x14ac:dyDescent="0.25">
      <c r="A197" s="102">
        <v>194</v>
      </c>
      <c r="L197" s="9" t="s">
        <v>4276</v>
      </c>
      <c r="M197" s="9" t="s">
        <v>12992</v>
      </c>
      <c r="N197" s="10" t="s">
        <v>13132</v>
      </c>
      <c r="O197" s="10" t="s">
        <v>13265</v>
      </c>
      <c r="P197" s="4" t="s">
        <v>13382</v>
      </c>
      <c r="Q197" s="10" t="s">
        <v>13542</v>
      </c>
      <c r="R197" s="4" t="s">
        <v>13636</v>
      </c>
      <c r="S197" s="4" t="s">
        <v>13748</v>
      </c>
      <c r="T197" s="10" t="s">
        <v>13760</v>
      </c>
      <c r="U197" s="10" t="s">
        <v>14061</v>
      </c>
      <c r="V197" s="10" t="s">
        <v>14229</v>
      </c>
      <c r="W197" s="4" t="s">
        <v>14383</v>
      </c>
      <c r="X197" s="4" t="s">
        <v>16367</v>
      </c>
      <c r="Y197" s="4" t="s">
        <v>16501</v>
      </c>
      <c r="Z197" s="4" t="s">
        <v>16513</v>
      </c>
      <c r="AA197" s="4" t="s">
        <v>16763</v>
      </c>
    </row>
    <row r="198" spans="1:27" x14ac:dyDescent="0.25">
      <c r="A198" s="102">
        <v>195</v>
      </c>
      <c r="L198" s="9" t="s">
        <v>460</v>
      </c>
      <c r="M198" s="9" t="s">
        <v>12992</v>
      </c>
      <c r="N198" s="10" t="s">
        <v>13133</v>
      </c>
      <c r="O198" s="10" t="s">
        <v>13266</v>
      </c>
      <c r="P198" s="4" t="s">
        <v>13383</v>
      </c>
      <c r="Q198" s="10" t="s">
        <v>13543</v>
      </c>
      <c r="R198" s="4" t="s">
        <v>13544</v>
      </c>
      <c r="S198" s="4" t="s">
        <v>13749</v>
      </c>
      <c r="T198" s="10" t="s">
        <v>13760</v>
      </c>
      <c r="U198" s="10" t="s">
        <v>14061</v>
      </c>
      <c r="V198" s="10" t="s">
        <v>14229</v>
      </c>
      <c r="W198" s="4" t="s">
        <v>14383</v>
      </c>
      <c r="X198" s="4" t="s">
        <v>16368</v>
      </c>
      <c r="Y198" s="4" t="s">
        <v>16502</v>
      </c>
      <c r="Z198" s="4" t="s">
        <v>16514</v>
      </c>
      <c r="AA198" s="4" t="s">
        <v>16764</v>
      </c>
    </row>
    <row r="199" spans="1:27" x14ac:dyDescent="0.25">
      <c r="A199" s="102">
        <v>196</v>
      </c>
      <c r="L199" s="9" t="s">
        <v>4277</v>
      </c>
      <c r="M199" s="9" t="s">
        <v>12993</v>
      </c>
      <c r="N199" s="10" t="s">
        <v>13133</v>
      </c>
      <c r="O199" s="10" t="s">
        <v>13267</v>
      </c>
      <c r="P199" s="4" t="s">
        <v>13383</v>
      </c>
      <c r="Q199" s="10" t="s">
        <v>13543</v>
      </c>
      <c r="R199" s="4" t="s">
        <v>13637</v>
      </c>
      <c r="S199" s="4" t="s">
        <v>13749</v>
      </c>
      <c r="T199" s="10" t="s">
        <v>13761</v>
      </c>
      <c r="U199" s="10" t="s">
        <v>14061</v>
      </c>
      <c r="V199" s="10" t="s">
        <v>14229</v>
      </c>
      <c r="W199" s="4" t="s">
        <v>14384</v>
      </c>
      <c r="X199" s="4" t="s">
        <v>16369</v>
      </c>
      <c r="Y199" s="4" t="s">
        <v>16502</v>
      </c>
      <c r="Z199" s="4" t="s">
        <v>16515</v>
      </c>
      <c r="AA199" s="4" t="s">
        <v>16765</v>
      </c>
    </row>
    <row r="200" spans="1:27" x14ac:dyDescent="0.25">
      <c r="A200" s="102">
        <v>197</v>
      </c>
      <c r="L200" s="9" t="s">
        <v>4260</v>
      </c>
      <c r="M200" s="9" t="s">
        <v>12993</v>
      </c>
      <c r="N200" s="10" t="s">
        <v>13134</v>
      </c>
      <c r="O200" s="10" t="s">
        <v>13268</v>
      </c>
      <c r="P200" s="4" t="s">
        <v>13384</v>
      </c>
      <c r="Q200" s="10" t="s">
        <v>13543</v>
      </c>
      <c r="R200" s="4" t="s">
        <v>13637</v>
      </c>
      <c r="S200" s="4" t="s">
        <v>13750</v>
      </c>
      <c r="T200" s="10" t="s">
        <v>13761</v>
      </c>
      <c r="U200" s="10" t="s">
        <v>14062</v>
      </c>
      <c r="V200" s="10" t="s">
        <v>14229</v>
      </c>
      <c r="W200" s="4" t="s">
        <v>14384</v>
      </c>
      <c r="X200" s="4" t="s">
        <v>16370</v>
      </c>
      <c r="Y200" s="4" t="s">
        <v>16502</v>
      </c>
      <c r="Z200" s="4" t="s">
        <v>16515</v>
      </c>
      <c r="AA200" s="4" t="s">
        <v>16766</v>
      </c>
    </row>
    <row r="201" spans="1:27" x14ac:dyDescent="0.25">
      <c r="A201" s="102">
        <v>198</v>
      </c>
      <c r="L201" s="9" t="s">
        <v>4278</v>
      </c>
      <c r="M201" s="9" t="s">
        <v>12993</v>
      </c>
      <c r="N201" s="10" t="s">
        <v>13134</v>
      </c>
      <c r="O201" s="10" t="s">
        <v>13269</v>
      </c>
      <c r="P201" s="4" t="s">
        <v>13385</v>
      </c>
      <c r="Q201" s="10" t="s">
        <v>13544</v>
      </c>
      <c r="R201" s="4" t="s">
        <v>13637</v>
      </c>
      <c r="S201" s="4" t="s">
        <v>13750</v>
      </c>
      <c r="T201" s="10" t="s">
        <v>13897</v>
      </c>
      <c r="U201" s="10" t="s">
        <v>14063</v>
      </c>
      <c r="V201" s="10" t="s">
        <v>14230</v>
      </c>
      <c r="W201" s="4" t="s">
        <v>14385</v>
      </c>
      <c r="X201" s="4" t="s">
        <v>16370</v>
      </c>
      <c r="Y201" s="4" t="s">
        <v>16503</v>
      </c>
      <c r="Z201" s="4" t="s">
        <v>16618</v>
      </c>
      <c r="AA201" s="4" t="s">
        <v>16767</v>
      </c>
    </row>
    <row r="202" spans="1:27" x14ac:dyDescent="0.25">
      <c r="A202" s="102">
        <v>199</v>
      </c>
      <c r="L202" s="9" t="s">
        <v>4261</v>
      </c>
      <c r="M202" s="9" t="s">
        <v>12994</v>
      </c>
      <c r="N202" s="10" t="s">
        <v>13135</v>
      </c>
      <c r="O202" s="10" t="s">
        <v>13270</v>
      </c>
      <c r="P202" s="4" t="s">
        <v>13386</v>
      </c>
      <c r="Q202" s="10" t="s">
        <v>13545</v>
      </c>
      <c r="R202" s="4" t="s">
        <v>13638</v>
      </c>
      <c r="S202" s="4" t="s">
        <v>13751</v>
      </c>
      <c r="T202" s="10" t="s">
        <v>13897</v>
      </c>
      <c r="U202" s="10" t="s">
        <v>14064</v>
      </c>
      <c r="V202" s="10" t="s">
        <v>14230</v>
      </c>
      <c r="W202" s="4" t="s">
        <v>14385</v>
      </c>
      <c r="X202" s="4" t="s">
        <v>16371</v>
      </c>
      <c r="Y202" s="4" t="s">
        <v>16503</v>
      </c>
      <c r="Z202" s="4" t="s">
        <v>16618</v>
      </c>
      <c r="AA202" s="4" t="s">
        <v>16768</v>
      </c>
    </row>
    <row r="203" spans="1:27" x14ac:dyDescent="0.25">
      <c r="A203" s="102">
        <v>200</v>
      </c>
      <c r="L203" s="9" t="s">
        <v>4279</v>
      </c>
      <c r="M203" s="9" t="s">
        <v>12994</v>
      </c>
      <c r="N203" s="10" t="s">
        <v>13135</v>
      </c>
      <c r="O203" s="10" t="s">
        <v>13271</v>
      </c>
      <c r="P203" s="4" t="s">
        <v>13386</v>
      </c>
      <c r="Q203" s="10" t="s">
        <v>13545</v>
      </c>
      <c r="R203" s="4" t="s">
        <v>13639</v>
      </c>
      <c r="S203" s="4" t="s">
        <v>13751</v>
      </c>
      <c r="T203" s="10" t="s">
        <v>13898</v>
      </c>
      <c r="U203" s="10" t="s">
        <v>14065</v>
      </c>
      <c r="V203" s="10" t="s">
        <v>14230</v>
      </c>
      <c r="W203" s="4" t="s">
        <v>14386</v>
      </c>
      <c r="X203" s="4" t="s">
        <v>16371</v>
      </c>
      <c r="Y203" s="4" t="s">
        <v>16503</v>
      </c>
      <c r="Z203" s="4" t="s">
        <v>16619</v>
      </c>
      <c r="AA203" s="4" t="s">
        <v>16769</v>
      </c>
    </row>
    <row r="204" spans="1:27" x14ac:dyDescent="0.25">
      <c r="A204" s="102">
        <v>201</v>
      </c>
      <c r="L204" s="9" t="s">
        <v>4262</v>
      </c>
      <c r="P204" s="4" t="s">
        <v>13387</v>
      </c>
      <c r="S204" s="4" t="s">
        <v>13751</v>
      </c>
      <c r="T204" s="10" t="s">
        <v>13898</v>
      </c>
      <c r="U204" s="10" t="s">
        <v>14066</v>
      </c>
      <c r="V204" s="10" t="s">
        <v>14230</v>
      </c>
      <c r="W204" s="4" t="s">
        <v>14387</v>
      </c>
      <c r="X204" s="4" t="s">
        <v>16372</v>
      </c>
      <c r="Y204" s="4" t="s">
        <v>16496</v>
      </c>
      <c r="Z204" s="4" t="s">
        <v>16619</v>
      </c>
      <c r="AA204" s="4" t="s">
        <v>16770</v>
      </c>
    </row>
    <row r="205" spans="1:27" x14ac:dyDescent="0.25">
      <c r="A205" s="102">
        <v>202</v>
      </c>
      <c r="L205" s="9" t="s">
        <v>4280</v>
      </c>
      <c r="P205" s="4" t="s">
        <v>13387</v>
      </c>
      <c r="S205" s="4" t="s">
        <v>13751</v>
      </c>
      <c r="T205" s="10" t="s">
        <v>13899</v>
      </c>
      <c r="U205" s="10" t="s">
        <v>14067</v>
      </c>
      <c r="V205" s="10" t="s">
        <v>14230</v>
      </c>
      <c r="W205" s="4" t="s">
        <v>14387</v>
      </c>
      <c r="X205" s="4" t="s">
        <v>16372</v>
      </c>
      <c r="Y205" s="4" t="s">
        <v>16504</v>
      </c>
      <c r="Z205" s="4" t="s">
        <v>16619</v>
      </c>
      <c r="AA205" s="4" t="s">
        <v>16771</v>
      </c>
    </row>
    <row r="206" spans="1:27" x14ac:dyDescent="0.25">
      <c r="A206" s="102">
        <v>203</v>
      </c>
      <c r="L206" s="9" t="s">
        <v>4263</v>
      </c>
      <c r="P206" s="4" t="s">
        <v>13387</v>
      </c>
      <c r="S206" s="4" t="s">
        <v>13752</v>
      </c>
      <c r="T206" s="10" t="s">
        <v>13899</v>
      </c>
      <c r="U206" s="10" t="s">
        <v>14068</v>
      </c>
      <c r="V206" s="10" t="s">
        <v>14230</v>
      </c>
      <c r="W206" s="4" t="s">
        <v>14387</v>
      </c>
      <c r="X206" s="4" t="s">
        <v>16373</v>
      </c>
      <c r="Y206" s="4" t="s">
        <v>16504</v>
      </c>
      <c r="Z206" s="4" t="s">
        <v>16620</v>
      </c>
      <c r="AA206" s="4" t="s">
        <v>16772</v>
      </c>
    </row>
    <row r="207" spans="1:27" x14ac:dyDescent="0.25">
      <c r="A207" s="102">
        <v>204</v>
      </c>
      <c r="L207" s="9" t="s">
        <v>4281</v>
      </c>
      <c r="P207" s="4" t="s">
        <v>13387</v>
      </c>
      <c r="S207" s="4" t="s">
        <v>13752</v>
      </c>
      <c r="T207" s="10" t="s">
        <v>13899</v>
      </c>
      <c r="U207" s="10" t="s">
        <v>14069</v>
      </c>
      <c r="V207" s="10" t="s">
        <v>14230</v>
      </c>
      <c r="W207" s="4" t="s">
        <v>14387</v>
      </c>
      <c r="X207" s="4" t="s">
        <v>16373</v>
      </c>
      <c r="Y207" s="4" t="s">
        <v>16504</v>
      </c>
      <c r="Z207" s="4" t="s">
        <v>16621</v>
      </c>
      <c r="AA207" s="4" t="s">
        <v>16773</v>
      </c>
    </row>
    <row r="208" spans="1:27" x14ac:dyDescent="0.25">
      <c r="A208" s="102">
        <v>205</v>
      </c>
      <c r="L208" s="9" t="s">
        <v>465</v>
      </c>
      <c r="P208" s="4" t="s">
        <v>13388</v>
      </c>
      <c r="S208" s="4" t="s">
        <v>13752</v>
      </c>
      <c r="T208" s="10" t="s">
        <v>13899</v>
      </c>
      <c r="U208" s="10" t="s">
        <v>14070</v>
      </c>
      <c r="V208" s="10" t="s">
        <v>14231</v>
      </c>
      <c r="W208" s="4" t="s">
        <v>14388</v>
      </c>
      <c r="X208" s="4" t="s">
        <v>16374</v>
      </c>
      <c r="Y208" s="4" t="s">
        <v>16504</v>
      </c>
      <c r="Z208" s="4" t="s">
        <v>16621</v>
      </c>
      <c r="AA208" s="4" t="s">
        <v>16774</v>
      </c>
    </row>
    <row r="209" spans="1:27" x14ac:dyDescent="0.25">
      <c r="A209" s="102">
        <v>206</v>
      </c>
      <c r="L209" s="9" t="s">
        <v>4282</v>
      </c>
      <c r="P209" s="4" t="s">
        <v>13389</v>
      </c>
      <c r="S209" s="4" t="s">
        <v>13752</v>
      </c>
      <c r="T209" s="10" t="s">
        <v>13900</v>
      </c>
      <c r="U209" s="10" t="s">
        <v>14071</v>
      </c>
      <c r="V209" s="10" t="s">
        <v>14231</v>
      </c>
      <c r="W209" s="4" t="s">
        <v>14389</v>
      </c>
      <c r="X209" s="4" t="s">
        <v>16374</v>
      </c>
      <c r="Y209" s="4" t="s">
        <v>16504</v>
      </c>
      <c r="Z209" s="4" t="s">
        <v>16622</v>
      </c>
      <c r="AA209" s="4" t="s">
        <v>16775</v>
      </c>
    </row>
    <row r="210" spans="1:27" x14ac:dyDescent="0.25">
      <c r="A210" s="102">
        <v>207</v>
      </c>
      <c r="L210" s="9" t="s">
        <v>4283</v>
      </c>
      <c r="P210" s="4" t="s">
        <v>13390</v>
      </c>
      <c r="S210" s="4" t="s">
        <v>13753</v>
      </c>
      <c r="T210" s="10" t="s">
        <v>13900</v>
      </c>
      <c r="U210" s="10" t="s">
        <v>14072</v>
      </c>
      <c r="V210" s="10" t="s">
        <v>14231</v>
      </c>
      <c r="W210" s="4" t="s">
        <v>14390</v>
      </c>
      <c r="X210" s="4" t="s">
        <v>16375</v>
      </c>
      <c r="Y210" s="4" t="s">
        <v>16505</v>
      </c>
      <c r="Z210" s="4" t="s">
        <v>16622</v>
      </c>
      <c r="AA210" s="4" t="s">
        <v>16776</v>
      </c>
    </row>
    <row r="211" spans="1:27" x14ac:dyDescent="0.25">
      <c r="A211" s="102">
        <v>208</v>
      </c>
      <c r="L211" s="9" t="s">
        <v>4300</v>
      </c>
      <c r="P211" s="4" t="s">
        <v>13391</v>
      </c>
      <c r="S211" s="4" t="s">
        <v>13754</v>
      </c>
      <c r="T211" s="10" t="s">
        <v>13900</v>
      </c>
      <c r="U211" s="10" t="s">
        <v>14072</v>
      </c>
      <c r="V211" s="10" t="s">
        <v>14232</v>
      </c>
      <c r="W211" s="4" t="s">
        <v>14390</v>
      </c>
      <c r="X211" s="4" t="s">
        <v>16375</v>
      </c>
      <c r="Y211" s="4" t="s">
        <v>16505</v>
      </c>
      <c r="Z211" s="4" t="s">
        <v>16622</v>
      </c>
      <c r="AA211" s="4" t="s">
        <v>16777</v>
      </c>
    </row>
    <row r="212" spans="1:27" x14ac:dyDescent="0.25">
      <c r="A212" s="102">
        <v>209</v>
      </c>
      <c r="L212" s="9" t="s">
        <v>4284</v>
      </c>
      <c r="P212" s="4" t="s">
        <v>13392</v>
      </c>
      <c r="S212" s="4" t="s">
        <v>13754</v>
      </c>
      <c r="T212" s="10" t="s">
        <v>13900</v>
      </c>
      <c r="U212" s="10" t="s">
        <v>14073</v>
      </c>
      <c r="V212" s="10" t="s">
        <v>14233</v>
      </c>
      <c r="W212" s="4" t="s">
        <v>14391</v>
      </c>
      <c r="X212" s="4" t="s">
        <v>16376</v>
      </c>
      <c r="Y212" s="4" t="s">
        <v>16506</v>
      </c>
      <c r="Z212" s="4" t="s">
        <v>16622</v>
      </c>
      <c r="AA212" s="4" t="s">
        <v>16778</v>
      </c>
    </row>
    <row r="213" spans="1:27" x14ac:dyDescent="0.25">
      <c r="A213" s="102">
        <v>210</v>
      </c>
      <c r="L213" s="9" t="s">
        <v>4301</v>
      </c>
      <c r="P213" s="4" t="s">
        <v>13393</v>
      </c>
      <c r="S213" s="4" t="s">
        <v>13754</v>
      </c>
      <c r="T213" s="10" t="s">
        <v>13901</v>
      </c>
      <c r="U213" s="10" t="s">
        <v>14074</v>
      </c>
      <c r="V213" s="10" t="s">
        <v>14234</v>
      </c>
      <c r="W213" s="4" t="s">
        <v>14391</v>
      </c>
      <c r="X213" s="4" t="s">
        <v>16376</v>
      </c>
      <c r="Y213" s="4" t="s">
        <v>16506</v>
      </c>
      <c r="Z213" s="4" t="s">
        <v>16623</v>
      </c>
      <c r="AA213" s="4" t="s">
        <v>16779</v>
      </c>
    </row>
    <row r="214" spans="1:27" x14ac:dyDescent="0.25">
      <c r="A214" s="102">
        <v>211</v>
      </c>
      <c r="L214" s="9" t="s">
        <v>4285</v>
      </c>
      <c r="P214" s="4" t="s">
        <v>13394</v>
      </c>
      <c r="S214" s="4" t="s">
        <v>13755</v>
      </c>
      <c r="T214" s="10" t="s">
        <v>13902</v>
      </c>
      <c r="U214" s="10" t="s">
        <v>14074</v>
      </c>
      <c r="V214" s="10" t="s">
        <v>14235</v>
      </c>
      <c r="W214" s="4" t="s">
        <v>14391</v>
      </c>
      <c r="X214" s="4" t="s">
        <v>16377</v>
      </c>
      <c r="Y214" s="4" t="s">
        <v>16507</v>
      </c>
      <c r="Z214" s="4" t="s">
        <v>16624</v>
      </c>
      <c r="AA214" s="4" t="s">
        <v>16780</v>
      </c>
    </row>
    <row r="215" spans="1:27" x14ac:dyDescent="0.25">
      <c r="A215" s="102">
        <v>212</v>
      </c>
      <c r="L215" s="9" t="s">
        <v>4302</v>
      </c>
      <c r="P215" s="4" t="s">
        <v>13395</v>
      </c>
      <c r="S215" s="4" t="s">
        <v>13755</v>
      </c>
      <c r="T215" s="10" t="s">
        <v>13903</v>
      </c>
      <c r="U215" s="10" t="s">
        <v>14074</v>
      </c>
      <c r="V215" s="10" t="s">
        <v>14236</v>
      </c>
      <c r="W215" s="4" t="s">
        <v>14392</v>
      </c>
      <c r="X215" s="4" t="s">
        <v>16378</v>
      </c>
      <c r="Y215" s="4" t="s">
        <v>16508</v>
      </c>
      <c r="Z215" s="4" t="s">
        <v>16625</v>
      </c>
      <c r="AA215" s="4" t="s">
        <v>16781</v>
      </c>
    </row>
    <row r="216" spans="1:27" x14ac:dyDescent="0.25">
      <c r="A216" s="102">
        <v>213</v>
      </c>
      <c r="L216" s="9" t="s">
        <v>4286</v>
      </c>
      <c r="P216" s="4" t="s">
        <v>13396</v>
      </c>
      <c r="S216" s="4" t="s">
        <v>13755</v>
      </c>
      <c r="T216" s="10" t="s">
        <v>13904</v>
      </c>
      <c r="U216" s="10" t="s">
        <v>14074</v>
      </c>
      <c r="V216" s="10" t="s">
        <v>14237</v>
      </c>
      <c r="W216" s="4" t="s">
        <v>14392</v>
      </c>
      <c r="X216" s="4" t="s">
        <v>16379</v>
      </c>
      <c r="Y216" s="4" t="s">
        <v>16509</v>
      </c>
      <c r="Z216" s="4" t="s">
        <v>16625</v>
      </c>
      <c r="AA216" s="4" t="s">
        <v>16782</v>
      </c>
    </row>
    <row r="217" spans="1:27" x14ac:dyDescent="0.25">
      <c r="A217" s="102">
        <v>214</v>
      </c>
      <c r="L217" s="9" t="s">
        <v>4303</v>
      </c>
      <c r="P217" s="4" t="s">
        <v>13397</v>
      </c>
      <c r="S217" s="4" t="s">
        <v>13756</v>
      </c>
      <c r="T217" s="10" t="s">
        <v>13905</v>
      </c>
      <c r="U217" s="10" t="s">
        <v>14074</v>
      </c>
      <c r="V217" s="10" t="s">
        <v>14238</v>
      </c>
      <c r="W217" s="4" t="s">
        <v>14392</v>
      </c>
      <c r="X217" s="4" t="s">
        <v>16380</v>
      </c>
      <c r="Y217" s="4" t="s">
        <v>16509</v>
      </c>
      <c r="Z217" s="4" t="s">
        <v>16625</v>
      </c>
      <c r="AA217" s="4" t="s">
        <v>16782</v>
      </c>
    </row>
    <row r="218" spans="1:27" x14ac:dyDescent="0.25">
      <c r="A218" s="102">
        <v>215</v>
      </c>
      <c r="L218" s="9" t="s">
        <v>4287</v>
      </c>
      <c r="P218" s="4" t="s">
        <v>13398</v>
      </c>
      <c r="S218" s="4" t="s">
        <v>13756</v>
      </c>
      <c r="T218" s="10" t="s">
        <v>13906</v>
      </c>
      <c r="U218" s="10" t="s">
        <v>14075</v>
      </c>
      <c r="V218" s="10" t="s">
        <v>14239</v>
      </c>
      <c r="W218" s="4" t="s">
        <v>14393</v>
      </c>
      <c r="X218" s="4" t="s">
        <v>16381</v>
      </c>
      <c r="Y218" s="4" t="s">
        <v>16509</v>
      </c>
      <c r="Z218" s="4" t="s">
        <v>16625</v>
      </c>
      <c r="AA218" s="4" t="s">
        <v>16783</v>
      </c>
    </row>
    <row r="219" spans="1:27" x14ac:dyDescent="0.25">
      <c r="A219" s="102">
        <v>216</v>
      </c>
      <c r="L219" s="9" t="s">
        <v>4289</v>
      </c>
      <c r="P219" s="4" t="s">
        <v>13399</v>
      </c>
      <c r="S219" s="4" t="s">
        <v>13756</v>
      </c>
      <c r="T219" s="10" t="s">
        <v>13907</v>
      </c>
      <c r="U219" s="10" t="s">
        <v>14075</v>
      </c>
      <c r="V219" s="10" t="s">
        <v>14240</v>
      </c>
      <c r="W219" s="4" t="s">
        <v>14394</v>
      </c>
      <c r="X219" s="4" t="s">
        <v>16382</v>
      </c>
      <c r="Y219" s="4" t="s">
        <v>16509</v>
      </c>
      <c r="Z219" s="4" t="s">
        <v>16625</v>
      </c>
      <c r="AA219" s="4" t="s">
        <v>16783</v>
      </c>
    </row>
    <row r="220" spans="1:27" x14ac:dyDescent="0.25">
      <c r="A220" s="102">
        <v>217</v>
      </c>
      <c r="L220" s="9" t="s">
        <v>4289</v>
      </c>
      <c r="P220" s="4" t="s">
        <v>13400</v>
      </c>
      <c r="S220" s="4" t="s">
        <v>13757</v>
      </c>
      <c r="T220" s="10" t="s">
        <v>13908</v>
      </c>
      <c r="U220" s="10" t="s">
        <v>14076</v>
      </c>
      <c r="V220" s="10" t="s">
        <v>14241</v>
      </c>
      <c r="W220" s="4" t="s">
        <v>14395</v>
      </c>
      <c r="X220" s="4" t="s">
        <v>16383</v>
      </c>
      <c r="Y220" s="4" t="s">
        <v>16510</v>
      </c>
      <c r="Z220" s="4" t="s">
        <v>16626</v>
      </c>
      <c r="AA220" s="4" t="s">
        <v>16783</v>
      </c>
    </row>
    <row r="221" spans="1:27" x14ac:dyDescent="0.25">
      <c r="A221" s="102">
        <v>218</v>
      </c>
      <c r="L221" s="9" t="s">
        <v>4288</v>
      </c>
      <c r="P221" s="4" t="s">
        <v>13401</v>
      </c>
      <c r="S221" s="4" t="s">
        <v>13757</v>
      </c>
      <c r="T221" s="10" t="s">
        <v>13909</v>
      </c>
      <c r="U221" s="10" t="s">
        <v>14076</v>
      </c>
      <c r="V221" s="10" t="s">
        <v>14242</v>
      </c>
      <c r="W221" s="4" t="s">
        <v>14396</v>
      </c>
      <c r="X221" s="4" t="s">
        <v>16384</v>
      </c>
      <c r="Y221" s="4" t="s">
        <v>16510</v>
      </c>
      <c r="Z221" s="4" t="s">
        <v>16626</v>
      </c>
      <c r="AA221" s="4" t="s">
        <v>16784</v>
      </c>
    </row>
    <row r="222" spans="1:27" x14ac:dyDescent="0.25">
      <c r="A222" s="102">
        <v>219</v>
      </c>
      <c r="L222" s="9" t="s">
        <v>4288</v>
      </c>
      <c r="P222" s="4" t="s">
        <v>13402</v>
      </c>
      <c r="S222" s="4" t="s">
        <v>13757</v>
      </c>
      <c r="T222" s="10" t="s">
        <v>13910</v>
      </c>
      <c r="U222" s="10" t="s">
        <v>14077</v>
      </c>
      <c r="V222" s="10" t="s">
        <v>14243</v>
      </c>
      <c r="W222" s="4" t="s">
        <v>14397</v>
      </c>
      <c r="X222" s="4" t="s">
        <v>16385</v>
      </c>
      <c r="Y222" s="4" t="s">
        <v>16510</v>
      </c>
      <c r="Z222" s="4" t="s">
        <v>16627</v>
      </c>
      <c r="AA222" s="4" t="s">
        <v>16785</v>
      </c>
    </row>
    <row r="223" spans="1:27" x14ac:dyDescent="0.25">
      <c r="A223" s="102">
        <v>220</v>
      </c>
      <c r="L223" s="9" t="s">
        <v>468</v>
      </c>
      <c r="P223" s="4" t="s">
        <v>13402</v>
      </c>
      <c r="S223" s="4" t="s">
        <v>13757</v>
      </c>
      <c r="T223" s="10" t="s">
        <v>13911</v>
      </c>
      <c r="U223" s="10" t="s">
        <v>14077</v>
      </c>
      <c r="V223" s="10" t="s">
        <v>14244</v>
      </c>
      <c r="W223" s="4" t="s">
        <v>14398</v>
      </c>
      <c r="X223" s="4" t="s">
        <v>16386</v>
      </c>
      <c r="Y223" s="4" t="s">
        <v>16511</v>
      </c>
      <c r="Z223" s="4" t="s">
        <v>16628</v>
      </c>
      <c r="AA223" s="4" t="s">
        <v>16785</v>
      </c>
    </row>
    <row r="224" spans="1:27" x14ac:dyDescent="0.25">
      <c r="A224" s="102">
        <v>221</v>
      </c>
      <c r="L224" s="9" t="s">
        <v>4290</v>
      </c>
      <c r="P224" s="4" t="s">
        <v>13403</v>
      </c>
      <c r="S224" s="4" t="s">
        <v>13757</v>
      </c>
      <c r="T224" s="10" t="s">
        <v>13912</v>
      </c>
      <c r="U224" s="10" t="s">
        <v>14078</v>
      </c>
      <c r="V224" s="10" t="s">
        <v>14245</v>
      </c>
      <c r="W224" s="4" t="s">
        <v>14399</v>
      </c>
      <c r="X224" s="4" t="s">
        <v>16387</v>
      </c>
      <c r="Y224" s="4" t="s">
        <v>16511</v>
      </c>
      <c r="Z224" s="4" t="s">
        <v>16629</v>
      </c>
      <c r="AA224" s="4" t="s">
        <v>16786</v>
      </c>
    </row>
    <row r="225" spans="1:27" x14ac:dyDescent="0.25">
      <c r="A225" s="102">
        <v>222</v>
      </c>
      <c r="L225" s="9" t="s">
        <v>471</v>
      </c>
      <c r="P225" s="4" t="s">
        <v>13404</v>
      </c>
      <c r="S225" s="4" t="s">
        <v>13758</v>
      </c>
      <c r="T225" s="10" t="s">
        <v>13913</v>
      </c>
      <c r="U225" s="10" t="s">
        <v>14078</v>
      </c>
      <c r="V225" s="10" t="s">
        <v>14246</v>
      </c>
      <c r="W225" s="4" t="s">
        <v>14399</v>
      </c>
      <c r="X225" s="4" t="s">
        <v>16388</v>
      </c>
      <c r="Y225" s="4" t="s">
        <v>16511</v>
      </c>
      <c r="Z225" s="4" t="s">
        <v>16630</v>
      </c>
      <c r="AA225" s="4" t="s">
        <v>16786</v>
      </c>
    </row>
    <row r="226" spans="1:27" x14ac:dyDescent="0.25">
      <c r="A226" s="102">
        <v>223</v>
      </c>
      <c r="L226" s="9" t="s">
        <v>4291</v>
      </c>
      <c r="P226" s="4" t="s">
        <v>13405</v>
      </c>
      <c r="S226" s="4" t="s">
        <v>13758</v>
      </c>
      <c r="T226" s="10" t="s">
        <v>13914</v>
      </c>
      <c r="U226" s="10" t="s">
        <v>14078</v>
      </c>
      <c r="V226" s="10" t="s">
        <v>14247</v>
      </c>
      <c r="W226" s="4" t="s">
        <v>14399</v>
      </c>
      <c r="X226" s="4" t="s">
        <v>16389</v>
      </c>
      <c r="Y226" s="4" t="s">
        <v>16512</v>
      </c>
      <c r="Z226" s="4" t="s">
        <v>16631</v>
      </c>
      <c r="AA226" s="4" t="s">
        <v>16787</v>
      </c>
    </row>
    <row r="227" spans="1:27" x14ac:dyDescent="0.25">
      <c r="A227" s="102">
        <v>224</v>
      </c>
      <c r="L227" s="9" t="s">
        <v>4304</v>
      </c>
      <c r="P227" s="4" t="s">
        <v>13405</v>
      </c>
      <c r="S227" s="4" t="s">
        <v>13758</v>
      </c>
      <c r="T227" s="10" t="s">
        <v>13915</v>
      </c>
      <c r="U227" s="10" t="s">
        <v>14079</v>
      </c>
      <c r="V227" s="10" t="s">
        <v>14248</v>
      </c>
      <c r="W227" s="4" t="s">
        <v>14400</v>
      </c>
      <c r="X227" s="4" t="s">
        <v>16390</v>
      </c>
      <c r="Y227" s="4" t="s">
        <v>16512</v>
      </c>
      <c r="Z227" s="4" t="s">
        <v>16632</v>
      </c>
      <c r="AA227" s="4" t="s">
        <v>16787</v>
      </c>
    </row>
    <row r="228" spans="1:27" x14ac:dyDescent="0.25">
      <c r="A228" s="102">
        <v>225</v>
      </c>
      <c r="L228" s="9" t="s">
        <v>4292</v>
      </c>
      <c r="P228" s="4" t="s">
        <v>13406</v>
      </c>
      <c r="S228" s="4" t="s">
        <v>13759</v>
      </c>
      <c r="T228" s="10" t="s">
        <v>13916</v>
      </c>
      <c r="U228" s="10" t="s">
        <v>14080</v>
      </c>
      <c r="V228" s="10" t="s">
        <v>14249</v>
      </c>
      <c r="W228" s="4" t="s">
        <v>14400</v>
      </c>
      <c r="X228" s="4" t="s">
        <v>16390</v>
      </c>
      <c r="Y228" s="4" t="s">
        <v>16512</v>
      </c>
      <c r="Z228" s="4" t="s">
        <v>16633</v>
      </c>
      <c r="AA228" s="4" t="s">
        <v>16788</v>
      </c>
    </row>
    <row r="229" spans="1:27" x14ac:dyDescent="0.25">
      <c r="A229" s="102">
        <v>226</v>
      </c>
      <c r="L229" s="9" t="s">
        <v>4305</v>
      </c>
      <c r="P229" s="4" t="s">
        <v>13406</v>
      </c>
      <c r="S229" s="4" t="s">
        <v>13759</v>
      </c>
      <c r="T229" s="10" t="s">
        <v>13916</v>
      </c>
      <c r="U229" s="10" t="s">
        <v>14081</v>
      </c>
      <c r="V229" s="10" t="s">
        <v>14249</v>
      </c>
      <c r="W229" s="4" t="s">
        <v>14401</v>
      </c>
      <c r="X229" s="4" t="s">
        <v>16391</v>
      </c>
      <c r="Y229" s="4" t="s">
        <v>16512</v>
      </c>
      <c r="Z229" s="4" t="s">
        <v>16634</v>
      </c>
      <c r="AA229" s="4" t="s">
        <v>16789</v>
      </c>
    </row>
    <row r="230" spans="1:27" x14ac:dyDescent="0.25">
      <c r="A230" s="102">
        <v>227</v>
      </c>
      <c r="L230" s="9" t="s">
        <v>474</v>
      </c>
      <c r="P230" s="4" t="s">
        <v>13407</v>
      </c>
      <c r="S230" s="4" t="s">
        <v>13760</v>
      </c>
      <c r="T230" s="10" t="s">
        <v>13916</v>
      </c>
      <c r="U230" s="10" t="s">
        <v>14082</v>
      </c>
      <c r="V230" s="10" t="s">
        <v>14249</v>
      </c>
      <c r="W230" s="4" t="s">
        <v>14401</v>
      </c>
      <c r="X230" s="4" t="s">
        <v>16391</v>
      </c>
      <c r="Y230" s="4" t="s">
        <v>16512</v>
      </c>
      <c r="Z230" s="4" t="s">
        <v>16635</v>
      </c>
      <c r="AA230" s="4" t="s">
        <v>16790</v>
      </c>
    </row>
    <row r="231" spans="1:27" x14ac:dyDescent="0.25">
      <c r="A231" s="102">
        <v>228</v>
      </c>
      <c r="L231" s="9" t="s">
        <v>4306</v>
      </c>
      <c r="P231" s="4" t="s">
        <v>13408</v>
      </c>
      <c r="S231" s="4" t="s">
        <v>13760</v>
      </c>
      <c r="T231" s="10" t="s">
        <v>13916</v>
      </c>
      <c r="U231" s="10" t="s">
        <v>14083</v>
      </c>
      <c r="V231" s="10" t="s">
        <v>14249</v>
      </c>
      <c r="W231" s="4" t="s">
        <v>14401</v>
      </c>
      <c r="X231" s="4" t="s">
        <v>16391</v>
      </c>
      <c r="Y231" s="4" t="s">
        <v>16513</v>
      </c>
      <c r="Z231" s="4" t="s">
        <v>16636</v>
      </c>
      <c r="AA231" s="4" t="s">
        <v>16791</v>
      </c>
    </row>
    <row r="232" spans="1:27" x14ac:dyDescent="0.25">
      <c r="A232" s="102">
        <v>229</v>
      </c>
      <c r="L232" s="9" t="s">
        <v>4293</v>
      </c>
      <c r="P232" s="4" t="s">
        <v>13409</v>
      </c>
      <c r="S232" s="4" t="s">
        <v>13761</v>
      </c>
      <c r="T232" s="10" t="s">
        <v>13917</v>
      </c>
      <c r="U232" s="10" t="s">
        <v>14084</v>
      </c>
      <c r="V232" s="10" t="s">
        <v>14249</v>
      </c>
      <c r="W232" s="4" t="s">
        <v>14401</v>
      </c>
      <c r="X232" s="4" t="s">
        <v>16391</v>
      </c>
      <c r="Y232" s="4" t="s">
        <v>16513</v>
      </c>
      <c r="Z232" s="4" t="s">
        <v>16637</v>
      </c>
      <c r="AA232" s="4" t="s">
        <v>16792</v>
      </c>
    </row>
    <row r="233" spans="1:27" x14ac:dyDescent="0.25">
      <c r="A233" s="102">
        <v>230</v>
      </c>
      <c r="L233" s="9" t="s">
        <v>4307</v>
      </c>
      <c r="P233" s="4" t="s">
        <v>13409</v>
      </c>
      <c r="S233" s="4" t="s">
        <v>13761</v>
      </c>
      <c r="T233" s="10" t="s">
        <v>13917</v>
      </c>
      <c r="U233" s="10" t="s">
        <v>14085</v>
      </c>
      <c r="V233" s="10" t="s">
        <v>14249</v>
      </c>
      <c r="W233" s="4" t="s">
        <v>14402</v>
      </c>
      <c r="X233" s="4" t="s">
        <v>16391</v>
      </c>
      <c r="Y233" s="4" t="s">
        <v>16514</v>
      </c>
      <c r="Z233" s="4" t="s">
        <v>16638</v>
      </c>
      <c r="AA233" s="4" t="s">
        <v>16793</v>
      </c>
    </row>
    <row r="234" spans="1:27" x14ac:dyDescent="0.25">
      <c r="A234" s="102">
        <v>231</v>
      </c>
      <c r="L234" s="9" t="s">
        <v>4294</v>
      </c>
      <c r="P234" s="4" t="s">
        <v>13409</v>
      </c>
      <c r="S234" s="4" t="s">
        <v>13762</v>
      </c>
      <c r="T234" s="10" t="s">
        <v>13917</v>
      </c>
      <c r="U234" s="10" t="s">
        <v>14086</v>
      </c>
      <c r="V234" s="10" t="s">
        <v>14249</v>
      </c>
      <c r="W234" s="4" t="s">
        <v>14402</v>
      </c>
      <c r="X234" s="4" t="s">
        <v>16392</v>
      </c>
      <c r="Y234" s="4" t="s">
        <v>16514</v>
      </c>
      <c r="Z234" s="4" t="s">
        <v>16639</v>
      </c>
      <c r="AA234" s="4" t="s">
        <v>16794</v>
      </c>
    </row>
    <row r="235" spans="1:27" x14ac:dyDescent="0.25">
      <c r="A235" s="102">
        <v>232</v>
      </c>
      <c r="L235" s="9" t="s">
        <v>4308</v>
      </c>
      <c r="P235" s="4" t="s">
        <v>13410</v>
      </c>
      <c r="S235" s="4" t="s">
        <v>13762</v>
      </c>
      <c r="T235" s="10" t="s">
        <v>13917</v>
      </c>
      <c r="U235" s="10" t="s">
        <v>14087</v>
      </c>
      <c r="V235" s="10" t="s">
        <v>14250</v>
      </c>
      <c r="W235" s="4" t="s">
        <v>14403</v>
      </c>
      <c r="X235" s="4" t="s">
        <v>16392</v>
      </c>
      <c r="Y235" s="4" t="s">
        <v>16515</v>
      </c>
      <c r="Z235" s="4" t="s">
        <v>16640</v>
      </c>
      <c r="AA235" s="4" t="s">
        <v>16795</v>
      </c>
    </row>
    <row r="236" spans="1:27" x14ac:dyDescent="0.25">
      <c r="A236" s="102">
        <v>233</v>
      </c>
      <c r="L236" s="9" t="s">
        <v>4295</v>
      </c>
      <c r="P236" s="4" t="s">
        <v>13410</v>
      </c>
      <c r="S236" s="4" t="s">
        <v>13763</v>
      </c>
      <c r="T236" s="10" t="s">
        <v>13917</v>
      </c>
      <c r="U236" s="10" t="s">
        <v>14088</v>
      </c>
      <c r="V236" s="10" t="s">
        <v>14251</v>
      </c>
      <c r="W236" s="4" t="s">
        <v>14403</v>
      </c>
      <c r="X236" s="4" t="s">
        <v>16393</v>
      </c>
      <c r="Y236" s="4" t="s">
        <v>16515</v>
      </c>
      <c r="Z236" s="4" t="s">
        <v>16641</v>
      </c>
      <c r="AA236" s="4" t="s">
        <v>16796</v>
      </c>
    </row>
    <row r="237" spans="1:27" x14ac:dyDescent="0.25">
      <c r="A237" s="102">
        <v>234</v>
      </c>
      <c r="L237" s="9" t="s">
        <v>4309</v>
      </c>
      <c r="P237" s="4" t="s">
        <v>13411</v>
      </c>
      <c r="S237" s="4" t="s">
        <v>13763</v>
      </c>
      <c r="T237" s="10" t="s">
        <v>13918</v>
      </c>
      <c r="U237" s="10" t="s">
        <v>14088</v>
      </c>
      <c r="V237" s="10" t="s">
        <v>14252</v>
      </c>
      <c r="W237" s="4" t="s">
        <v>14404</v>
      </c>
      <c r="X237" s="4" t="s">
        <v>16394</v>
      </c>
      <c r="Y237" s="4" t="s">
        <v>16516</v>
      </c>
      <c r="Z237" s="4" t="s">
        <v>16642</v>
      </c>
      <c r="AA237" s="4" t="s">
        <v>16797</v>
      </c>
    </row>
    <row r="238" spans="1:27" x14ac:dyDescent="0.25">
      <c r="A238" s="102">
        <v>235</v>
      </c>
      <c r="L238" s="9" t="s">
        <v>4296</v>
      </c>
      <c r="P238" s="4" t="s">
        <v>13411</v>
      </c>
      <c r="S238" s="4" t="s">
        <v>13764</v>
      </c>
      <c r="T238" s="10" t="s">
        <v>13918</v>
      </c>
      <c r="U238" s="10" t="s">
        <v>14089</v>
      </c>
      <c r="V238" s="10" t="s">
        <v>14253</v>
      </c>
      <c r="W238" s="4" t="s">
        <v>14404</v>
      </c>
      <c r="X238" s="4" t="s">
        <v>16395</v>
      </c>
      <c r="Y238" s="4" t="s">
        <v>16516</v>
      </c>
      <c r="Z238" s="4" t="s">
        <v>16643</v>
      </c>
      <c r="AA238" s="4" t="s">
        <v>16798</v>
      </c>
    </row>
    <row r="239" spans="1:27" x14ac:dyDescent="0.25">
      <c r="A239" s="102">
        <v>236</v>
      </c>
      <c r="L239" s="9" t="s">
        <v>4310</v>
      </c>
      <c r="P239" s="4" t="s">
        <v>13411</v>
      </c>
      <c r="S239" s="4" t="s">
        <v>13765</v>
      </c>
      <c r="T239" s="10" t="s">
        <v>13918</v>
      </c>
      <c r="U239" s="10" t="s">
        <v>14089</v>
      </c>
      <c r="V239" s="10" t="s">
        <v>14254</v>
      </c>
      <c r="W239" s="4" t="s">
        <v>14405</v>
      </c>
      <c r="X239" s="4" t="s">
        <v>16396</v>
      </c>
      <c r="Y239" s="4" t="s">
        <v>16516</v>
      </c>
      <c r="Z239" s="4" t="s">
        <v>16644</v>
      </c>
      <c r="AA239" s="4" t="s">
        <v>16799</v>
      </c>
    </row>
    <row r="240" spans="1:27" x14ac:dyDescent="0.25">
      <c r="A240" s="102">
        <v>237</v>
      </c>
      <c r="L240" s="9" t="s">
        <v>4297</v>
      </c>
      <c r="P240" s="4" t="s">
        <v>13412</v>
      </c>
      <c r="S240" s="4" t="s">
        <v>13765</v>
      </c>
      <c r="T240" s="10" t="s">
        <v>13918</v>
      </c>
      <c r="U240" s="10" t="s">
        <v>14089</v>
      </c>
      <c r="V240" s="10" t="s">
        <v>14255</v>
      </c>
      <c r="W240" s="4" t="s">
        <v>14405</v>
      </c>
      <c r="X240" s="4" t="s">
        <v>16397</v>
      </c>
      <c r="Y240" s="4" t="s">
        <v>16517</v>
      </c>
      <c r="Z240" s="4" t="s">
        <v>16645</v>
      </c>
      <c r="AA240" s="4" t="s">
        <v>16800</v>
      </c>
    </row>
    <row r="241" spans="1:27" x14ac:dyDescent="0.25">
      <c r="A241" s="102">
        <v>238</v>
      </c>
      <c r="L241" s="9" t="s">
        <v>4311</v>
      </c>
      <c r="P241" s="4" t="s">
        <v>13412</v>
      </c>
      <c r="S241" s="4" t="s">
        <v>13765</v>
      </c>
      <c r="T241" s="10" t="s">
        <v>13919</v>
      </c>
      <c r="U241" s="10" t="s">
        <v>14090</v>
      </c>
      <c r="V241" s="10" t="s">
        <v>14256</v>
      </c>
      <c r="W241" s="4" t="s">
        <v>14405</v>
      </c>
      <c r="X241" s="4" t="s">
        <v>16398</v>
      </c>
      <c r="Y241" s="4" t="s">
        <v>16517</v>
      </c>
      <c r="Z241" s="4" t="s">
        <v>16646</v>
      </c>
      <c r="AA241" s="4" t="s">
        <v>16800</v>
      </c>
    </row>
    <row r="242" spans="1:27" x14ac:dyDescent="0.25">
      <c r="A242" s="102">
        <v>239</v>
      </c>
      <c r="L242" s="9" t="s">
        <v>4298</v>
      </c>
      <c r="P242" s="4" t="s">
        <v>13412</v>
      </c>
      <c r="S242" s="4" t="s">
        <v>13766</v>
      </c>
      <c r="T242" s="10" t="s">
        <v>13920</v>
      </c>
      <c r="U242" s="10" t="s">
        <v>14091</v>
      </c>
      <c r="V242" s="10" t="s">
        <v>14257</v>
      </c>
      <c r="W242" s="4" t="s">
        <v>14406</v>
      </c>
      <c r="X242" s="4" t="s">
        <v>16399</v>
      </c>
      <c r="Y242" s="4" t="s">
        <v>16518</v>
      </c>
      <c r="Z242" s="4" t="s">
        <v>16647</v>
      </c>
      <c r="AA242" s="4" t="s">
        <v>16800</v>
      </c>
    </row>
    <row r="243" spans="1:27" x14ac:dyDescent="0.25">
      <c r="A243" s="102">
        <v>240</v>
      </c>
      <c r="L243" s="9" t="s">
        <v>4312</v>
      </c>
      <c r="P243" s="4" t="s">
        <v>13412</v>
      </c>
      <c r="S243" s="4" t="s">
        <v>13766</v>
      </c>
      <c r="T243" s="10" t="s">
        <v>13921</v>
      </c>
      <c r="U243" s="10" t="s">
        <v>14092</v>
      </c>
      <c r="V243" s="10" t="s">
        <v>14257</v>
      </c>
      <c r="W243" s="4" t="s">
        <v>14407</v>
      </c>
      <c r="X243" s="4" t="s">
        <v>16400</v>
      </c>
      <c r="Y243" s="4" t="s">
        <v>16518</v>
      </c>
      <c r="Z243" s="4" t="s">
        <v>16647</v>
      </c>
      <c r="AA243" s="4" t="s">
        <v>16800</v>
      </c>
    </row>
    <row r="244" spans="1:27" x14ac:dyDescent="0.25">
      <c r="A244" s="102">
        <v>241</v>
      </c>
      <c r="L244" s="9" t="s">
        <v>484</v>
      </c>
      <c r="P244" s="4" t="s">
        <v>13413</v>
      </c>
      <c r="S244" s="4" t="s">
        <v>13767</v>
      </c>
      <c r="T244" s="10" t="s">
        <v>13922</v>
      </c>
      <c r="U244" s="10" t="s">
        <v>14093</v>
      </c>
      <c r="V244" s="10" t="s">
        <v>14257</v>
      </c>
      <c r="W244" s="4" t="s">
        <v>14408</v>
      </c>
      <c r="X244" s="4" t="s">
        <v>16401</v>
      </c>
      <c r="Y244" s="4" t="s">
        <v>16518</v>
      </c>
      <c r="Z244" s="4" t="s">
        <v>16647</v>
      </c>
      <c r="AA244" s="4" t="s">
        <v>16801</v>
      </c>
    </row>
    <row r="245" spans="1:27" x14ac:dyDescent="0.25">
      <c r="A245" s="102">
        <v>242</v>
      </c>
      <c r="L245" s="9" t="s">
        <v>485</v>
      </c>
      <c r="P245" s="4" t="s">
        <v>13414</v>
      </c>
      <c r="S245" s="4" t="s">
        <v>13767</v>
      </c>
      <c r="T245" s="10" t="s">
        <v>13923</v>
      </c>
      <c r="U245" s="10" t="s">
        <v>14094</v>
      </c>
      <c r="V245" s="10" t="s">
        <v>14257</v>
      </c>
      <c r="W245" s="4" t="s">
        <v>14409</v>
      </c>
      <c r="X245" s="4" t="s">
        <v>16402</v>
      </c>
      <c r="Y245" s="4" t="s">
        <v>16518</v>
      </c>
      <c r="Z245" s="4" t="s">
        <v>16647</v>
      </c>
      <c r="AA245" s="4" t="s">
        <v>16802</v>
      </c>
    </row>
    <row r="246" spans="1:27" x14ac:dyDescent="0.25">
      <c r="A246" s="102">
        <v>243</v>
      </c>
      <c r="L246" s="9" t="s">
        <v>4299</v>
      </c>
      <c r="P246" s="4" t="s">
        <v>13415</v>
      </c>
      <c r="S246" s="4" t="s">
        <v>13768</v>
      </c>
      <c r="T246" s="10" t="s">
        <v>13924</v>
      </c>
      <c r="U246" s="10" t="s">
        <v>14095</v>
      </c>
      <c r="V246" s="10" t="s">
        <v>14257</v>
      </c>
      <c r="W246" s="4" t="s">
        <v>14410</v>
      </c>
      <c r="X246" s="4" t="s">
        <v>16402</v>
      </c>
      <c r="Y246" s="4" t="s">
        <v>16519</v>
      </c>
      <c r="Z246" s="4" t="s">
        <v>16648</v>
      </c>
      <c r="AA246" s="4" t="s">
        <v>16802</v>
      </c>
    </row>
    <row r="247" spans="1:27" x14ac:dyDescent="0.25">
      <c r="A247" s="102">
        <v>244</v>
      </c>
      <c r="L247" s="9" t="s">
        <v>488</v>
      </c>
      <c r="P247" s="4" t="s">
        <v>13416</v>
      </c>
      <c r="S247" s="4" t="s">
        <v>13769</v>
      </c>
      <c r="T247" s="10" t="s">
        <v>13925</v>
      </c>
      <c r="U247" s="10" t="s">
        <v>14096</v>
      </c>
      <c r="V247" s="10" t="s">
        <v>14257</v>
      </c>
      <c r="W247" s="4" t="s">
        <v>14411</v>
      </c>
      <c r="X247" s="4" t="s">
        <v>16402</v>
      </c>
      <c r="Y247" s="4" t="s">
        <v>16520</v>
      </c>
      <c r="Z247" s="4" t="s">
        <v>16649</v>
      </c>
      <c r="AA247" s="4" t="s">
        <v>16802</v>
      </c>
    </row>
    <row r="248" spans="1:27" x14ac:dyDescent="0.25">
      <c r="A248" s="102">
        <v>245</v>
      </c>
      <c r="P248" s="4" t="s">
        <v>13417</v>
      </c>
      <c r="S248" s="4" t="s">
        <v>13770</v>
      </c>
      <c r="T248" s="10" t="s">
        <v>13926</v>
      </c>
      <c r="U248" s="10" t="s">
        <v>14097</v>
      </c>
      <c r="V248" s="10" t="s">
        <v>14258</v>
      </c>
      <c r="W248" s="4" t="s">
        <v>14412</v>
      </c>
      <c r="X248" s="4" t="s">
        <v>16402</v>
      </c>
      <c r="Y248" s="4" t="s">
        <v>16521</v>
      </c>
      <c r="Z248" s="4" t="s">
        <v>16650</v>
      </c>
      <c r="AA248" s="4" t="s">
        <v>16802</v>
      </c>
    </row>
    <row r="249" spans="1:27" x14ac:dyDescent="0.25">
      <c r="A249" s="102">
        <v>246</v>
      </c>
      <c r="P249" s="4" t="s">
        <v>13418</v>
      </c>
      <c r="S249" s="4" t="s">
        <v>13771</v>
      </c>
      <c r="T249" s="10" t="s">
        <v>13927</v>
      </c>
      <c r="U249" s="10" t="s">
        <v>14098</v>
      </c>
      <c r="V249" s="10" t="s">
        <v>14259</v>
      </c>
      <c r="W249" s="4" t="s">
        <v>14413</v>
      </c>
      <c r="X249" s="4" t="s">
        <v>16402</v>
      </c>
      <c r="Y249" s="4" t="s">
        <v>16522</v>
      </c>
      <c r="Z249" s="4" t="s">
        <v>16651</v>
      </c>
      <c r="AA249" s="4" t="s">
        <v>16802</v>
      </c>
    </row>
    <row r="250" spans="1:27" x14ac:dyDescent="0.25">
      <c r="A250" s="102">
        <v>247</v>
      </c>
      <c r="P250" s="4" t="s">
        <v>13419</v>
      </c>
      <c r="S250" s="4" t="s">
        <v>13771</v>
      </c>
      <c r="T250" s="10" t="s">
        <v>13928</v>
      </c>
      <c r="U250" s="10" t="s">
        <v>14099</v>
      </c>
      <c r="V250" s="10" t="s">
        <v>14260</v>
      </c>
      <c r="W250" s="4" t="s">
        <v>14414</v>
      </c>
      <c r="X250" s="4" t="s">
        <v>16403</v>
      </c>
      <c r="Y250" s="4" t="s">
        <v>16523</v>
      </c>
      <c r="Z250" s="4" t="s">
        <v>16652</v>
      </c>
      <c r="AA250" s="4" t="s">
        <v>16803</v>
      </c>
    </row>
    <row r="251" spans="1:27" x14ac:dyDescent="0.25">
      <c r="A251" s="102">
        <v>248</v>
      </c>
      <c r="P251" s="4" t="s">
        <v>13420</v>
      </c>
      <c r="S251" s="4" t="s">
        <v>13771</v>
      </c>
      <c r="T251" s="10" t="s">
        <v>13929</v>
      </c>
      <c r="U251" s="10" t="s">
        <v>14100</v>
      </c>
      <c r="V251" s="10" t="s">
        <v>14261</v>
      </c>
      <c r="W251" s="4" t="s">
        <v>14415</v>
      </c>
      <c r="X251" s="4" t="s">
        <v>16403</v>
      </c>
      <c r="Y251" s="4" t="s">
        <v>16524</v>
      </c>
      <c r="Z251" s="4" t="s">
        <v>16653</v>
      </c>
      <c r="AA251" s="4" t="s">
        <v>16803</v>
      </c>
    </row>
    <row r="252" spans="1:27" x14ac:dyDescent="0.25">
      <c r="A252" s="102">
        <v>249</v>
      </c>
      <c r="P252" s="4" t="s">
        <v>13421</v>
      </c>
      <c r="S252" s="4" t="s">
        <v>13771</v>
      </c>
      <c r="T252" s="10" t="s">
        <v>13930</v>
      </c>
      <c r="U252" s="10" t="s">
        <v>14101</v>
      </c>
      <c r="V252" s="10" t="s">
        <v>14262</v>
      </c>
      <c r="W252" s="4" t="s">
        <v>14416</v>
      </c>
      <c r="X252" s="4" t="s">
        <v>16403</v>
      </c>
      <c r="Y252" s="4" t="s">
        <v>16525</v>
      </c>
      <c r="Z252" s="4" t="s">
        <v>16653</v>
      </c>
      <c r="AA252" s="4" t="s">
        <v>16803</v>
      </c>
    </row>
    <row r="253" spans="1:27" x14ac:dyDescent="0.25">
      <c r="A253" s="102">
        <v>250</v>
      </c>
      <c r="P253" s="4" t="s">
        <v>13422</v>
      </c>
      <c r="S253" s="4" t="s">
        <v>13772</v>
      </c>
      <c r="T253" s="10" t="s">
        <v>13931</v>
      </c>
      <c r="U253" s="10" t="s">
        <v>14102</v>
      </c>
      <c r="V253" s="10" t="s">
        <v>14257</v>
      </c>
      <c r="W253" s="4" t="s">
        <v>14417</v>
      </c>
      <c r="X253" s="4" t="s">
        <v>16403</v>
      </c>
      <c r="Y253" s="4" t="s">
        <v>16526</v>
      </c>
      <c r="Z253" s="4" t="s">
        <v>16653</v>
      </c>
      <c r="AA253" s="4" t="s">
        <v>16804</v>
      </c>
    </row>
    <row r="254" spans="1:27" x14ac:dyDescent="0.25">
      <c r="A254" s="102">
        <v>251</v>
      </c>
      <c r="P254" s="4" t="s">
        <v>13423</v>
      </c>
      <c r="S254" s="4" t="s">
        <v>13772</v>
      </c>
      <c r="T254" s="10" t="s">
        <v>13932</v>
      </c>
      <c r="U254" s="10" t="s">
        <v>14103</v>
      </c>
      <c r="V254" s="10" t="s">
        <v>14257</v>
      </c>
      <c r="W254" s="4" t="s">
        <v>14418</v>
      </c>
      <c r="X254" s="4" t="s">
        <v>16403</v>
      </c>
      <c r="Y254" s="4" t="s">
        <v>16527</v>
      </c>
      <c r="Z254" s="4" t="s">
        <v>16653</v>
      </c>
      <c r="AA254" s="4" t="s">
        <v>16804</v>
      </c>
    </row>
    <row r="255" spans="1:27" x14ac:dyDescent="0.25">
      <c r="A255" s="102">
        <v>252</v>
      </c>
      <c r="P255" s="4" t="s">
        <v>13423</v>
      </c>
      <c r="S255" s="4" t="s">
        <v>13773</v>
      </c>
      <c r="T255" s="10" t="s">
        <v>13933</v>
      </c>
      <c r="U255" s="10" t="s">
        <v>14104</v>
      </c>
      <c r="V255" s="10" t="s">
        <v>14263</v>
      </c>
      <c r="W255" s="4" t="s">
        <v>14419</v>
      </c>
      <c r="X255" s="4" t="s">
        <v>16404</v>
      </c>
      <c r="Y255" s="4" t="s">
        <v>16528</v>
      </c>
      <c r="Z255" s="4" t="s">
        <v>16654</v>
      </c>
      <c r="AA255" s="4" t="s">
        <v>16805</v>
      </c>
    </row>
    <row r="256" spans="1:27" x14ac:dyDescent="0.25">
      <c r="A256" s="102">
        <v>253</v>
      </c>
      <c r="P256" s="4" t="s">
        <v>13424</v>
      </c>
      <c r="S256" s="4" t="s">
        <v>13774</v>
      </c>
      <c r="T256" s="10" t="s">
        <v>13934</v>
      </c>
      <c r="U256" s="10" t="s">
        <v>14105</v>
      </c>
      <c r="V256" s="10" t="s">
        <v>14263</v>
      </c>
      <c r="W256" s="4" t="s">
        <v>14420</v>
      </c>
      <c r="X256" s="4" t="s">
        <v>16404</v>
      </c>
      <c r="Y256" s="4" t="s">
        <v>16529</v>
      </c>
      <c r="Z256" s="4" t="s">
        <v>16654</v>
      </c>
      <c r="AA256" s="4" t="s">
        <v>16805</v>
      </c>
    </row>
    <row r="257" spans="1:27" x14ac:dyDescent="0.25">
      <c r="A257" s="102">
        <v>254</v>
      </c>
      <c r="P257" s="4" t="s">
        <v>13424</v>
      </c>
      <c r="S257" s="4" t="s">
        <v>13775</v>
      </c>
      <c r="T257" s="10" t="s">
        <v>13935</v>
      </c>
      <c r="U257" s="10" t="s">
        <v>14106</v>
      </c>
      <c r="V257" s="10" t="s">
        <v>14263</v>
      </c>
      <c r="W257" s="4" t="s">
        <v>14421</v>
      </c>
      <c r="X257" s="4" t="s">
        <v>16404</v>
      </c>
      <c r="Y257" s="4" t="s">
        <v>16530</v>
      </c>
      <c r="Z257" s="4" t="s">
        <v>16655</v>
      </c>
      <c r="AA257" s="4" t="s">
        <v>16805</v>
      </c>
    </row>
    <row r="258" spans="1:27" x14ac:dyDescent="0.25">
      <c r="A258" s="102">
        <v>255</v>
      </c>
      <c r="P258" s="4" t="s">
        <v>13425</v>
      </c>
      <c r="S258" s="4" t="s">
        <v>13776</v>
      </c>
      <c r="T258" s="10" t="s">
        <v>13936</v>
      </c>
      <c r="U258" s="10" t="s">
        <v>14107</v>
      </c>
      <c r="V258" s="10" t="s">
        <v>14264</v>
      </c>
      <c r="W258" s="4" t="s">
        <v>14422</v>
      </c>
      <c r="X258" s="4" t="s">
        <v>16404</v>
      </c>
      <c r="Y258" s="4" t="s">
        <v>16531</v>
      </c>
      <c r="Z258" s="4" t="s">
        <v>16656</v>
      </c>
      <c r="AA258" s="4" t="s">
        <v>16806</v>
      </c>
    </row>
    <row r="259" spans="1:27" x14ac:dyDescent="0.25">
      <c r="A259" s="102">
        <v>256</v>
      </c>
      <c r="P259" s="4" t="s">
        <v>13425</v>
      </c>
      <c r="S259" s="4" t="s">
        <v>13777</v>
      </c>
      <c r="T259" s="10" t="s">
        <v>13937</v>
      </c>
      <c r="U259" s="10" t="s">
        <v>14108</v>
      </c>
      <c r="V259" s="10" t="s">
        <v>14265</v>
      </c>
      <c r="W259" s="4" t="s">
        <v>14423</v>
      </c>
      <c r="X259" s="4" t="s">
        <v>16404</v>
      </c>
      <c r="Y259" s="4" t="s">
        <v>16532</v>
      </c>
      <c r="Z259" s="4" t="s">
        <v>16656</v>
      </c>
      <c r="AA259" s="4" t="s">
        <v>16807</v>
      </c>
    </row>
    <row r="260" spans="1:27" x14ac:dyDescent="0.25">
      <c r="A260" s="102">
        <v>257</v>
      </c>
      <c r="P260" s="4" t="s">
        <v>13426</v>
      </c>
      <c r="S260" s="4" t="s">
        <v>13777</v>
      </c>
      <c r="T260" s="10" t="s">
        <v>13938</v>
      </c>
      <c r="U260" s="10" t="s">
        <v>14109</v>
      </c>
      <c r="V260" s="10" t="s">
        <v>14265</v>
      </c>
      <c r="W260" s="4" t="s">
        <v>14424</v>
      </c>
      <c r="X260" s="4" t="s">
        <v>16404</v>
      </c>
      <c r="Y260" s="4" t="s">
        <v>16533</v>
      </c>
      <c r="Z260" s="4" t="s">
        <v>16657</v>
      </c>
      <c r="AA260" s="4" t="s">
        <v>16808</v>
      </c>
    </row>
    <row r="261" spans="1:27" x14ac:dyDescent="0.25">
      <c r="A261" s="102">
        <v>258</v>
      </c>
      <c r="P261" s="4" t="s">
        <v>13426</v>
      </c>
      <c r="S261" s="4" t="s">
        <v>13778</v>
      </c>
      <c r="T261" s="10" t="s">
        <v>13939</v>
      </c>
      <c r="U261" s="10" t="s">
        <v>14110</v>
      </c>
      <c r="V261" s="10" t="s">
        <v>14265</v>
      </c>
      <c r="W261" s="4" t="s">
        <v>14424</v>
      </c>
      <c r="X261" s="4" t="s">
        <v>16404</v>
      </c>
      <c r="Y261" s="4" t="s">
        <v>16534</v>
      </c>
      <c r="Z261" s="4" t="s">
        <v>16657</v>
      </c>
      <c r="AA261" s="4" t="s">
        <v>16809</v>
      </c>
    </row>
    <row r="262" spans="1:27" x14ac:dyDescent="0.25">
      <c r="A262" s="102">
        <v>259</v>
      </c>
      <c r="P262" s="4" t="s">
        <v>13427</v>
      </c>
      <c r="S262" s="4" t="s">
        <v>13778</v>
      </c>
      <c r="T262" s="10" t="s">
        <v>13940</v>
      </c>
      <c r="U262" s="10" t="s">
        <v>14111</v>
      </c>
      <c r="V262" s="10" t="s">
        <v>14265</v>
      </c>
      <c r="W262" s="4" t="s">
        <v>14424</v>
      </c>
      <c r="X262" s="4" t="s">
        <v>16404</v>
      </c>
      <c r="Y262" s="4" t="s">
        <v>16535</v>
      </c>
      <c r="Z262" s="4" t="s">
        <v>16657</v>
      </c>
      <c r="AA262" s="4" t="s">
        <v>16809</v>
      </c>
    </row>
    <row r="263" spans="1:27" x14ac:dyDescent="0.25">
      <c r="A263" s="102">
        <v>260</v>
      </c>
      <c r="P263" s="4" t="s">
        <v>13427</v>
      </c>
      <c r="S263" s="4" t="s">
        <v>13779</v>
      </c>
      <c r="T263" s="10" t="s">
        <v>13940</v>
      </c>
      <c r="U263" s="10" t="s">
        <v>14111</v>
      </c>
      <c r="V263" s="10" t="s">
        <v>14265</v>
      </c>
      <c r="W263" s="4" t="s">
        <v>14425</v>
      </c>
      <c r="X263" s="4" t="s">
        <v>16404</v>
      </c>
      <c r="Y263" s="4" t="s">
        <v>16535</v>
      </c>
      <c r="Z263" s="4" t="s">
        <v>16657</v>
      </c>
      <c r="AA263" s="4" t="s">
        <v>16810</v>
      </c>
    </row>
    <row r="264" spans="1:27" x14ac:dyDescent="0.25">
      <c r="A264" s="102">
        <v>261</v>
      </c>
      <c r="P264" s="4" t="s">
        <v>13427</v>
      </c>
      <c r="S264" s="4" t="s">
        <v>13780</v>
      </c>
      <c r="T264" s="10" t="s">
        <v>13941</v>
      </c>
      <c r="U264" s="10" t="s">
        <v>14111</v>
      </c>
      <c r="V264" s="10" t="s">
        <v>14265</v>
      </c>
      <c r="W264" s="4" t="s">
        <v>14426</v>
      </c>
      <c r="X264" s="4" t="s">
        <v>16405</v>
      </c>
      <c r="Y264" s="4" t="s">
        <v>16536</v>
      </c>
      <c r="Z264" s="4" t="s">
        <v>16657</v>
      </c>
      <c r="AA264" s="4" t="s">
        <v>16810</v>
      </c>
    </row>
    <row r="265" spans="1:27" x14ac:dyDescent="0.25">
      <c r="A265" s="102">
        <v>262</v>
      </c>
      <c r="P265" s="4" t="s">
        <v>13427</v>
      </c>
      <c r="S265" s="4" t="s">
        <v>13781</v>
      </c>
      <c r="T265" s="10" t="s">
        <v>13942</v>
      </c>
      <c r="U265" s="10" t="s">
        <v>14111</v>
      </c>
      <c r="V265" s="10" t="s">
        <v>14265</v>
      </c>
      <c r="W265" s="4" t="s">
        <v>14426</v>
      </c>
      <c r="X265" s="4" t="s">
        <v>16405</v>
      </c>
      <c r="Y265" s="4" t="s">
        <v>16536</v>
      </c>
      <c r="Z265" s="4" t="s">
        <v>16658</v>
      </c>
      <c r="AA265" s="4" t="s">
        <v>16810</v>
      </c>
    </row>
    <row r="266" spans="1:27" x14ac:dyDescent="0.25">
      <c r="A266" s="102">
        <v>263</v>
      </c>
      <c r="P266" s="4" t="s">
        <v>13427</v>
      </c>
      <c r="S266" s="4" t="s">
        <v>13782</v>
      </c>
      <c r="T266" s="10" t="s">
        <v>13943</v>
      </c>
      <c r="U266" s="10" t="s">
        <v>14111</v>
      </c>
      <c r="V266" s="10" t="s">
        <v>14266</v>
      </c>
      <c r="W266" s="4" t="s">
        <v>14426</v>
      </c>
      <c r="X266" s="4" t="s">
        <v>16405</v>
      </c>
      <c r="Y266" s="4" t="s">
        <v>16536</v>
      </c>
      <c r="Z266" s="4" t="s">
        <v>16658</v>
      </c>
      <c r="AA266" s="4" t="s">
        <v>16811</v>
      </c>
    </row>
    <row r="267" spans="1:27" x14ac:dyDescent="0.25">
      <c r="A267" s="102">
        <v>264</v>
      </c>
      <c r="P267" s="4" t="s">
        <v>13427</v>
      </c>
      <c r="S267" s="4" t="s">
        <v>13783</v>
      </c>
      <c r="T267" s="10" t="s">
        <v>13944</v>
      </c>
      <c r="U267" s="10" t="s">
        <v>14111</v>
      </c>
      <c r="V267" s="10" t="s">
        <v>14266</v>
      </c>
      <c r="W267" s="4" t="s">
        <v>14426</v>
      </c>
      <c r="X267" s="4" t="s">
        <v>16405</v>
      </c>
      <c r="Y267" s="4" t="s">
        <v>16537</v>
      </c>
      <c r="Z267" s="4" t="s">
        <v>16659</v>
      </c>
      <c r="AA267" s="4" t="s">
        <v>16811</v>
      </c>
    </row>
    <row r="268" spans="1:27" x14ac:dyDescent="0.25">
      <c r="A268" s="102">
        <v>265</v>
      </c>
      <c r="P268" s="4" t="s">
        <v>13427</v>
      </c>
      <c r="S268" s="4" t="s">
        <v>13784</v>
      </c>
      <c r="T268" s="10" t="s">
        <v>13945</v>
      </c>
      <c r="U268" s="10" t="s">
        <v>14112</v>
      </c>
      <c r="V268" s="10" t="s">
        <v>14266</v>
      </c>
      <c r="W268" s="4" t="s">
        <v>14427</v>
      </c>
      <c r="X268" s="4" t="s">
        <v>16406</v>
      </c>
      <c r="Y268" s="4" t="s">
        <v>16537</v>
      </c>
      <c r="Z268" s="4" t="s">
        <v>16659</v>
      </c>
      <c r="AA268" s="4" t="s">
        <v>16811</v>
      </c>
    </row>
    <row r="269" spans="1:27" x14ac:dyDescent="0.25">
      <c r="A269" s="102">
        <v>266</v>
      </c>
      <c r="P269" s="4" t="s">
        <v>13427</v>
      </c>
      <c r="S269" s="4" t="s">
        <v>13785</v>
      </c>
      <c r="T269" s="10" t="s">
        <v>13946</v>
      </c>
      <c r="U269" s="10" t="s">
        <v>14113</v>
      </c>
      <c r="V269" s="10" t="s">
        <v>14266</v>
      </c>
      <c r="W269" s="4" t="s">
        <v>14427</v>
      </c>
      <c r="X269" s="4" t="s">
        <v>16406</v>
      </c>
      <c r="Y269" s="4" t="s">
        <v>16538</v>
      </c>
      <c r="Z269" s="4" t="s">
        <v>16660</v>
      </c>
      <c r="AA269" s="4" t="s">
        <v>16811</v>
      </c>
    </row>
    <row r="270" spans="1:27" x14ac:dyDescent="0.25">
      <c r="A270" s="102">
        <v>267</v>
      </c>
      <c r="P270" s="4" t="s">
        <v>13428</v>
      </c>
      <c r="S270" s="4" t="s">
        <v>13786</v>
      </c>
      <c r="T270" s="10" t="s">
        <v>13947</v>
      </c>
      <c r="U270" s="10" t="s">
        <v>14114</v>
      </c>
      <c r="V270" s="10" t="s">
        <v>14267</v>
      </c>
      <c r="W270" s="4" t="s">
        <v>14427</v>
      </c>
      <c r="X270" s="4" t="s">
        <v>16406</v>
      </c>
      <c r="Y270" s="4" t="s">
        <v>16538</v>
      </c>
      <c r="Z270" s="4" t="s">
        <v>16660</v>
      </c>
      <c r="AA270" s="4" t="s">
        <v>16812</v>
      </c>
    </row>
    <row r="271" spans="1:27" x14ac:dyDescent="0.25">
      <c r="A271" s="102">
        <v>268</v>
      </c>
      <c r="P271" s="4" t="s">
        <v>13429</v>
      </c>
      <c r="S271" s="4" t="s">
        <v>13787</v>
      </c>
      <c r="T271" s="10" t="s">
        <v>13948</v>
      </c>
      <c r="U271" s="10" t="s">
        <v>14115</v>
      </c>
      <c r="V271" s="10" t="s">
        <v>14267</v>
      </c>
      <c r="W271" s="4" t="s">
        <v>14427</v>
      </c>
      <c r="X271" s="4" t="s">
        <v>16406</v>
      </c>
      <c r="Y271" s="4" t="s">
        <v>16539</v>
      </c>
      <c r="Z271" s="4" t="s">
        <v>16660</v>
      </c>
      <c r="AA271" s="4" t="s">
        <v>16813</v>
      </c>
    </row>
    <row r="272" spans="1:27" x14ac:dyDescent="0.25">
      <c r="A272" s="102">
        <v>269</v>
      </c>
      <c r="P272" s="4" t="s">
        <v>13430</v>
      </c>
      <c r="S272" s="4" t="s">
        <v>13787</v>
      </c>
      <c r="T272" s="10" t="s">
        <v>13949</v>
      </c>
      <c r="U272" s="10" t="s">
        <v>14116</v>
      </c>
      <c r="V272" s="10" t="s">
        <v>14268</v>
      </c>
      <c r="W272" s="4" t="s">
        <v>14428</v>
      </c>
      <c r="X272" s="4" t="s">
        <v>16406</v>
      </c>
      <c r="Y272" s="4" t="s">
        <v>16539</v>
      </c>
      <c r="Z272" s="4" t="s">
        <v>16660</v>
      </c>
      <c r="AA272" s="4" t="s">
        <v>16814</v>
      </c>
    </row>
    <row r="273" spans="1:27" x14ac:dyDescent="0.25">
      <c r="A273" s="102">
        <v>270</v>
      </c>
      <c r="P273" s="4" t="s">
        <v>13431</v>
      </c>
      <c r="S273" s="4" t="s">
        <v>13788</v>
      </c>
      <c r="T273" s="10" t="s">
        <v>13950</v>
      </c>
      <c r="U273" s="10" t="s">
        <v>14117</v>
      </c>
      <c r="V273" s="10" t="s">
        <v>14268</v>
      </c>
      <c r="W273" s="4" t="s">
        <v>14429</v>
      </c>
      <c r="X273" s="4" t="s">
        <v>16407</v>
      </c>
      <c r="Y273" s="4" t="s">
        <v>16540</v>
      </c>
      <c r="Z273" s="4" t="s">
        <v>16660</v>
      </c>
      <c r="AA273" s="4" t="s">
        <v>16814</v>
      </c>
    </row>
    <row r="274" spans="1:27" x14ac:dyDescent="0.25">
      <c r="A274" s="102">
        <v>271</v>
      </c>
      <c r="P274" s="4" t="s">
        <v>13432</v>
      </c>
      <c r="S274" s="4" t="s">
        <v>13788</v>
      </c>
      <c r="T274" s="10" t="s">
        <v>13951</v>
      </c>
      <c r="U274" s="10" t="s">
        <v>14118</v>
      </c>
      <c r="V274" s="10" t="s">
        <v>14269</v>
      </c>
      <c r="W274" s="4" t="s">
        <v>14429</v>
      </c>
      <c r="X274" s="4" t="s">
        <v>16407</v>
      </c>
      <c r="Y274" s="4" t="s">
        <v>16540</v>
      </c>
      <c r="Z274" s="4" t="s">
        <v>16661</v>
      </c>
      <c r="AA274" s="4" t="s">
        <v>16815</v>
      </c>
    </row>
    <row r="275" spans="1:27" x14ac:dyDescent="0.25">
      <c r="A275" s="102">
        <v>272</v>
      </c>
      <c r="P275" s="4" t="s">
        <v>13432</v>
      </c>
      <c r="S275" s="4" t="s">
        <v>13788</v>
      </c>
      <c r="T275" s="10" t="s">
        <v>13952</v>
      </c>
      <c r="U275" s="10" t="s">
        <v>14119</v>
      </c>
      <c r="V275" s="10" t="s">
        <v>14269</v>
      </c>
      <c r="W275" s="4" t="s">
        <v>14430</v>
      </c>
      <c r="X275" s="4" t="s">
        <v>16407</v>
      </c>
      <c r="Y275" s="4" t="s">
        <v>16541</v>
      </c>
      <c r="Z275" s="4" t="s">
        <v>16661</v>
      </c>
      <c r="AA275" s="4" t="s">
        <v>16816</v>
      </c>
    </row>
    <row r="276" spans="1:27" x14ac:dyDescent="0.25">
      <c r="A276" s="102">
        <v>273</v>
      </c>
      <c r="P276" s="4" t="s">
        <v>13433</v>
      </c>
      <c r="S276" s="4" t="s">
        <v>13789</v>
      </c>
      <c r="T276" s="10" t="s">
        <v>13953</v>
      </c>
      <c r="U276" s="10" t="s">
        <v>14120</v>
      </c>
      <c r="V276" s="10" t="s">
        <v>14270</v>
      </c>
      <c r="W276" s="4" t="s">
        <v>14431</v>
      </c>
      <c r="X276" s="4" t="s">
        <v>16407</v>
      </c>
      <c r="Y276" s="4" t="s">
        <v>16542</v>
      </c>
      <c r="Z276" s="4" t="s">
        <v>16662</v>
      </c>
      <c r="AA276" s="4" t="s">
        <v>16817</v>
      </c>
    </row>
    <row r="277" spans="1:27" x14ac:dyDescent="0.25">
      <c r="A277" s="102">
        <v>274</v>
      </c>
      <c r="P277" s="4" t="s">
        <v>13433</v>
      </c>
      <c r="S277" s="4" t="s">
        <v>13789</v>
      </c>
      <c r="T277" s="10" t="s">
        <v>13954</v>
      </c>
      <c r="U277" s="10" t="s">
        <v>14121</v>
      </c>
      <c r="V277" s="10" t="s">
        <v>14271</v>
      </c>
      <c r="W277" s="4" t="s">
        <v>14432</v>
      </c>
      <c r="X277" s="4" t="s">
        <v>16407</v>
      </c>
      <c r="Y277" s="4" t="s">
        <v>16543</v>
      </c>
      <c r="Z277" s="4" t="s">
        <v>16662</v>
      </c>
      <c r="AA277" s="4" t="s">
        <v>16818</v>
      </c>
    </row>
    <row r="278" spans="1:27" x14ac:dyDescent="0.25">
      <c r="A278" s="102">
        <v>275</v>
      </c>
      <c r="P278" s="4" t="s">
        <v>13434</v>
      </c>
      <c r="S278" s="4" t="s">
        <v>13789</v>
      </c>
      <c r="T278" s="10" t="s">
        <v>13955</v>
      </c>
      <c r="U278" s="10" t="s">
        <v>14122</v>
      </c>
      <c r="V278" s="10" t="s">
        <v>14272</v>
      </c>
      <c r="W278" s="4" t="s">
        <v>14433</v>
      </c>
      <c r="X278" s="4" t="s">
        <v>16408</v>
      </c>
      <c r="Y278" s="4" t="s">
        <v>16544</v>
      </c>
      <c r="Z278" s="4" t="s">
        <v>16662</v>
      </c>
      <c r="AA278" s="4" t="s">
        <v>16819</v>
      </c>
    </row>
    <row r="279" spans="1:27" x14ac:dyDescent="0.25">
      <c r="A279" s="102">
        <v>276</v>
      </c>
      <c r="P279" s="4" t="s">
        <v>13434</v>
      </c>
      <c r="S279" s="4" t="s">
        <v>13790</v>
      </c>
      <c r="T279" s="10" t="s">
        <v>13956</v>
      </c>
      <c r="U279" s="10" t="s">
        <v>14123</v>
      </c>
      <c r="V279" s="10" t="s">
        <v>14273</v>
      </c>
      <c r="W279" s="4" t="s">
        <v>14434</v>
      </c>
      <c r="X279" s="4" t="s">
        <v>16408</v>
      </c>
      <c r="Y279" s="4" t="s">
        <v>16545</v>
      </c>
      <c r="Z279" s="4" t="s">
        <v>16662</v>
      </c>
      <c r="AA279" s="4" t="s">
        <v>16820</v>
      </c>
    </row>
    <row r="280" spans="1:27" x14ac:dyDescent="0.25">
      <c r="A280" s="102">
        <v>277</v>
      </c>
      <c r="P280" s="4" t="s">
        <v>13435</v>
      </c>
      <c r="S280" s="4" t="s">
        <v>13790</v>
      </c>
      <c r="T280" s="10" t="s">
        <v>13957</v>
      </c>
      <c r="U280" s="10" t="s">
        <v>14124</v>
      </c>
      <c r="V280" s="10" t="s">
        <v>14274</v>
      </c>
      <c r="W280" s="4" t="s">
        <v>14435</v>
      </c>
      <c r="X280" s="4" t="s">
        <v>16408</v>
      </c>
      <c r="Y280" s="4" t="s">
        <v>16546</v>
      </c>
      <c r="Z280" s="4" t="s">
        <v>16663</v>
      </c>
      <c r="AA280" s="4" t="s">
        <v>16821</v>
      </c>
    </row>
    <row r="281" spans="1:27" x14ac:dyDescent="0.25">
      <c r="A281" s="102">
        <v>278</v>
      </c>
      <c r="P281" s="4" t="s">
        <v>13435</v>
      </c>
      <c r="S281" s="4" t="s">
        <v>13791</v>
      </c>
      <c r="T281" s="10" t="s">
        <v>13958</v>
      </c>
      <c r="U281" s="10" t="s">
        <v>14125</v>
      </c>
      <c r="V281" s="10" t="s">
        <v>14275</v>
      </c>
      <c r="W281" s="4" t="s">
        <v>14436</v>
      </c>
      <c r="X281" s="4" t="s">
        <v>16408</v>
      </c>
      <c r="Y281" s="4" t="s">
        <v>16547</v>
      </c>
      <c r="Z281" s="4" t="s">
        <v>16663</v>
      </c>
      <c r="AA281" s="4" t="s">
        <v>16822</v>
      </c>
    </row>
    <row r="282" spans="1:27" x14ac:dyDescent="0.25">
      <c r="A282" s="102">
        <v>279</v>
      </c>
      <c r="P282" s="4" t="s">
        <v>13435</v>
      </c>
      <c r="S282" s="4" t="s">
        <v>13791</v>
      </c>
      <c r="T282" s="10" t="s">
        <v>13958</v>
      </c>
      <c r="U282" s="10" t="s">
        <v>14126</v>
      </c>
      <c r="V282" s="10" t="s">
        <v>14276</v>
      </c>
      <c r="W282" s="4" t="s">
        <v>14437</v>
      </c>
      <c r="X282" s="4" t="s">
        <v>16408</v>
      </c>
      <c r="Y282" s="4" t="s">
        <v>16548</v>
      </c>
      <c r="Z282" s="4" t="s">
        <v>16663</v>
      </c>
      <c r="AA282" s="4" t="s">
        <v>16823</v>
      </c>
    </row>
    <row r="283" spans="1:27" x14ac:dyDescent="0.25">
      <c r="A283" s="102">
        <v>280</v>
      </c>
      <c r="P283" s="4" t="s">
        <v>13435</v>
      </c>
      <c r="S283" s="4" t="s">
        <v>13792</v>
      </c>
      <c r="T283" s="10" t="s">
        <v>13959</v>
      </c>
      <c r="U283" s="10" t="s">
        <v>14127</v>
      </c>
      <c r="V283" s="10" t="s">
        <v>14277</v>
      </c>
      <c r="W283" s="4" t="s">
        <v>14438</v>
      </c>
      <c r="X283" s="4" t="s">
        <v>16409</v>
      </c>
      <c r="Y283" s="4" t="s">
        <v>16549</v>
      </c>
      <c r="Z283" s="4" t="s">
        <v>16663</v>
      </c>
      <c r="AA283" s="4" t="s">
        <v>16824</v>
      </c>
    </row>
    <row r="284" spans="1:27" x14ac:dyDescent="0.25">
      <c r="A284" s="102">
        <v>281</v>
      </c>
      <c r="P284" s="4" t="s">
        <v>13435</v>
      </c>
      <c r="S284" s="4" t="s">
        <v>13792</v>
      </c>
      <c r="T284" s="10" t="s">
        <v>13960</v>
      </c>
      <c r="U284" s="10" t="s">
        <v>14128</v>
      </c>
      <c r="V284" s="10" t="s">
        <v>14278</v>
      </c>
      <c r="W284" s="4" t="s">
        <v>14439</v>
      </c>
      <c r="X284" s="4" t="s">
        <v>16409</v>
      </c>
      <c r="Y284" s="4" t="s">
        <v>16550</v>
      </c>
      <c r="Z284" s="4" t="s">
        <v>16663</v>
      </c>
      <c r="AA284" s="4" t="s">
        <v>16825</v>
      </c>
    </row>
    <row r="285" spans="1:27" x14ac:dyDescent="0.25">
      <c r="A285" s="102">
        <v>282</v>
      </c>
      <c r="P285" s="4" t="s">
        <v>13435</v>
      </c>
      <c r="S285" s="4" t="s">
        <v>13793</v>
      </c>
      <c r="T285" s="10" t="s">
        <v>13961</v>
      </c>
      <c r="U285" s="10" t="s">
        <v>14129</v>
      </c>
      <c r="V285" s="10" t="s">
        <v>14279</v>
      </c>
      <c r="W285" s="4" t="s">
        <v>14440</v>
      </c>
      <c r="X285" s="4" t="s">
        <v>16409</v>
      </c>
      <c r="Y285" s="4" t="s">
        <v>16550</v>
      </c>
      <c r="Z285" s="4" t="s">
        <v>16664</v>
      </c>
      <c r="AA285" s="4" t="s">
        <v>16826</v>
      </c>
    </row>
    <row r="286" spans="1:27" x14ac:dyDescent="0.25">
      <c r="A286" s="102">
        <v>283</v>
      </c>
      <c r="P286" s="4" t="s">
        <v>13435</v>
      </c>
      <c r="S286" s="4" t="s">
        <v>13793</v>
      </c>
      <c r="T286" s="10" t="s">
        <v>13962</v>
      </c>
      <c r="U286" s="10" t="s">
        <v>14130</v>
      </c>
      <c r="V286" s="10" t="s">
        <v>14280</v>
      </c>
      <c r="W286" s="4" t="s">
        <v>14441</v>
      </c>
      <c r="X286" s="4" t="s">
        <v>16410</v>
      </c>
      <c r="Y286" s="4" t="s">
        <v>16551</v>
      </c>
      <c r="Z286" s="4" t="s">
        <v>16665</v>
      </c>
      <c r="AA286" s="4" t="s">
        <v>16826</v>
      </c>
    </row>
    <row r="287" spans="1:27" x14ac:dyDescent="0.25">
      <c r="A287" s="102">
        <v>284</v>
      </c>
      <c r="P287" s="4" t="s">
        <v>13435</v>
      </c>
      <c r="S287" s="4" t="s">
        <v>13794</v>
      </c>
      <c r="T287" s="10" t="s">
        <v>13963</v>
      </c>
      <c r="U287" s="10" t="s">
        <v>14131</v>
      </c>
      <c r="V287" s="10" t="s">
        <v>14281</v>
      </c>
      <c r="W287" s="4" t="s">
        <v>14442</v>
      </c>
      <c r="X287" s="4" t="s">
        <v>16410</v>
      </c>
      <c r="Y287" s="4" t="s">
        <v>16551</v>
      </c>
      <c r="Z287" s="4" t="s">
        <v>16666</v>
      </c>
      <c r="AA287" s="4" t="s">
        <v>16826</v>
      </c>
    </row>
    <row r="288" spans="1:27" x14ac:dyDescent="0.25">
      <c r="A288" s="102">
        <v>285</v>
      </c>
      <c r="P288" s="4" t="s">
        <v>13436</v>
      </c>
      <c r="S288" s="4" t="s">
        <v>13794</v>
      </c>
      <c r="T288" s="10" t="s">
        <v>13964</v>
      </c>
      <c r="U288" s="10" t="s">
        <v>14132</v>
      </c>
      <c r="V288" s="10" t="s">
        <v>14282</v>
      </c>
      <c r="W288" s="4" t="s">
        <v>14443</v>
      </c>
      <c r="X288" s="4" t="s">
        <v>16410</v>
      </c>
      <c r="Y288" s="4" t="s">
        <v>16551</v>
      </c>
      <c r="Z288" s="4" t="s">
        <v>16667</v>
      </c>
      <c r="AA288" s="4" t="s">
        <v>16826</v>
      </c>
    </row>
    <row r="289" spans="1:27" x14ac:dyDescent="0.25">
      <c r="A289" s="102">
        <v>286</v>
      </c>
      <c r="P289" s="4" t="s">
        <v>13436</v>
      </c>
      <c r="S289" s="4" t="s">
        <v>13795</v>
      </c>
      <c r="T289" s="10" t="s">
        <v>13965</v>
      </c>
      <c r="U289" s="10" t="s">
        <v>14133</v>
      </c>
      <c r="V289" s="10" t="s">
        <v>14283</v>
      </c>
      <c r="W289" s="4" t="s">
        <v>14444</v>
      </c>
      <c r="X289" s="4" t="s">
        <v>16410</v>
      </c>
      <c r="Y289" s="4" t="s">
        <v>16551</v>
      </c>
      <c r="Z289" s="4" t="s">
        <v>16668</v>
      </c>
      <c r="AA289" s="4" t="s">
        <v>16826</v>
      </c>
    </row>
    <row r="290" spans="1:27" x14ac:dyDescent="0.25">
      <c r="A290" s="102">
        <v>287</v>
      </c>
      <c r="P290" s="4" t="s">
        <v>13436</v>
      </c>
      <c r="S290" s="4" t="s">
        <v>13796</v>
      </c>
      <c r="T290" s="10" t="s">
        <v>13966</v>
      </c>
      <c r="U290" s="10" t="s">
        <v>14134</v>
      </c>
      <c r="V290" s="10" t="s">
        <v>14284</v>
      </c>
      <c r="W290" s="4" t="s">
        <v>14445</v>
      </c>
      <c r="X290" s="4" t="s">
        <v>16411</v>
      </c>
      <c r="Y290" s="4" t="s">
        <v>16551</v>
      </c>
      <c r="Z290" s="4" t="s">
        <v>16669</v>
      </c>
      <c r="AA290" s="4" t="s">
        <v>16827</v>
      </c>
    </row>
    <row r="291" spans="1:27" x14ac:dyDescent="0.25">
      <c r="A291" s="102">
        <v>288</v>
      </c>
      <c r="P291" s="4" t="s">
        <v>13436</v>
      </c>
      <c r="S291" s="4" t="s">
        <v>13797</v>
      </c>
      <c r="T291" s="10" t="s">
        <v>13967</v>
      </c>
      <c r="U291" s="10" t="s">
        <v>14135</v>
      </c>
      <c r="V291" s="10" t="s">
        <v>14285</v>
      </c>
      <c r="W291" s="4" t="s">
        <v>14446</v>
      </c>
      <c r="X291" s="4" t="s">
        <v>16412</v>
      </c>
      <c r="Y291" s="4" t="s">
        <v>16552</v>
      </c>
      <c r="Z291" s="4" t="s">
        <v>16670</v>
      </c>
      <c r="AA291" s="4" t="s">
        <v>16828</v>
      </c>
    </row>
    <row r="292" spans="1:27" x14ac:dyDescent="0.25">
      <c r="A292" s="102">
        <v>289</v>
      </c>
      <c r="P292" s="4" t="s">
        <v>13436</v>
      </c>
      <c r="S292" s="4" t="s">
        <v>13798</v>
      </c>
      <c r="T292" s="10" t="s">
        <v>13968</v>
      </c>
      <c r="U292" s="10" t="s">
        <v>14136</v>
      </c>
      <c r="V292" s="10" t="s">
        <v>14286</v>
      </c>
      <c r="W292" s="4" t="s">
        <v>14447</v>
      </c>
      <c r="X292" s="4" t="s">
        <v>16413</v>
      </c>
      <c r="Y292" s="4" t="s">
        <v>16553</v>
      </c>
      <c r="Z292" s="4" t="s">
        <v>16670</v>
      </c>
      <c r="AA292" s="4" t="s">
        <v>16829</v>
      </c>
    </row>
    <row r="293" spans="1:27" x14ac:dyDescent="0.25">
      <c r="A293" s="102">
        <v>290</v>
      </c>
      <c r="P293" s="4" t="s">
        <v>13436</v>
      </c>
      <c r="S293" s="4" t="s">
        <v>13799</v>
      </c>
      <c r="T293" s="10" t="s">
        <v>13969</v>
      </c>
      <c r="U293" s="10" t="s">
        <v>14137</v>
      </c>
      <c r="V293" s="10" t="s">
        <v>14287</v>
      </c>
      <c r="W293" s="4" t="s">
        <v>14448</v>
      </c>
      <c r="X293" s="4" t="s">
        <v>16414</v>
      </c>
      <c r="Y293" s="4" t="s">
        <v>16553</v>
      </c>
      <c r="Z293" s="4" t="s">
        <v>16670</v>
      </c>
      <c r="AA293" s="4" t="s">
        <v>16829</v>
      </c>
    </row>
    <row r="294" spans="1:27" x14ac:dyDescent="0.25">
      <c r="A294" s="102">
        <v>291</v>
      </c>
      <c r="P294" s="4" t="s">
        <v>13436</v>
      </c>
      <c r="S294" s="4" t="s">
        <v>13800</v>
      </c>
      <c r="T294" s="10" t="s">
        <v>13970</v>
      </c>
      <c r="U294" s="10" t="s">
        <v>14138</v>
      </c>
      <c r="V294" s="10" t="s">
        <v>14288</v>
      </c>
      <c r="W294" s="4" t="s">
        <v>14449</v>
      </c>
      <c r="X294" s="4" t="s">
        <v>16415</v>
      </c>
      <c r="Y294" s="4" t="s">
        <v>16553</v>
      </c>
      <c r="Z294" s="4" t="s">
        <v>16670</v>
      </c>
      <c r="AA294" s="4" t="s">
        <v>16829</v>
      </c>
    </row>
    <row r="295" spans="1:27" x14ac:dyDescent="0.25">
      <c r="A295" s="102">
        <v>292</v>
      </c>
      <c r="P295" s="4" t="s">
        <v>13436</v>
      </c>
      <c r="S295" s="4" t="s">
        <v>13801</v>
      </c>
      <c r="T295" s="10" t="s">
        <v>13971</v>
      </c>
      <c r="U295" s="10" t="s">
        <v>14139</v>
      </c>
      <c r="V295" s="10" t="s">
        <v>14289</v>
      </c>
      <c r="W295" s="4" t="s">
        <v>14450</v>
      </c>
      <c r="X295" s="4" t="s">
        <v>16416</v>
      </c>
      <c r="Y295" s="4" t="s">
        <v>16553</v>
      </c>
      <c r="Z295" s="4" t="s">
        <v>16671</v>
      </c>
      <c r="AA295" s="4" t="s">
        <v>16830</v>
      </c>
    </row>
    <row r="296" spans="1:27" x14ac:dyDescent="0.25">
      <c r="A296" s="102">
        <v>293</v>
      </c>
      <c r="P296" s="4" t="s">
        <v>13437</v>
      </c>
      <c r="S296" s="4" t="s">
        <v>13802</v>
      </c>
      <c r="T296" s="10" t="s">
        <v>13972</v>
      </c>
      <c r="U296" s="10" t="s">
        <v>14140</v>
      </c>
      <c r="V296" s="10" t="s">
        <v>14290</v>
      </c>
      <c r="W296" s="4" t="s">
        <v>14451</v>
      </c>
      <c r="X296" s="4" t="s">
        <v>16417</v>
      </c>
      <c r="Y296" s="4" t="s">
        <v>16554</v>
      </c>
      <c r="Z296" s="4" t="s">
        <v>16671</v>
      </c>
      <c r="AA296" s="4" t="s">
        <v>16830</v>
      </c>
    </row>
    <row r="297" spans="1:27" x14ac:dyDescent="0.25">
      <c r="A297" s="102">
        <v>294</v>
      </c>
      <c r="P297" s="4" t="s">
        <v>13438</v>
      </c>
      <c r="S297" s="4" t="s">
        <v>13803</v>
      </c>
      <c r="T297" s="10" t="s">
        <v>13973</v>
      </c>
      <c r="U297" s="10" t="s">
        <v>14141</v>
      </c>
      <c r="V297" s="10" t="s">
        <v>14291</v>
      </c>
      <c r="W297" s="4" t="s">
        <v>14452</v>
      </c>
      <c r="X297" s="4" t="s">
        <v>16418</v>
      </c>
      <c r="Y297" s="4" t="s">
        <v>16554</v>
      </c>
      <c r="Z297" s="4" t="s">
        <v>16671</v>
      </c>
      <c r="AA297" s="4" t="s">
        <v>16830</v>
      </c>
    </row>
    <row r="298" spans="1:27" x14ac:dyDescent="0.25">
      <c r="A298" s="102">
        <v>295</v>
      </c>
      <c r="P298" s="4" t="s">
        <v>13439</v>
      </c>
      <c r="S298" s="4" t="s">
        <v>13804</v>
      </c>
      <c r="T298" s="10" t="s">
        <v>13974</v>
      </c>
      <c r="U298" s="10" t="s">
        <v>14142</v>
      </c>
      <c r="V298" s="10" t="s">
        <v>14292</v>
      </c>
      <c r="W298" s="4" t="s">
        <v>14453</v>
      </c>
      <c r="X298" s="4" t="s">
        <v>16419</v>
      </c>
      <c r="Y298" s="4" t="s">
        <v>16554</v>
      </c>
      <c r="Z298" s="4" t="s">
        <v>16672</v>
      </c>
      <c r="AA298" s="4" t="s">
        <v>16831</v>
      </c>
    </row>
    <row r="299" spans="1:27" x14ac:dyDescent="0.25">
      <c r="A299" s="102">
        <v>296</v>
      </c>
      <c r="P299" s="4" t="s">
        <v>13439</v>
      </c>
      <c r="S299" s="4" t="s">
        <v>13804</v>
      </c>
      <c r="T299" s="10" t="s">
        <v>13974</v>
      </c>
      <c r="U299" s="10" t="s">
        <v>14143</v>
      </c>
      <c r="V299" s="10" t="s">
        <v>14293</v>
      </c>
      <c r="W299" s="4" t="s">
        <v>14454</v>
      </c>
      <c r="X299" s="4" t="s">
        <v>16420</v>
      </c>
      <c r="Y299" s="4" t="s">
        <v>16554</v>
      </c>
      <c r="Z299" s="4" t="s">
        <v>16672</v>
      </c>
      <c r="AA299" s="4" t="s">
        <v>16831</v>
      </c>
    </row>
    <row r="300" spans="1:27" x14ac:dyDescent="0.25">
      <c r="A300" s="102">
        <v>297</v>
      </c>
      <c r="P300" s="4" t="s">
        <v>13422</v>
      </c>
      <c r="S300" s="4" t="s">
        <v>13804</v>
      </c>
      <c r="T300" s="10" t="s">
        <v>13975</v>
      </c>
      <c r="U300" s="10" t="s">
        <v>14144</v>
      </c>
      <c r="V300" s="10" t="s">
        <v>14294</v>
      </c>
      <c r="W300" s="4" t="s">
        <v>14455</v>
      </c>
      <c r="X300" s="4" t="s">
        <v>16402</v>
      </c>
      <c r="Y300" s="4" t="s">
        <v>16554</v>
      </c>
      <c r="Z300" s="4" t="s">
        <v>16673</v>
      </c>
      <c r="AA300" s="4" t="s">
        <v>16831</v>
      </c>
    </row>
    <row r="301" spans="1:27" x14ac:dyDescent="0.25">
      <c r="A301" s="102">
        <v>298</v>
      </c>
      <c r="P301" s="4" t="s">
        <v>13423</v>
      </c>
      <c r="S301" s="4" t="s">
        <v>13804</v>
      </c>
      <c r="T301" s="10" t="s">
        <v>13975</v>
      </c>
      <c r="U301" s="10" t="s">
        <v>14145</v>
      </c>
      <c r="V301" s="10" t="s">
        <v>14295</v>
      </c>
      <c r="W301" s="4" t="s">
        <v>14456</v>
      </c>
      <c r="X301" s="4" t="s">
        <v>16402</v>
      </c>
      <c r="Y301" s="4" t="s">
        <v>16555</v>
      </c>
      <c r="Z301" s="4" t="s">
        <v>16673</v>
      </c>
      <c r="AA301" s="4" t="s">
        <v>16832</v>
      </c>
    </row>
    <row r="302" spans="1:27" x14ac:dyDescent="0.25">
      <c r="A302" s="102">
        <v>299</v>
      </c>
      <c r="P302" s="4" t="s">
        <v>13423</v>
      </c>
      <c r="S302" s="4" t="s">
        <v>13801</v>
      </c>
      <c r="T302" s="10" t="s">
        <v>13975</v>
      </c>
      <c r="U302" s="10" t="s">
        <v>14146</v>
      </c>
      <c r="V302" s="10" t="s">
        <v>14296</v>
      </c>
      <c r="W302" s="4" t="s">
        <v>14457</v>
      </c>
      <c r="X302" s="4" t="s">
        <v>16402</v>
      </c>
      <c r="Y302" s="4" t="s">
        <v>16556</v>
      </c>
      <c r="Z302" s="4" t="s">
        <v>16674</v>
      </c>
      <c r="AA302" s="4" t="s">
        <v>16833</v>
      </c>
    </row>
    <row r="303" spans="1:27" x14ac:dyDescent="0.25">
      <c r="A303" s="102">
        <v>300</v>
      </c>
      <c r="P303" s="4" t="s">
        <v>13424</v>
      </c>
      <c r="S303" s="4" t="s">
        <v>13802</v>
      </c>
      <c r="T303" s="10" t="s">
        <v>13975</v>
      </c>
      <c r="U303" s="10" t="s">
        <v>14147</v>
      </c>
      <c r="V303" s="10" t="s">
        <v>14297</v>
      </c>
      <c r="W303" s="4" t="s">
        <v>14457</v>
      </c>
      <c r="X303" s="4" t="s">
        <v>16402</v>
      </c>
      <c r="Y303" s="4" t="s">
        <v>16557</v>
      </c>
      <c r="AA303" s="4" t="s">
        <v>16834</v>
      </c>
    </row>
    <row r="304" spans="1:27" x14ac:dyDescent="0.25">
      <c r="P304" s="4"/>
      <c r="X304" s="4"/>
    </row>
    <row r="305" spans="16:24" x14ac:dyDescent="0.25">
      <c r="P305" s="4"/>
      <c r="X305" s="4"/>
    </row>
    <row r="306" spans="16:24" x14ac:dyDescent="0.25">
      <c r="P306" s="4"/>
      <c r="X306" s="4"/>
    </row>
    <row r="307" spans="16:24" x14ac:dyDescent="0.25">
      <c r="P307" s="4"/>
      <c r="X307" s="4"/>
    </row>
    <row r="308" spans="16:24" x14ac:dyDescent="0.25">
      <c r="P308" s="4"/>
      <c r="X308" s="4"/>
    </row>
    <row r="309" spans="16:24" x14ac:dyDescent="0.25">
      <c r="P309" s="4"/>
      <c r="X309" s="4"/>
    </row>
    <row r="310" spans="16:24" x14ac:dyDescent="0.25">
      <c r="X310" s="4"/>
    </row>
    <row r="311" spans="16:24" x14ac:dyDescent="0.25">
      <c r="X311" s="4"/>
    </row>
    <row r="312" spans="16:24" x14ac:dyDescent="0.25">
      <c r="X312" s="4"/>
    </row>
    <row r="313" spans="16:24" x14ac:dyDescent="0.25">
      <c r="X313" s="4"/>
    </row>
    <row r="314" spans="16:24" x14ac:dyDescent="0.25">
      <c r="X314" s="4"/>
    </row>
    <row r="315" spans="16:24" x14ac:dyDescent="0.25">
      <c r="X315" s="4"/>
    </row>
    <row r="316" spans="16:24" x14ac:dyDescent="0.25">
      <c r="X316" s="4"/>
    </row>
    <row r="317" spans="16:24" x14ac:dyDescent="0.25">
      <c r="X317" s="4"/>
    </row>
    <row r="318" spans="16:24" x14ac:dyDescent="0.25">
      <c r="X318" s="4"/>
    </row>
    <row r="319" spans="16:24" x14ac:dyDescent="0.25">
      <c r="X319" s="4"/>
    </row>
    <row r="320" spans="16:24" x14ac:dyDescent="0.25">
      <c r="X320" s="4"/>
    </row>
    <row r="321" spans="24:24" x14ac:dyDescent="0.25">
      <c r="X321" s="4"/>
    </row>
    <row r="322" spans="24:24" x14ac:dyDescent="0.25">
      <c r="X322" s="4"/>
    </row>
    <row r="323" spans="24:24" x14ac:dyDescent="0.25">
      <c r="X323" s="4"/>
    </row>
    <row r="324" spans="24:24" x14ac:dyDescent="0.25">
      <c r="X324" s="4"/>
    </row>
    <row r="325" spans="24:24" x14ac:dyDescent="0.25">
      <c r="X325" s="4"/>
    </row>
    <row r="326" spans="24:24" x14ac:dyDescent="0.25">
      <c r="X326" s="4"/>
    </row>
    <row r="327" spans="24:24" x14ac:dyDescent="0.25">
      <c r="X327" s="4"/>
    </row>
    <row r="328" spans="24:24" x14ac:dyDescent="0.25">
      <c r="X328" s="4"/>
    </row>
    <row r="401" spans="24:24" x14ac:dyDescent="0.25">
      <c r="X401" s="4"/>
    </row>
    <row r="402" spans="24:24" x14ac:dyDescent="0.25">
      <c r="X402" s="4"/>
    </row>
    <row r="403" spans="24:24" x14ac:dyDescent="0.25">
      <c r="X403" s="4"/>
    </row>
    <row r="404" spans="24:24" x14ac:dyDescent="0.25">
      <c r="X404" s="4"/>
    </row>
    <row r="405" spans="24:24" x14ac:dyDescent="0.25">
      <c r="X405" s="4"/>
    </row>
    <row r="406" spans="24:24" x14ac:dyDescent="0.25">
      <c r="X406" s="4"/>
    </row>
    <row r="407" spans="24:24" x14ac:dyDescent="0.25">
      <c r="X407" s="4"/>
    </row>
    <row r="408" spans="24:24" x14ac:dyDescent="0.25">
      <c r="X408" s="4"/>
    </row>
    <row r="409" spans="24:24" x14ac:dyDescent="0.25">
      <c r="X409" s="4"/>
    </row>
  </sheetData>
  <sortState ref="N4:N270">
    <sortCondition ref="N4:N270"/>
  </sortState>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337"/>
  <sheetViews>
    <sheetView workbookViewId="0">
      <pane xSplit="1" ySplit="3" topLeftCell="B4" activePane="bottomRight" state="frozen"/>
      <selection pane="topRight" activeCell="B1" sqref="B1"/>
      <selection pane="bottomLeft" activeCell="A3" sqref="A3"/>
      <selection pane="bottomRight"/>
    </sheetView>
  </sheetViews>
  <sheetFormatPr defaultColWidth="9.140625" defaultRowHeight="16.5" x14ac:dyDescent="0.3"/>
  <cols>
    <col min="1" max="1" width="9.140625" style="98"/>
    <col min="2" max="3" width="9.140625" style="6"/>
    <col min="4" max="4" width="24.140625" style="8" customWidth="1"/>
    <col min="5" max="8" width="18.28515625" style="8" customWidth="1"/>
    <col min="9" max="10" width="17.28515625" style="6" customWidth="1"/>
    <col min="11" max="15" width="19.5703125" style="6" customWidth="1"/>
    <col min="16" max="17" width="22.5703125" style="2" customWidth="1"/>
    <col min="18" max="18" width="18.140625" style="2" customWidth="1"/>
    <col min="19" max="19" width="20.5703125" style="8" customWidth="1"/>
    <col min="20" max="23" width="14.85546875" style="2" customWidth="1"/>
    <col min="24" max="24" width="21.85546875" style="8" customWidth="1"/>
    <col min="25" max="28" width="16.140625" style="8" customWidth="1"/>
    <col min="29" max="30" width="15.7109375" style="8" customWidth="1"/>
    <col min="31" max="31" width="9.140625" style="6"/>
    <col min="32" max="32" width="13.42578125" style="6" customWidth="1"/>
    <col min="33" max="33" width="13.7109375" style="2" customWidth="1"/>
    <col min="34" max="34" width="13.7109375" style="8" customWidth="1"/>
    <col min="35" max="35" width="58.85546875" style="2" customWidth="1"/>
    <col min="36" max="36" width="33.42578125" style="2" customWidth="1"/>
    <col min="37" max="43" width="15.28515625" style="2" customWidth="1"/>
    <col min="44" max="45" width="20.140625" style="2" customWidth="1"/>
    <col min="46" max="49" width="19.5703125" style="2" customWidth="1"/>
    <col min="50" max="50" width="9.140625" style="2"/>
    <col min="51" max="53" width="8.7109375" style="2" customWidth="1"/>
    <col min="54" max="16384" width="9.140625" style="2"/>
  </cols>
  <sheetData>
    <row r="1" spans="1:49" s="98" customFormat="1" ht="14.25" x14ac:dyDescent="0.2">
      <c r="A1" s="98">
        <v>1</v>
      </c>
      <c r="B1" s="98">
        <v>2</v>
      </c>
      <c r="C1" s="98">
        <v>3</v>
      </c>
      <c r="D1" s="98">
        <v>4</v>
      </c>
      <c r="E1" s="98">
        <v>5</v>
      </c>
      <c r="F1" s="98">
        <v>6</v>
      </c>
      <c r="G1" s="98">
        <v>7</v>
      </c>
      <c r="H1" s="98">
        <v>8</v>
      </c>
      <c r="I1" s="98">
        <v>9</v>
      </c>
      <c r="J1" s="98">
        <v>10</v>
      </c>
      <c r="K1" s="98">
        <v>11</v>
      </c>
      <c r="L1" s="98">
        <v>12</v>
      </c>
      <c r="M1" s="98">
        <v>13</v>
      </c>
      <c r="N1" s="98">
        <v>14</v>
      </c>
      <c r="O1" s="98">
        <v>15</v>
      </c>
      <c r="P1" s="98">
        <v>16</v>
      </c>
      <c r="Q1" s="98">
        <v>17</v>
      </c>
      <c r="R1" s="98">
        <v>18</v>
      </c>
      <c r="S1" s="98">
        <v>19</v>
      </c>
      <c r="T1" s="98">
        <v>20</v>
      </c>
      <c r="U1" s="98">
        <v>21</v>
      </c>
      <c r="V1" s="98">
        <v>22</v>
      </c>
      <c r="W1" s="98">
        <v>23</v>
      </c>
      <c r="X1" s="98">
        <v>24</v>
      </c>
      <c r="Y1" s="98">
        <v>25</v>
      </c>
      <c r="Z1" s="98">
        <v>26</v>
      </c>
      <c r="AA1" s="98">
        <v>27</v>
      </c>
      <c r="AB1" s="98">
        <v>28</v>
      </c>
      <c r="AC1" s="98">
        <v>29</v>
      </c>
      <c r="AD1" s="98">
        <v>30</v>
      </c>
      <c r="AE1" s="98">
        <v>31</v>
      </c>
      <c r="AF1" s="98">
        <v>32</v>
      </c>
      <c r="AG1" s="98">
        <v>33</v>
      </c>
      <c r="AH1" s="98">
        <v>34</v>
      </c>
      <c r="AI1" s="98">
        <v>35</v>
      </c>
      <c r="AJ1" s="98">
        <v>36</v>
      </c>
      <c r="AK1" s="98">
        <v>37</v>
      </c>
      <c r="AL1" s="98">
        <v>38</v>
      </c>
      <c r="AM1" s="98">
        <v>39</v>
      </c>
      <c r="AN1" s="98">
        <v>40</v>
      </c>
      <c r="AO1" s="98">
        <v>41</v>
      </c>
      <c r="AP1" s="98">
        <v>42</v>
      </c>
      <c r="AQ1" s="98">
        <v>43</v>
      </c>
      <c r="AR1" s="98">
        <v>44</v>
      </c>
      <c r="AS1" s="98">
        <v>45</v>
      </c>
      <c r="AT1" s="98">
        <v>46</v>
      </c>
      <c r="AU1" s="98">
        <v>47</v>
      </c>
      <c r="AV1" s="98">
        <v>48</v>
      </c>
      <c r="AW1" s="98">
        <v>49</v>
      </c>
    </row>
    <row r="2" spans="1:49" s="99" customFormat="1" ht="14.25" x14ac:dyDescent="0.2">
      <c r="A2" s="98" t="s">
        <v>1927</v>
      </c>
      <c r="B2" s="101" t="s">
        <v>1960</v>
      </c>
      <c r="C2" s="101" t="s">
        <v>1960</v>
      </c>
      <c r="D2" s="101" t="s">
        <v>123</v>
      </c>
      <c r="E2" s="101" t="s">
        <v>4446</v>
      </c>
      <c r="F2" s="101" t="s">
        <v>4446</v>
      </c>
      <c r="G2" s="101" t="s">
        <v>4446</v>
      </c>
      <c r="H2" s="101" t="s">
        <v>4446</v>
      </c>
      <c r="I2" s="101"/>
      <c r="J2" s="101" t="s">
        <v>4314</v>
      </c>
      <c r="K2" s="101" t="s">
        <v>4314</v>
      </c>
      <c r="L2" s="101" t="s">
        <v>5015</v>
      </c>
      <c r="M2" s="101" t="s">
        <v>5015</v>
      </c>
      <c r="N2" s="101" t="s">
        <v>5015</v>
      </c>
      <c r="O2" s="101"/>
      <c r="P2" s="99" t="s">
        <v>6374</v>
      </c>
      <c r="Q2" s="99" t="s">
        <v>6374</v>
      </c>
      <c r="R2" s="99" t="s">
        <v>2394</v>
      </c>
      <c r="S2" s="101" t="s">
        <v>2113</v>
      </c>
      <c r="T2" s="99" t="s">
        <v>2452</v>
      </c>
      <c r="U2" s="99" t="s">
        <v>2452</v>
      </c>
      <c r="V2" s="99" t="s">
        <v>2452</v>
      </c>
      <c r="W2" s="99" t="s">
        <v>2452</v>
      </c>
      <c r="X2" s="101" t="s">
        <v>3417</v>
      </c>
      <c r="Y2" s="101" t="s">
        <v>5916</v>
      </c>
      <c r="Z2" s="101" t="s">
        <v>5916</v>
      </c>
      <c r="AA2" s="101" t="s">
        <v>5916</v>
      </c>
      <c r="AB2" s="101" t="s">
        <v>5916</v>
      </c>
      <c r="AC2" s="101" t="s">
        <v>2043</v>
      </c>
      <c r="AD2" s="101" t="s">
        <v>3898</v>
      </c>
      <c r="AE2" s="101" t="s">
        <v>1929</v>
      </c>
      <c r="AF2" s="101" t="s">
        <v>1991</v>
      </c>
      <c r="AG2" s="99" t="s">
        <v>1928</v>
      </c>
      <c r="AH2" s="99" t="s">
        <v>1928</v>
      </c>
      <c r="AI2" s="99" t="s">
        <v>9043</v>
      </c>
      <c r="AJ2" s="99" t="s">
        <v>3118</v>
      </c>
      <c r="AK2" s="99" t="s">
        <v>3118</v>
      </c>
      <c r="AL2" s="99" t="s">
        <v>3118</v>
      </c>
      <c r="AM2" s="99" t="s">
        <v>3118</v>
      </c>
      <c r="AN2" s="99" t="s">
        <v>3118</v>
      </c>
      <c r="AO2" s="99" t="s">
        <v>3118</v>
      </c>
      <c r="AP2" s="99" t="s">
        <v>3118</v>
      </c>
      <c r="AQ2" s="99" t="s">
        <v>3118</v>
      </c>
      <c r="AR2" s="99" t="s">
        <v>7114</v>
      </c>
      <c r="AS2" s="99" t="s">
        <v>3252</v>
      </c>
      <c r="AT2" s="99" t="s">
        <v>5291</v>
      </c>
      <c r="AU2" s="99" t="s">
        <v>5291</v>
      </c>
      <c r="AV2" s="99" t="s">
        <v>5291</v>
      </c>
      <c r="AW2" s="99" t="s">
        <v>5291</v>
      </c>
    </row>
    <row r="3" spans="1:49" s="99" customFormat="1" ht="14.25" x14ac:dyDescent="0.2">
      <c r="A3" s="98" t="s">
        <v>0</v>
      </c>
      <c r="B3" s="101" t="s">
        <v>1961</v>
      </c>
      <c r="C3" s="101" t="s">
        <v>1974</v>
      </c>
      <c r="D3" s="101" t="s">
        <v>3506</v>
      </c>
      <c r="E3" s="101" t="s">
        <v>4447</v>
      </c>
      <c r="F3" s="101" t="s">
        <v>4448</v>
      </c>
      <c r="G3" s="101" t="s">
        <v>4449</v>
      </c>
      <c r="H3" s="101" t="s">
        <v>4450</v>
      </c>
      <c r="I3" s="101" t="s">
        <v>3836</v>
      </c>
      <c r="J3" s="101" t="s">
        <v>4315</v>
      </c>
      <c r="K3" s="99" t="s">
        <v>4313</v>
      </c>
      <c r="L3" s="99" t="s">
        <v>5016</v>
      </c>
      <c r="M3" s="99" t="s">
        <v>5017</v>
      </c>
      <c r="N3" s="99" t="s">
        <v>5018</v>
      </c>
      <c r="O3" s="101" t="s">
        <v>3734</v>
      </c>
      <c r="P3" s="99" t="s">
        <v>5017</v>
      </c>
      <c r="Q3" s="99" t="s">
        <v>110</v>
      </c>
      <c r="R3" s="99" t="s">
        <v>9219</v>
      </c>
      <c r="S3" s="101" t="s">
        <v>110</v>
      </c>
      <c r="T3" s="99" t="s">
        <v>3506</v>
      </c>
      <c r="U3" s="99" t="s">
        <v>3358</v>
      </c>
      <c r="V3" s="99" t="s">
        <v>6554</v>
      </c>
      <c r="W3" s="99" t="s">
        <v>6555</v>
      </c>
      <c r="X3" s="101" t="s">
        <v>12011</v>
      </c>
      <c r="Y3" s="101" t="s">
        <v>110</v>
      </c>
      <c r="Z3" s="101" t="s">
        <v>7376</v>
      </c>
      <c r="AA3" s="101" t="s">
        <v>7377</v>
      </c>
      <c r="AB3" s="101" t="s">
        <v>7378</v>
      </c>
      <c r="AC3" s="101" t="s">
        <v>2044</v>
      </c>
      <c r="AD3" s="101" t="s">
        <v>3899</v>
      </c>
      <c r="AE3" s="101" t="s">
        <v>1938</v>
      </c>
      <c r="AF3" s="101" t="s">
        <v>1992</v>
      </c>
      <c r="AG3" s="99" t="s">
        <v>1929</v>
      </c>
      <c r="AH3" s="101" t="s">
        <v>2002</v>
      </c>
      <c r="AI3" s="99" t="s">
        <v>2222</v>
      </c>
      <c r="AJ3" s="99" t="s">
        <v>8121</v>
      </c>
      <c r="AK3" s="99" t="s">
        <v>8122</v>
      </c>
      <c r="AL3" s="99" t="s">
        <v>8123</v>
      </c>
      <c r="AM3" s="99" t="s">
        <v>8124</v>
      </c>
      <c r="AN3" s="99" t="s">
        <v>8679</v>
      </c>
      <c r="AO3" s="99" t="s">
        <v>5292</v>
      </c>
      <c r="AP3" s="99" t="s">
        <v>3506</v>
      </c>
      <c r="AQ3" s="99" t="s">
        <v>5689</v>
      </c>
      <c r="AR3" s="99" t="s">
        <v>3506</v>
      </c>
      <c r="AS3" s="99" t="s">
        <v>9005</v>
      </c>
      <c r="AT3" s="99" t="s">
        <v>4447</v>
      </c>
      <c r="AU3" s="99" t="s">
        <v>5292</v>
      </c>
      <c r="AV3" s="99" t="s">
        <v>5293</v>
      </c>
      <c r="AW3" s="99" t="s">
        <v>3506</v>
      </c>
    </row>
    <row r="4" spans="1:49" ht="14.1" x14ac:dyDescent="0.3">
      <c r="A4" s="98">
        <v>1</v>
      </c>
      <c r="B4" s="8" t="s">
        <v>1962</v>
      </c>
      <c r="C4" s="8" t="s">
        <v>1975</v>
      </c>
      <c r="D4" s="8" t="s">
        <v>7185</v>
      </c>
      <c r="E4" s="8" t="s">
        <v>4451</v>
      </c>
      <c r="F4" s="8" t="s">
        <v>4452</v>
      </c>
      <c r="G4" s="8" t="s">
        <v>4453</v>
      </c>
      <c r="H4" s="8" t="s">
        <v>4454</v>
      </c>
      <c r="I4" s="8" t="s">
        <v>3838</v>
      </c>
      <c r="J4" s="8" t="s">
        <v>14460</v>
      </c>
      <c r="K4" s="8" t="s">
        <v>2001</v>
      </c>
      <c r="L4" s="8" t="s">
        <v>12018</v>
      </c>
      <c r="M4" s="8" t="s">
        <v>5019</v>
      </c>
      <c r="N4" s="8" t="s">
        <v>5020</v>
      </c>
      <c r="O4" s="8" t="s">
        <v>3737</v>
      </c>
      <c r="P4" s="2" t="s">
        <v>5019</v>
      </c>
      <c r="Q4" s="2" t="s">
        <v>113</v>
      </c>
      <c r="R4" s="2" t="s">
        <v>9044</v>
      </c>
      <c r="S4" s="8" t="s">
        <v>2114</v>
      </c>
      <c r="T4" s="2" t="s">
        <v>2001</v>
      </c>
      <c r="U4" s="2" t="s">
        <v>2120</v>
      </c>
      <c r="V4" s="2" t="s">
        <v>2001</v>
      </c>
      <c r="W4" s="2" t="s">
        <v>2001</v>
      </c>
      <c r="X4" s="8" t="s">
        <v>2001</v>
      </c>
      <c r="Y4" s="8" t="s">
        <v>4455</v>
      </c>
      <c r="Z4" s="8" t="s">
        <v>7400</v>
      </c>
      <c r="AA4" s="8" t="s">
        <v>7379</v>
      </c>
      <c r="AB4" s="8" t="s">
        <v>7380</v>
      </c>
      <c r="AC4" s="8" t="s">
        <v>12001</v>
      </c>
      <c r="AD4" s="8" t="s">
        <v>774</v>
      </c>
      <c r="AE4" s="8" t="s">
        <v>1939</v>
      </c>
      <c r="AF4" s="8" t="s">
        <v>2001</v>
      </c>
      <c r="AG4" s="2" t="s">
        <v>1930</v>
      </c>
      <c r="AH4" s="8" t="s">
        <v>2001</v>
      </c>
      <c r="AI4" s="2" t="s">
        <v>9526</v>
      </c>
      <c r="AJ4" s="2" t="s">
        <v>8125</v>
      </c>
      <c r="AK4" s="2" t="s">
        <v>8126</v>
      </c>
      <c r="AL4" s="2" t="s">
        <v>8127</v>
      </c>
      <c r="AM4" s="2" t="s">
        <v>8128</v>
      </c>
      <c r="AN4" s="2" t="s">
        <v>8680</v>
      </c>
      <c r="AO4" s="2" t="s">
        <v>8681</v>
      </c>
      <c r="AP4" s="2" t="s">
        <v>14461</v>
      </c>
      <c r="AQ4" s="2" t="s">
        <v>2001</v>
      </c>
      <c r="AR4" s="2" t="s">
        <v>7115</v>
      </c>
      <c r="AS4" s="2" t="s">
        <v>3512</v>
      </c>
      <c r="AT4" s="2" t="s">
        <v>3737</v>
      </c>
      <c r="AU4" s="2" t="s">
        <v>5294</v>
      </c>
      <c r="AV4" s="2" t="s">
        <v>5295</v>
      </c>
      <c r="AW4" s="2" t="s">
        <v>2001</v>
      </c>
    </row>
    <row r="5" spans="1:49" ht="14.1" x14ac:dyDescent="0.3">
      <c r="A5" s="98">
        <v>2</v>
      </c>
      <c r="B5" s="8" t="s">
        <v>1962</v>
      </c>
      <c r="C5" s="8" t="s">
        <v>1976</v>
      </c>
      <c r="D5" s="8" t="s">
        <v>7187</v>
      </c>
      <c r="E5" s="8" t="s">
        <v>4455</v>
      </c>
      <c r="F5" s="8" t="s">
        <v>4456</v>
      </c>
      <c r="G5" s="8" t="s">
        <v>4453</v>
      </c>
      <c r="H5" s="8" t="s">
        <v>4454</v>
      </c>
      <c r="I5" s="8" t="s">
        <v>3839</v>
      </c>
      <c r="J5" s="8" t="s">
        <v>14462</v>
      </c>
      <c r="K5" s="8" t="s">
        <v>2001</v>
      </c>
      <c r="L5" s="8" t="s">
        <v>5021</v>
      </c>
      <c r="M5" s="8" t="s">
        <v>5022</v>
      </c>
      <c r="N5" s="8" t="s">
        <v>5023</v>
      </c>
      <c r="O5" s="8" t="s">
        <v>3738</v>
      </c>
      <c r="P5" s="2" t="s">
        <v>5670</v>
      </c>
      <c r="Q5" s="2" t="s">
        <v>120</v>
      </c>
      <c r="R5" s="2" t="s">
        <v>9045</v>
      </c>
      <c r="S5" s="8" t="s">
        <v>2115</v>
      </c>
      <c r="T5" s="2" t="s">
        <v>14463</v>
      </c>
      <c r="U5" s="2" t="s">
        <v>6556</v>
      </c>
      <c r="V5" s="2" t="s">
        <v>6557</v>
      </c>
      <c r="W5" s="2" t="s">
        <v>6558</v>
      </c>
      <c r="X5" s="8" t="s">
        <v>2001</v>
      </c>
      <c r="Y5" s="8" t="s">
        <v>7381</v>
      </c>
      <c r="Z5" s="8" t="s">
        <v>7400</v>
      </c>
      <c r="AA5" s="8" t="s">
        <v>7382</v>
      </c>
      <c r="AB5" s="8" t="s">
        <v>7383</v>
      </c>
      <c r="AC5" s="8" t="s">
        <v>12002</v>
      </c>
      <c r="AD5" s="8" t="s">
        <v>3901</v>
      </c>
      <c r="AE5" s="8" t="s">
        <v>1940</v>
      </c>
      <c r="AF5" s="8" t="s">
        <v>2001</v>
      </c>
      <c r="AG5" s="2" t="s">
        <v>1931</v>
      </c>
      <c r="AH5" s="8" t="s">
        <v>2001</v>
      </c>
      <c r="AI5" s="2" t="s">
        <v>9288</v>
      </c>
      <c r="AJ5" s="2" t="s">
        <v>8125</v>
      </c>
      <c r="AK5" s="2" t="s">
        <v>8126</v>
      </c>
      <c r="AL5" s="2" t="s">
        <v>8129</v>
      </c>
      <c r="AM5" s="2" t="s">
        <v>8128</v>
      </c>
      <c r="AN5" s="2" t="s">
        <v>8680</v>
      </c>
      <c r="AO5" s="2" t="s">
        <v>8681</v>
      </c>
      <c r="AP5" s="2" t="s">
        <v>8682</v>
      </c>
      <c r="AQ5" s="2" t="s">
        <v>2001</v>
      </c>
      <c r="AR5" s="2" t="s">
        <v>7123</v>
      </c>
      <c r="AS5" s="2" t="s">
        <v>5697</v>
      </c>
      <c r="AT5" s="2" t="s">
        <v>5296</v>
      </c>
      <c r="AU5" s="2" t="s">
        <v>5294</v>
      </c>
      <c r="AV5" s="2" t="s">
        <v>5295</v>
      </c>
      <c r="AW5" s="2" t="s">
        <v>2001</v>
      </c>
    </row>
    <row r="6" spans="1:49" ht="14.1" x14ac:dyDescent="0.3">
      <c r="A6" s="98">
        <v>3</v>
      </c>
      <c r="B6" s="8" t="s">
        <v>1962</v>
      </c>
      <c r="C6" s="8" t="s">
        <v>1977</v>
      </c>
      <c r="D6" s="8" t="s">
        <v>7186</v>
      </c>
      <c r="E6" s="8" t="s">
        <v>4457</v>
      </c>
      <c r="F6" s="8" t="s">
        <v>4458</v>
      </c>
      <c r="G6" s="8" t="s">
        <v>4453</v>
      </c>
      <c r="H6" s="8" t="s">
        <v>4454</v>
      </c>
      <c r="I6" s="8" t="s">
        <v>3840</v>
      </c>
      <c r="J6" s="8" t="s">
        <v>14464</v>
      </c>
      <c r="K6" s="8" t="s">
        <v>2001</v>
      </c>
      <c r="L6" s="8" t="s">
        <v>5024</v>
      </c>
      <c r="M6" s="8" t="s">
        <v>5025</v>
      </c>
      <c r="N6" s="8" t="s">
        <v>5026</v>
      </c>
      <c r="O6" s="8" t="s">
        <v>3739</v>
      </c>
      <c r="P6" s="2" t="s">
        <v>5671</v>
      </c>
      <c r="Q6" s="2" t="s">
        <v>6379</v>
      </c>
      <c r="R6" s="2" t="s">
        <v>9046</v>
      </c>
      <c r="S6" s="8" t="s">
        <v>111</v>
      </c>
      <c r="T6" s="2" t="s">
        <v>6559</v>
      </c>
      <c r="U6" s="2" t="s">
        <v>6560</v>
      </c>
      <c r="V6" s="2" t="s">
        <v>6561</v>
      </c>
      <c r="W6" s="2" t="s">
        <v>6562</v>
      </c>
      <c r="X6" s="8" t="s">
        <v>2001</v>
      </c>
      <c r="Y6" s="8" t="s">
        <v>7384</v>
      </c>
      <c r="Z6" s="8" t="s">
        <v>7400</v>
      </c>
      <c r="AA6" s="8" t="s">
        <v>7385</v>
      </c>
      <c r="AB6" s="8" t="s">
        <v>7386</v>
      </c>
      <c r="AC6" s="8" t="s">
        <v>12003</v>
      </c>
      <c r="AD6" s="8" t="s">
        <v>3902</v>
      </c>
      <c r="AE6" s="8" t="s">
        <v>1941</v>
      </c>
      <c r="AF6" s="8" t="s">
        <v>2001</v>
      </c>
      <c r="AG6" s="2" t="s">
        <v>1932</v>
      </c>
      <c r="AH6" s="8" t="s">
        <v>2001</v>
      </c>
      <c r="AI6" s="2" t="s">
        <v>10556</v>
      </c>
      <c r="AJ6" s="2" t="s">
        <v>8125</v>
      </c>
      <c r="AK6" s="2" t="s">
        <v>8130</v>
      </c>
      <c r="AL6" s="2" t="s">
        <v>8131</v>
      </c>
      <c r="AM6" s="2" t="s">
        <v>8132</v>
      </c>
      <c r="AN6" s="2" t="s">
        <v>8683</v>
      </c>
      <c r="AO6" s="2" t="s">
        <v>8684</v>
      </c>
      <c r="AP6" s="2" t="s">
        <v>8685</v>
      </c>
      <c r="AQ6" s="2" t="s">
        <v>8686</v>
      </c>
      <c r="AR6" s="2" t="s">
        <v>7116</v>
      </c>
      <c r="AS6" s="2" t="s">
        <v>9006</v>
      </c>
      <c r="AT6" s="2" t="s">
        <v>5297</v>
      </c>
      <c r="AU6" s="2" t="s">
        <v>5294</v>
      </c>
      <c r="AV6" s="2" t="s">
        <v>5295</v>
      </c>
      <c r="AW6" s="2" t="s">
        <v>5298</v>
      </c>
    </row>
    <row r="7" spans="1:49" ht="14.1" x14ac:dyDescent="0.3">
      <c r="A7" s="98">
        <v>4</v>
      </c>
      <c r="B7" s="8" t="s">
        <v>1962</v>
      </c>
      <c r="C7" s="8" t="s">
        <v>1978</v>
      </c>
      <c r="D7" s="8" t="s">
        <v>7188</v>
      </c>
      <c r="E7" s="8" t="s">
        <v>4459</v>
      </c>
      <c r="F7" s="8" t="s">
        <v>4460</v>
      </c>
      <c r="G7" s="8" t="s">
        <v>4453</v>
      </c>
      <c r="H7" s="8" t="s">
        <v>4461</v>
      </c>
      <c r="I7" s="8" t="s">
        <v>3427</v>
      </c>
      <c r="J7" s="8" t="s">
        <v>14465</v>
      </c>
      <c r="K7" s="8" t="s">
        <v>2001</v>
      </c>
      <c r="L7" s="8" t="s">
        <v>5027</v>
      </c>
      <c r="M7" s="8" t="s">
        <v>5028</v>
      </c>
      <c r="N7" s="8" t="s">
        <v>5029</v>
      </c>
      <c r="O7" s="8" t="s">
        <v>3740</v>
      </c>
      <c r="P7" s="2" t="s">
        <v>5672</v>
      </c>
      <c r="Q7" s="2" t="s">
        <v>2138</v>
      </c>
      <c r="R7" s="2" t="s">
        <v>9047</v>
      </c>
      <c r="S7" s="8" t="s">
        <v>2116</v>
      </c>
      <c r="T7" s="2" t="s">
        <v>6563</v>
      </c>
      <c r="U7" s="2" t="s">
        <v>6564</v>
      </c>
      <c r="V7" s="2" t="s">
        <v>6565</v>
      </c>
      <c r="W7" s="2" t="s">
        <v>6566</v>
      </c>
      <c r="X7" s="8" t="s">
        <v>2001</v>
      </c>
      <c r="Y7" s="8" t="s">
        <v>7387</v>
      </c>
      <c r="Z7" s="8" t="s">
        <v>7408</v>
      </c>
      <c r="AA7" s="8" t="s">
        <v>7388</v>
      </c>
      <c r="AB7" s="8" t="s">
        <v>7386</v>
      </c>
      <c r="AC7" s="8" t="s">
        <v>12004</v>
      </c>
      <c r="AD7" s="8" t="s">
        <v>3903</v>
      </c>
      <c r="AE7" s="8" t="s">
        <v>1942</v>
      </c>
      <c r="AF7" s="8" t="s">
        <v>2001</v>
      </c>
      <c r="AG7" s="2" t="s">
        <v>1933</v>
      </c>
      <c r="AH7" s="8" t="s">
        <v>2001</v>
      </c>
      <c r="AI7" s="2" t="s">
        <v>10462</v>
      </c>
      <c r="AJ7" s="2" t="s">
        <v>8125</v>
      </c>
      <c r="AK7" s="2" t="s">
        <v>8130</v>
      </c>
      <c r="AL7" s="2" t="s">
        <v>8133</v>
      </c>
      <c r="AM7" s="2" t="s">
        <v>8132</v>
      </c>
      <c r="AN7" s="2" t="s">
        <v>8683</v>
      </c>
      <c r="AO7" s="2" t="s">
        <v>8687</v>
      </c>
      <c r="AP7" s="2" t="s">
        <v>8688</v>
      </c>
      <c r="AQ7" s="2" t="s">
        <v>8686</v>
      </c>
      <c r="AR7" s="2" t="s">
        <v>7124</v>
      </c>
      <c r="AS7" s="2" t="s">
        <v>9014</v>
      </c>
      <c r="AT7" s="2" t="s">
        <v>5299</v>
      </c>
      <c r="AU7" s="2" t="s">
        <v>5294</v>
      </c>
      <c r="AV7" s="2" t="s">
        <v>5300</v>
      </c>
      <c r="AW7" s="2" t="s">
        <v>5298</v>
      </c>
    </row>
    <row r="8" spans="1:49" ht="14.1" x14ac:dyDescent="0.3">
      <c r="A8" s="98">
        <v>5</v>
      </c>
      <c r="B8" s="8" t="s">
        <v>1962</v>
      </c>
      <c r="C8" s="8" t="s">
        <v>1979</v>
      </c>
      <c r="D8" s="8" t="s">
        <v>7189</v>
      </c>
      <c r="E8" s="8" t="s">
        <v>4462</v>
      </c>
      <c r="F8" s="8" t="s">
        <v>4463</v>
      </c>
      <c r="G8" s="8" t="s">
        <v>4453</v>
      </c>
      <c r="H8" s="8" t="s">
        <v>4461</v>
      </c>
      <c r="I8" s="8" t="s">
        <v>3841</v>
      </c>
      <c r="J8" s="8" t="s">
        <v>4316</v>
      </c>
      <c r="K8" s="8" t="s">
        <v>2001</v>
      </c>
      <c r="L8" s="8" t="s">
        <v>5030</v>
      </c>
      <c r="M8" s="8" t="s">
        <v>4468</v>
      </c>
      <c r="N8" s="8" t="s">
        <v>5031</v>
      </c>
      <c r="O8" s="8" t="s">
        <v>3741</v>
      </c>
      <c r="P8" s="2" t="s">
        <v>5673</v>
      </c>
      <c r="Q8" s="2" t="s">
        <v>6375</v>
      </c>
      <c r="R8" s="2" t="s">
        <v>9048</v>
      </c>
      <c r="S8" s="8" t="s">
        <v>2117</v>
      </c>
      <c r="T8" s="2" t="s">
        <v>6567</v>
      </c>
      <c r="U8" s="2" t="s">
        <v>2177</v>
      </c>
      <c r="V8" s="2" t="s">
        <v>5316</v>
      </c>
      <c r="W8" s="2" t="s">
        <v>6568</v>
      </c>
      <c r="X8" s="8" t="s">
        <v>2001</v>
      </c>
      <c r="Y8" s="8" t="s">
        <v>3737</v>
      </c>
      <c r="Z8" s="8" t="s">
        <v>7408</v>
      </c>
      <c r="AA8" s="8" t="s">
        <v>14466</v>
      </c>
      <c r="AB8" s="8" t="s">
        <v>7389</v>
      </c>
      <c r="AC8" s="8" t="s">
        <v>11997</v>
      </c>
      <c r="AD8" s="8" t="s">
        <v>3904</v>
      </c>
      <c r="AE8" s="8" t="s">
        <v>1943</v>
      </c>
      <c r="AF8" s="8" t="s">
        <v>2001</v>
      </c>
      <c r="AG8" s="2" t="s">
        <v>1934</v>
      </c>
      <c r="AH8" s="8" t="s">
        <v>2001</v>
      </c>
      <c r="AI8" s="2" t="s">
        <v>9282</v>
      </c>
      <c r="AJ8" s="2" t="s">
        <v>8125</v>
      </c>
      <c r="AK8" s="2" t="s">
        <v>8134</v>
      </c>
      <c r="AL8" s="2" t="s">
        <v>8135</v>
      </c>
      <c r="AM8" s="2" t="s">
        <v>8136</v>
      </c>
      <c r="AN8" s="2" t="s">
        <v>8689</v>
      </c>
      <c r="AO8" s="2" t="s">
        <v>8690</v>
      </c>
      <c r="AP8" s="2" t="s">
        <v>8691</v>
      </c>
      <c r="AQ8" s="2" t="s">
        <v>8692</v>
      </c>
      <c r="AR8" s="2" t="s">
        <v>7117</v>
      </c>
      <c r="AS8" s="2" t="s">
        <v>9007</v>
      </c>
      <c r="AT8" s="2" t="s">
        <v>5301</v>
      </c>
      <c r="AU8" s="2" t="s">
        <v>5294</v>
      </c>
      <c r="AV8" s="2" t="s">
        <v>5300</v>
      </c>
      <c r="AW8" s="2" t="s">
        <v>5302</v>
      </c>
    </row>
    <row r="9" spans="1:49" ht="14.1" x14ac:dyDescent="0.3">
      <c r="A9" s="98">
        <v>6</v>
      </c>
      <c r="B9" s="8" t="s">
        <v>1963</v>
      </c>
      <c r="C9" s="8" t="s">
        <v>1980</v>
      </c>
      <c r="D9" s="8" t="s">
        <v>7199</v>
      </c>
      <c r="E9" s="8" t="s">
        <v>4464</v>
      </c>
      <c r="F9" s="8" t="s">
        <v>2138</v>
      </c>
      <c r="G9" s="8" t="s">
        <v>4453</v>
      </c>
      <c r="H9" s="8" t="s">
        <v>4461</v>
      </c>
      <c r="I9" s="8" t="s">
        <v>3842</v>
      </c>
      <c r="J9" s="8" t="s">
        <v>4330</v>
      </c>
      <c r="K9" s="8" t="s">
        <v>2001</v>
      </c>
      <c r="L9" s="8" t="s">
        <v>5032</v>
      </c>
      <c r="M9" s="8" t="s">
        <v>5033</v>
      </c>
      <c r="N9" s="8" t="s">
        <v>5034</v>
      </c>
      <c r="O9" s="8" t="s">
        <v>3742</v>
      </c>
      <c r="P9" s="2" t="s">
        <v>5022</v>
      </c>
      <c r="Q9" s="2" t="s">
        <v>6385</v>
      </c>
      <c r="R9" s="2" t="s">
        <v>9049</v>
      </c>
      <c r="S9" s="8" t="s">
        <v>2118</v>
      </c>
      <c r="T9" s="2" t="s">
        <v>6569</v>
      </c>
      <c r="U9" s="2" t="s">
        <v>6570</v>
      </c>
      <c r="V9" s="2" t="s">
        <v>6571</v>
      </c>
      <c r="W9" s="2" t="s">
        <v>6572</v>
      </c>
      <c r="X9" s="8" t="s">
        <v>2001</v>
      </c>
      <c r="Y9" s="8" t="s">
        <v>7390</v>
      </c>
      <c r="Z9" s="8" t="s">
        <v>7408</v>
      </c>
      <c r="AA9" s="8" t="s">
        <v>7391</v>
      </c>
      <c r="AB9" s="8" t="s">
        <v>7389</v>
      </c>
      <c r="AC9" s="8" t="s">
        <v>2045</v>
      </c>
      <c r="AD9" s="8" t="s">
        <v>3905</v>
      </c>
      <c r="AE9" s="8" t="s">
        <v>1944</v>
      </c>
      <c r="AF9" s="8" t="s">
        <v>2001</v>
      </c>
      <c r="AG9" s="2" t="s">
        <v>1935</v>
      </c>
      <c r="AH9" s="8" t="s">
        <v>2001</v>
      </c>
      <c r="AI9" s="2" t="s">
        <v>10158</v>
      </c>
      <c r="AJ9" s="2" t="s">
        <v>8125</v>
      </c>
      <c r="AK9" s="2" t="s">
        <v>8134</v>
      </c>
      <c r="AL9" s="2" t="s">
        <v>8137</v>
      </c>
      <c r="AM9" s="2" t="s">
        <v>8136</v>
      </c>
      <c r="AN9" s="2" t="s">
        <v>8689</v>
      </c>
      <c r="AO9" s="2" t="s">
        <v>4487</v>
      </c>
      <c r="AP9" s="2" t="s">
        <v>8693</v>
      </c>
      <c r="AQ9" s="2" t="s">
        <v>8692</v>
      </c>
      <c r="AR9" s="2" t="s">
        <v>7125</v>
      </c>
      <c r="AS9" s="2" t="s">
        <v>9015</v>
      </c>
      <c r="AT9" s="2" t="s">
        <v>5303</v>
      </c>
      <c r="AU9" s="2" t="s">
        <v>2162</v>
      </c>
      <c r="AV9" s="2" t="s">
        <v>5300</v>
      </c>
      <c r="AW9" s="2" t="s">
        <v>5302</v>
      </c>
    </row>
    <row r="10" spans="1:49" ht="14.1" x14ac:dyDescent="0.3">
      <c r="A10" s="98">
        <v>7</v>
      </c>
      <c r="B10" s="8" t="s">
        <v>1964</v>
      </c>
      <c r="C10" s="8" t="s">
        <v>1981</v>
      </c>
      <c r="D10" s="8" t="s">
        <v>7190</v>
      </c>
      <c r="E10" s="8" t="s">
        <v>4465</v>
      </c>
      <c r="F10" s="8" t="s">
        <v>4466</v>
      </c>
      <c r="G10" s="8" t="s">
        <v>4453</v>
      </c>
      <c r="H10" s="8" t="s">
        <v>4467</v>
      </c>
      <c r="I10" s="8" t="s">
        <v>3843</v>
      </c>
      <c r="J10" s="8" t="s">
        <v>4317</v>
      </c>
      <c r="K10" s="8" t="s">
        <v>2001</v>
      </c>
      <c r="L10" s="8" t="s">
        <v>5035</v>
      </c>
      <c r="M10" s="8" t="s">
        <v>5036</v>
      </c>
      <c r="N10" s="8" t="s">
        <v>5037</v>
      </c>
      <c r="O10" s="8" t="s">
        <v>3743</v>
      </c>
      <c r="P10" s="2" t="s">
        <v>3901</v>
      </c>
      <c r="Q10" s="2" t="s">
        <v>6388</v>
      </c>
      <c r="R10" s="2" t="s">
        <v>9050</v>
      </c>
      <c r="S10" s="8" t="s">
        <v>113</v>
      </c>
      <c r="T10" s="2" t="s">
        <v>6569</v>
      </c>
      <c r="U10" s="2" t="s">
        <v>6414</v>
      </c>
      <c r="V10" s="2" t="s">
        <v>6573</v>
      </c>
      <c r="W10" s="2" t="s">
        <v>6574</v>
      </c>
      <c r="X10" s="8" t="s">
        <v>2001</v>
      </c>
      <c r="Y10" s="8" t="s">
        <v>7392</v>
      </c>
      <c r="Z10" s="8" t="s">
        <v>7416</v>
      </c>
      <c r="AA10" s="8" t="s">
        <v>7393</v>
      </c>
      <c r="AB10" s="8" t="s">
        <v>7394</v>
      </c>
      <c r="AC10" s="8" t="s">
        <v>12005</v>
      </c>
      <c r="AD10" s="8" t="s">
        <v>3906</v>
      </c>
      <c r="AE10" s="8" t="s">
        <v>1945</v>
      </c>
      <c r="AF10" s="8" t="s">
        <v>1993</v>
      </c>
      <c r="AG10" s="2" t="s">
        <v>1935</v>
      </c>
      <c r="AH10" s="8" t="s">
        <v>2001</v>
      </c>
      <c r="AI10" s="4" t="s">
        <v>12022</v>
      </c>
      <c r="AJ10" s="2" t="s">
        <v>8125</v>
      </c>
      <c r="AK10" s="2" t="s">
        <v>8138</v>
      </c>
      <c r="AL10" s="2" t="s">
        <v>8139</v>
      </c>
      <c r="AM10" s="2" t="s">
        <v>8140</v>
      </c>
      <c r="AN10" s="2" t="s">
        <v>8694</v>
      </c>
      <c r="AO10" s="2" t="s">
        <v>4487</v>
      </c>
      <c r="AP10" s="2" t="s">
        <v>8695</v>
      </c>
      <c r="AQ10" s="2" t="s">
        <v>8696</v>
      </c>
      <c r="AR10" s="2" t="s">
        <v>7118</v>
      </c>
      <c r="AS10" s="2" t="s">
        <v>5712</v>
      </c>
      <c r="AT10" s="2" t="s">
        <v>5304</v>
      </c>
      <c r="AU10" s="2" t="s">
        <v>2162</v>
      </c>
      <c r="AV10" s="2" t="s">
        <v>5305</v>
      </c>
      <c r="AW10" s="2" t="s">
        <v>5306</v>
      </c>
    </row>
    <row r="11" spans="1:49" ht="14.1" x14ac:dyDescent="0.3">
      <c r="A11" s="98">
        <v>8</v>
      </c>
      <c r="B11" s="8" t="s">
        <v>1965</v>
      </c>
      <c r="C11" s="8" t="s">
        <v>1982</v>
      </c>
      <c r="D11" s="8" t="s">
        <v>7200</v>
      </c>
      <c r="E11" s="8" t="s">
        <v>4468</v>
      </c>
      <c r="F11" s="8" t="s">
        <v>4469</v>
      </c>
      <c r="G11" s="8" t="s">
        <v>4453</v>
      </c>
      <c r="H11" s="8" t="s">
        <v>4467</v>
      </c>
      <c r="I11" s="8" t="s">
        <v>3844</v>
      </c>
      <c r="J11" s="8" t="s">
        <v>4331</v>
      </c>
      <c r="K11" s="8" t="s">
        <v>2001</v>
      </c>
      <c r="L11" s="8" t="s">
        <v>5038</v>
      </c>
      <c r="M11" s="8" t="s">
        <v>5039</v>
      </c>
      <c r="N11" s="8" t="s">
        <v>5040</v>
      </c>
      <c r="O11" s="8" t="s">
        <v>3744</v>
      </c>
      <c r="P11" s="2" t="s">
        <v>5674</v>
      </c>
      <c r="Q11" s="2" t="s">
        <v>125</v>
      </c>
      <c r="R11" s="2" t="s">
        <v>9051</v>
      </c>
      <c r="S11" s="8" t="s">
        <v>114</v>
      </c>
      <c r="T11" s="2" t="s">
        <v>6575</v>
      </c>
      <c r="U11" s="2" t="s">
        <v>2191</v>
      </c>
      <c r="V11" s="2" t="s">
        <v>6576</v>
      </c>
      <c r="W11" s="2" t="s">
        <v>6577</v>
      </c>
      <c r="X11" s="8" t="s">
        <v>2001</v>
      </c>
      <c r="Y11" s="8" t="s">
        <v>7395</v>
      </c>
      <c r="Z11" s="8" t="s">
        <v>7416</v>
      </c>
      <c r="AA11" s="8" t="s">
        <v>7396</v>
      </c>
      <c r="AB11" s="8" t="s">
        <v>7397</v>
      </c>
      <c r="AC11" s="8" t="s">
        <v>12006</v>
      </c>
      <c r="AD11" s="8" t="s">
        <v>3907</v>
      </c>
      <c r="AE11" s="8" t="s">
        <v>1946</v>
      </c>
      <c r="AF11" s="8" t="s">
        <v>3511</v>
      </c>
      <c r="AG11" s="2" t="s">
        <v>1936</v>
      </c>
      <c r="AH11" s="8" t="s">
        <v>2001</v>
      </c>
      <c r="AI11" s="2" t="s">
        <v>10879</v>
      </c>
      <c r="AJ11" s="2" t="s">
        <v>8125</v>
      </c>
      <c r="AK11" s="2" t="s">
        <v>8138</v>
      </c>
      <c r="AL11" s="2" t="s">
        <v>8141</v>
      </c>
      <c r="AM11" s="2" t="s">
        <v>8140</v>
      </c>
      <c r="AN11" s="2" t="s">
        <v>8694</v>
      </c>
      <c r="AO11" s="2" t="s">
        <v>8697</v>
      </c>
      <c r="AP11" s="2" t="s">
        <v>8698</v>
      </c>
      <c r="AQ11" s="2" t="s">
        <v>8696</v>
      </c>
      <c r="AR11" s="2" t="s">
        <v>5680</v>
      </c>
      <c r="AS11" s="2" t="s">
        <v>5716</v>
      </c>
      <c r="AT11" s="2" t="s">
        <v>5307</v>
      </c>
      <c r="AU11" s="2" t="s">
        <v>2162</v>
      </c>
      <c r="AV11" s="2" t="s">
        <v>5305</v>
      </c>
      <c r="AW11" s="2" t="s">
        <v>5308</v>
      </c>
    </row>
    <row r="12" spans="1:49" ht="14.1" x14ac:dyDescent="0.3">
      <c r="A12" s="98">
        <v>9</v>
      </c>
      <c r="B12" s="8" t="s">
        <v>1966</v>
      </c>
      <c r="C12" s="8" t="s">
        <v>1983</v>
      </c>
      <c r="D12" s="8" t="s">
        <v>7191</v>
      </c>
      <c r="E12" s="8" t="s">
        <v>4470</v>
      </c>
      <c r="F12" s="8" t="s">
        <v>4471</v>
      </c>
      <c r="G12" s="8" t="s">
        <v>4453</v>
      </c>
      <c r="H12" s="8" t="s">
        <v>4467</v>
      </c>
      <c r="I12" s="8" t="s">
        <v>3845</v>
      </c>
      <c r="J12" s="8" t="s">
        <v>4318</v>
      </c>
      <c r="K12" s="8" t="s">
        <v>2001</v>
      </c>
      <c r="L12" s="8" t="s">
        <v>5038</v>
      </c>
      <c r="M12" s="8" t="s">
        <v>5041</v>
      </c>
      <c r="N12" s="8" t="s">
        <v>5042</v>
      </c>
      <c r="O12" s="8" t="s">
        <v>3745</v>
      </c>
      <c r="P12" s="2" t="s">
        <v>2126</v>
      </c>
      <c r="Q12" s="2" t="s">
        <v>6393</v>
      </c>
      <c r="R12" s="2" t="s">
        <v>9052</v>
      </c>
      <c r="S12" s="8" t="s">
        <v>2119</v>
      </c>
      <c r="T12" s="2" t="s">
        <v>6575</v>
      </c>
      <c r="U12" s="2" t="s">
        <v>6578</v>
      </c>
      <c r="V12" s="2" t="s">
        <v>6579</v>
      </c>
      <c r="W12" s="2" t="s">
        <v>6580</v>
      </c>
      <c r="X12" s="8" t="s">
        <v>2001</v>
      </c>
      <c r="Y12" s="8" t="s">
        <v>5718</v>
      </c>
      <c r="Z12" s="8" t="s">
        <v>7416</v>
      </c>
      <c r="AA12" s="8" t="s">
        <v>7398</v>
      </c>
      <c r="AB12" s="8" t="s">
        <v>7397</v>
      </c>
      <c r="AC12" s="8" t="s">
        <v>12007</v>
      </c>
      <c r="AD12" s="8" t="s">
        <v>3908</v>
      </c>
      <c r="AE12" s="8" t="s">
        <v>1947</v>
      </c>
      <c r="AF12" s="8" t="s">
        <v>3520</v>
      </c>
      <c r="AG12" s="2" t="s">
        <v>1937</v>
      </c>
      <c r="AH12" s="8" t="s">
        <v>2001</v>
      </c>
      <c r="AI12" s="2" t="s">
        <v>10213</v>
      </c>
      <c r="AJ12" s="2" t="s">
        <v>8125</v>
      </c>
      <c r="AK12" s="2" t="s">
        <v>8142</v>
      </c>
      <c r="AL12" s="2" t="s">
        <v>8143</v>
      </c>
      <c r="AM12" s="2" t="s">
        <v>8140</v>
      </c>
      <c r="AN12" s="2" t="s">
        <v>8694</v>
      </c>
      <c r="AO12" s="2" t="s">
        <v>8699</v>
      </c>
      <c r="AP12" s="2" t="s">
        <v>8700</v>
      </c>
      <c r="AQ12" s="2" t="s">
        <v>8701</v>
      </c>
      <c r="AR12" s="2" t="s">
        <v>7119</v>
      </c>
      <c r="AS12" s="2" t="s">
        <v>2195</v>
      </c>
      <c r="AT12" s="2" t="s">
        <v>5309</v>
      </c>
      <c r="AU12" s="2" t="s">
        <v>2162</v>
      </c>
      <c r="AV12" s="2" t="s">
        <v>5310</v>
      </c>
      <c r="AW12" s="2" t="s">
        <v>5308</v>
      </c>
    </row>
    <row r="13" spans="1:49" ht="14.1" x14ac:dyDescent="0.3">
      <c r="A13" s="98">
        <v>10</v>
      </c>
      <c r="B13" s="8" t="s">
        <v>1967</v>
      </c>
      <c r="C13" s="8" t="s">
        <v>1984</v>
      </c>
      <c r="D13" s="8" t="s">
        <v>7201</v>
      </c>
      <c r="E13" s="8" t="s">
        <v>4472</v>
      </c>
      <c r="F13" s="8" t="s">
        <v>4473</v>
      </c>
      <c r="G13" s="8" t="s">
        <v>4453</v>
      </c>
      <c r="H13" s="8" t="s">
        <v>4455</v>
      </c>
      <c r="I13" s="8" t="s">
        <v>3836</v>
      </c>
      <c r="J13" s="8" t="s">
        <v>4332</v>
      </c>
      <c r="K13" s="8" t="s">
        <v>2001</v>
      </c>
      <c r="L13" s="8" t="s">
        <v>2201</v>
      </c>
      <c r="M13" s="8" t="s">
        <v>5043</v>
      </c>
      <c r="N13" s="8" t="s">
        <v>5044</v>
      </c>
      <c r="O13" s="8" t="s">
        <v>3746</v>
      </c>
      <c r="P13" s="2" t="s">
        <v>5675</v>
      </c>
      <c r="Q13" s="2" t="s">
        <v>6396</v>
      </c>
      <c r="R13" s="2" t="s">
        <v>9053</v>
      </c>
      <c r="S13" s="8" t="s">
        <v>2120</v>
      </c>
      <c r="T13" s="2" t="s">
        <v>6581</v>
      </c>
      <c r="U13" s="2" t="s">
        <v>6406</v>
      </c>
      <c r="V13" s="2" t="s">
        <v>6582</v>
      </c>
      <c r="W13" s="2" t="s">
        <v>6583</v>
      </c>
      <c r="X13" s="8" t="s">
        <v>2001</v>
      </c>
      <c r="Y13" s="8" t="s">
        <v>7399</v>
      </c>
      <c r="Z13" s="8" t="s">
        <v>7422</v>
      </c>
      <c r="AA13" s="8" t="s">
        <v>7401</v>
      </c>
      <c r="AB13" s="8" t="s">
        <v>7402</v>
      </c>
      <c r="AC13" s="8" t="s">
        <v>2046</v>
      </c>
      <c r="AD13" s="8" t="s">
        <v>3909</v>
      </c>
      <c r="AE13" s="8" t="s">
        <v>1948</v>
      </c>
      <c r="AF13" s="8" t="s">
        <v>11939</v>
      </c>
      <c r="AG13" s="2" t="s">
        <v>1937</v>
      </c>
      <c r="AH13" s="8" t="s">
        <v>2001</v>
      </c>
      <c r="AI13" s="2" t="s">
        <v>9427</v>
      </c>
      <c r="AJ13" s="2" t="s">
        <v>8144</v>
      </c>
      <c r="AK13" s="2" t="s">
        <v>8142</v>
      </c>
      <c r="AL13" s="2" t="s">
        <v>8145</v>
      </c>
      <c r="AM13" s="2" t="s">
        <v>8140</v>
      </c>
      <c r="AN13" s="2" t="s">
        <v>8694</v>
      </c>
      <c r="AO13" s="2" t="s">
        <v>4494</v>
      </c>
      <c r="AP13" s="2" t="s">
        <v>8702</v>
      </c>
      <c r="AQ13" s="2" t="s">
        <v>8701</v>
      </c>
      <c r="AR13" s="2" t="s">
        <v>7126</v>
      </c>
      <c r="AS13" s="2" t="s">
        <v>9016</v>
      </c>
      <c r="AT13" s="2" t="s">
        <v>3737</v>
      </c>
      <c r="AU13" s="2" t="s">
        <v>5294</v>
      </c>
      <c r="AV13" s="2" t="s">
        <v>5295</v>
      </c>
      <c r="AW13" s="2" t="s">
        <v>2001</v>
      </c>
    </row>
    <row r="14" spans="1:49" ht="14.1" x14ac:dyDescent="0.3">
      <c r="A14" s="98">
        <v>11</v>
      </c>
      <c r="B14" s="8" t="s">
        <v>1968</v>
      </c>
      <c r="C14" s="8" t="s">
        <v>1985</v>
      </c>
      <c r="D14" s="8" t="s">
        <v>7192</v>
      </c>
      <c r="E14" s="8" t="s">
        <v>4474</v>
      </c>
      <c r="F14" s="8" t="s">
        <v>4475</v>
      </c>
      <c r="G14" s="8" t="s">
        <v>4453</v>
      </c>
      <c r="H14" s="8" t="s">
        <v>4455</v>
      </c>
      <c r="I14" s="8" t="s">
        <v>3837</v>
      </c>
      <c r="J14" s="8" t="s">
        <v>4319</v>
      </c>
      <c r="K14" s="8" t="s">
        <v>2001</v>
      </c>
      <c r="L14" s="8" t="s">
        <v>5045</v>
      </c>
      <c r="M14" s="8" t="s">
        <v>5046</v>
      </c>
      <c r="N14" s="8" t="s">
        <v>5047</v>
      </c>
      <c r="O14" s="8" t="s">
        <v>3792</v>
      </c>
      <c r="P14" s="2" t="s">
        <v>5676</v>
      </c>
      <c r="Q14" s="2" t="s">
        <v>6380</v>
      </c>
      <c r="R14" s="2" t="s">
        <v>9054</v>
      </c>
      <c r="S14" s="8" t="s">
        <v>2121</v>
      </c>
      <c r="T14" s="2" t="s">
        <v>6581</v>
      </c>
      <c r="U14" s="2" t="s">
        <v>2046</v>
      </c>
      <c r="V14" s="2" t="s">
        <v>6584</v>
      </c>
      <c r="W14" s="2" t="s">
        <v>6585</v>
      </c>
      <c r="X14" s="8" t="s">
        <v>2001</v>
      </c>
      <c r="Y14" s="8" t="s">
        <v>7403</v>
      </c>
      <c r="Z14" s="8" t="s">
        <v>7422</v>
      </c>
      <c r="AA14" s="8" t="s">
        <v>7404</v>
      </c>
      <c r="AB14" s="8" t="s">
        <v>7402</v>
      </c>
      <c r="AC14" s="8" t="s">
        <v>2047</v>
      </c>
      <c r="AD14" s="8" t="s">
        <v>3910</v>
      </c>
      <c r="AE14" s="8" t="s">
        <v>1949</v>
      </c>
      <c r="AF14" s="8" t="s">
        <v>11948</v>
      </c>
      <c r="AH14" s="8" t="s">
        <v>2001</v>
      </c>
      <c r="AI14" s="2" t="s">
        <v>10938</v>
      </c>
      <c r="AJ14" s="2" t="s">
        <v>8144</v>
      </c>
      <c r="AK14" s="2" t="s">
        <v>8146</v>
      </c>
      <c r="AL14" s="2" t="s">
        <v>8147</v>
      </c>
      <c r="AM14" s="2" t="s">
        <v>3512</v>
      </c>
      <c r="AN14" s="2" t="s">
        <v>8150</v>
      </c>
      <c r="AO14" s="2" t="s">
        <v>8703</v>
      </c>
      <c r="AP14" s="2" t="s">
        <v>8704</v>
      </c>
      <c r="AQ14" s="2" t="s">
        <v>8705</v>
      </c>
      <c r="AR14" s="2" t="s">
        <v>7120</v>
      </c>
      <c r="AS14" s="2" t="s">
        <v>5722</v>
      </c>
      <c r="AT14" s="2" t="s">
        <v>5311</v>
      </c>
      <c r="AU14" s="2" t="s">
        <v>2192</v>
      </c>
      <c r="AV14" s="2" t="s">
        <v>5310</v>
      </c>
      <c r="AW14" s="2" t="s">
        <v>5312</v>
      </c>
    </row>
    <row r="15" spans="1:49" ht="14.1" x14ac:dyDescent="0.3">
      <c r="A15" s="98">
        <v>12</v>
      </c>
      <c r="B15" s="8" t="s">
        <v>1969</v>
      </c>
      <c r="C15" s="8" t="s">
        <v>1986</v>
      </c>
      <c r="D15" s="8" t="s">
        <v>7202</v>
      </c>
      <c r="E15" s="8" t="s">
        <v>4476</v>
      </c>
      <c r="F15" s="8" t="s">
        <v>4477</v>
      </c>
      <c r="G15" s="8" t="s">
        <v>4478</v>
      </c>
      <c r="H15" s="8" t="s">
        <v>4455</v>
      </c>
      <c r="I15" s="8" t="s">
        <v>3837</v>
      </c>
      <c r="J15" s="8" t="s">
        <v>4333</v>
      </c>
      <c r="K15" s="8" t="s">
        <v>2001</v>
      </c>
      <c r="L15" s="8" t="s">
        <v>5045</v>
      </c>
      <c r="M15" s="8" t="s">
        <v>4560</v>
      </c>
      <c r="N15" s="8" t="s">
        <v>5048</v>
      </c>
      <c r="O15" s="8" t="s">
        <v>3748</v>
      </c>
      <c r="P15" s="2" t="s">
        <v>4455</v>
      </c>
      <c r="Q15" s="2" t="s">
        <v>2162</v>
      </c>
      <c r="R15" s="2" t="s">
        <v>9055</v>
      </c>
      <c r="S15" s="8" t="s">
        <v>2122</v>
      </c>
      <c r="T15" s="2" t="s">
        <v>6586</v>
      </c>
      <c r="U15" s="2" t="s">
        <v>6587</v>
      </c>
      <c r="V15" s="2" t="s">
        <v>6588</v>
      </c>
      <c r="W15" s="2" t="s">
        <v>6589</v>
      </c>
      <c r="X15" s="8" t="s">
        <v>2001</v>
      </c>
      <c r="Y15" s="8" t="s">
        <v>7405</v>
      </c>
      <c r="Z15" s="8" t="s">
        <v>7422</v>
      </c>
      <c r="AA15" s="8" t="s">
        <v>7406</v>
      </c>
      <c r="AB15" s="8" t="s">
        <v>7407</v>
      </c>
      <c r="AC15" s="8" t="s">
        <v>136</v>
      </c>
      <c r="AD15" s="8" t="s">
        <v>3911</v>
      </c>
      <c r="AE15" s="8" t="s">
        <v>1950</v>
      </c>
      <c r="AF15" s="8" t="s">
        <v>11946</v>
      </c>
      <c r="AH15" s="8" t="s">
        <v>2001</v>
      </c>
      <c r="AI15" s="2" t="s">
        <v>10443</v>
      </c>
      <c r="AJ15" s="2" t="s">
        <v>8144</v>
      </c>
      <c r="AK15" s="2" t="s">
        <v>8146</v>
      </c>
      <c r="AL15" s="2" t="s">
        <v>8148</v>
      </c>
      <c r="AM15" s="2" t="s">
        <v>3512</v>
      </c>
      <c r="AN15" s="2" t="s">
        <v>8150</v>
      </c>
      <c r="AO15" s="2" t="s">
        <v>8703</v>
      </c>
      <c r="AP15" s="2" t="s">
        <v>5348</v>
      </c>
      <c r="AQ15" s="2" t="s">
        <v>8705</v>
      </c>
      <c r="AR15" s="2" t="s">
        <v>7127</v>
      </c>
      <c r="AS15" s="2" t="s">
        <v>5723</v>
      </c>
      <c r="AT15" s="2" t="s">
        <v>5313</v>
      </c>
      <c r="AU15" s="2" t="s">
        <v>2192</v>
      </c>
      <c r="AV15" s="2" t="s">
        <v>5314</v>
      </c>
      <c r="AW15" s="2" t="s">
        <v>5312</v>
      </c>
    </row>
    <row r="16" spans="1:49" ht="14.1" x14ac:dyDescent="0.3">
      <c r="A16" s="98">
        <v>13</v>
      </c>
      <c r="B16" s="8" t="s">
        <v>1970</v>
      </c>
      <c r="C16" s="8" t="s">
        <v>1987</v>
      </c>
      <c r="D16" s="8" t="s">
        <v>7193</v>
      </c>
      <c r="E16" s="8" t="s">
        <v>4479</v>
      </c>
      <c r="F16" s="8" t="s">
        <v>4480</v>
      </c>
      <c r="G16" s="8" t="s">
        <v>4481</v>
      </c>
      <c r="H16" s="8" t="s">
        <v>4482</v>
      </c>
      <c r="I16" s="8" t="s">
        <v>3837</v>
      </c>
      <c r="J16" s="8" t="s">
        <v>4320</v>
      </c>
      <c r="K16" s="8" t="s">
        <v>2001</v>
      </c>
      <c r="L16" s="8" t="s">
        <v>2217</v>
      </c>
      <c r="M16" s="8" t="s">
        <v>5049</v>
      </c>
      <c r="N16" s="8" t="s">
        <v>5050</v>
      </c>
      <c r="O16" s="8" t="s">
        <v>3750</v>
      </c>
      <c r="P16" s="2" t="s">
        <v>4457</v>
      </c>
      <c r="Q16" s="2" t="s">
        <v>4490</v>
      </c>
      <c r="R16" s="2" t="s">
        <v>9056</v>
      </c>
      <c r="S16" s="8" t="s">
        <v>2123</v>
      </c>
      <c r="T16" s="2" t="s">
        <v>6586</v>
      </c>
      <c r="U16" s="2" t="s">
        <v>1962</v>
      </c>
      <c r="V16" s="2" t="s">
        <v>6590</v>
      </c>
      <c r="W16" s="2" t="s">
        <v>6591</v>
      </c>
      <c r="X16" s="8" t="s">
        <v>2001</v>
      </c>
      <c r="Y16" s="8" t="s">
        <v>2207</v>
      </c>
      <c r="Z16" s="8" t="s">
        <v>7431</v>
      </c>
      <c r="AA16" s="8" t="s">
        <v>7409</v>
      </c>
      <c r="AB16" s="8" t="s">
        <v>7407</v>
      </c>
      <c r="AC16" s="8" t="s">
        <v>2048</v>
      </c>
      <c r="AD16" s="8" t="s">
        <v>3912</v>
      </c>
      <c r="AE16" s="8" t="s">
        <v>1951</v>
      </c>
      <c r="AF16" s="8" t="s">
        <v>11938</v>
      </c>
      <c r="AH16" s="8" t="s">
        <v>2001</v>
      </c>
      <c r="AI16" s="2" t="s">
        <v>9323</v>
      </c>
      <c r="AJ16" s="2" t="s">
        <v>8144</v>
      </c>
      <c r="AK16" s="2" t="s">
        <v>8149</v>
      </c>
      <c r="AL16" s="2" t="s">
        <v>8150</v>
      </c>
      <c r="AM16" s="2" t="s">
        <v>5686</v>
      </c>
      <c r="AN16" s="2" t="s">
        <v>8150</v>
      </c>
      <c r="AO16" s="2" t="s">
        <v>4510</v>
      </c>
      <c r="AP16" s="2" t="s">
        <v>5348</v>
      </c>
      <c r="AQ16" s="2" t="s">
        <v>8705</v>
      </c>
      <c r="AR16" s="2" t="s">
        <v>7121</v>
      </c>
      <c r="AS16" s="2" t="s">
        <v>9008</v>
      </c>
      <c r="AT16" s="2" t="s">
        <v>5315</v>
      </c>
      <c r="AU16" s="2" t="s">
        <v>2192</v>
      </c>
      <c r="AV16" s="2" t="s">
        <v>5314</v>
      </c>
      <c r="AW16" s="2" t="s">
        <v>5316</v>
      </c>
    </row>
    <row r="17" spans="1:49" ht="14.1" x14ac:dyDescent="0.3">
      <c r="A17" s="98">
        <v>14</v>
      </c>
      <c r="B17" s="8" t="s">
        <v>1971</v>
      </c>
      <c r="C17" s="8" t="s">
        <v>1988</v>
      </c>
      <c r="D17" s="8" t="s">
        <v>7203</v>
      </c>
      <c r="E17" s="8" t="s">
        <v>4483</v>
      </c>
      <c r="F17" s="8" t="s">
        <v>4484</v>
      </c>
      <c r="G17" s="8" t="s">
        <v>4485</v>
      </c>
      <c r="H17" s="8" t="s">
        <v>4482</v>
      </c>
      <c r="I17" s="8" t="s">
        <v>3837</v>
      </c>
      <c r="J17" s="8" t="s">
        <v>4334</v>
      </c>
      <c r="K17" s="8" t="s">
        <v>2001</v>
      </c>
      <c r="L17" s="8" t="s">
        <v>2217</v>
      </c>
      <c r="M17" s="8" t="s">
        <v>5051</v>
      </c>
      <c r="N17" s="8" t="s">
        <v>5052</v>
      </c>
      <c r="O17" s="8" t="s">
        <v>3751</v>
      </c>
      <c r="P17" s="2" t="s">
        <v>5677</v>
      </c>
      <c r="Q17" s="2" t="s">
        <v>127</v>
      </c>
      <c r="R17" s="2" t="s">
        <v>9057</v>
      </c>
      <c r="S17" s="8" t="s">
        <v>2124</v>
      </c>
      <c r="T17" s="2" t="s">
        <v>6592</v>
      </c>
      <c r="U17" s="2" t="s">
        <v>6593</v>
      </c>
      <c r="V17" s="2" t="s">
        <v>6594</v>
      </c>
      <c r="W17" s="2" t="s">
        <v>6595</v>
      </c>
      <c r="X17" s="8" t="s">
        <v>2001</v>
      </c>
      <c r="Y17" s="8" t="s">
        <v>7410</v>
      </c>
      <c r="Z17" s="8" t="s">
        <v>7431</v>
      </c>
      <c r="AA17" s="8" t="s">
        <v>7411</v>
      </c>
      <c r="AB17" s="8" t="s">
        <v>7412</v>
      </c>
      <c r="AC17" s="8" t="s">
        <v>2049</v>
      </c>
      <c r="AD17" s="8" t="s">
        <v>3913</v>
      </c>
      <c r="AE17" s="8" t="s">
        <v>1952</v>
      </c>
      <c r="AF17" s="8" t="s">
        <v>11945</v>
      </c>
      <c r="AH17" s="8" t="s">
        <v>2001</v>
      </c>
      <c r="AI17" s="2" t="s">
        <v>10301</v>
      </c>
      <c r="AJ17" s="2" t="s">
        <v>8144</v>
      </c>
      <c r="AK17" s="2" t="s">
        <v>8149</v>
      </c>
      <c r="AL17" s="2" t="s">
        <v>8151</v>
      </c>
      <c r="AM17" s="2" t="s">
        <v>5686</v>
      </c>
      <c r="AN17" s="2" t="s">
        <v>8150</v>
      </c>
      <c r="AO17" s="2" t="s">
        <v>4510</v>
      </c>
      <c r="AP17" s="2" t="s">
        <v>1940</v>
      </c>
      <c r="AQ17" s="2" t="s">
        <v>8706</v>
      </c>
      <c r="AR17" s="2" t="s">
        <v>7128</v>
      </c>
      <c r="AS17" s="2" t="s">
        <v>5725</v>
      </c>
      <c r="AT17" s="2" t="s">
        <v>5317</v>
      </c>
      <c r="AU17" s="2" t="s">
        <v>2192</v>
      </c>
      <c r="AV17" s="2" t="s">
        <v>5318</v>
      </c>
      <c r="AW17" s="2" t="s">
        <v>5316</v>
      </c>
    </row>
    <row r="18" spans="1:49" ht="14.1" x14ac:dyDescent="0.3">
      <c r="A18" s="98">
        <v>15</v>
      </c>
      <c r="B18" s="8" t="s">
        <v>1972</v>
      </c>
      <c r="C18" s="8" t="s">
        <v>1989</v>
      </c>
      <c r="D18" s="8" t="s">
        <v>7194</v>
      </c>
      <c r="E18" s="8" t="s">
        <v>4486</v>
      </c>
      <c r="F18" s="8" t="s">
        <v>4487</v>
      </c>
      <c r="G18" s="8" t="s">
        <v>4488</v>
      </c>
      <c r="H18" s="8" t="s">
        <v>4482</v>
      </c>
      <c r="I18" s="8" t="s">
        <v>3837</v>
      </c>
      <c r="J18" s="8" t="s">
        <v>4321</v>
      </c>
      <c r="K18" s="8" t="s">
        <v>2001</v>
      </c>
      <c r="L18" s="8" t="s">
        <v>4172</v>
      </c>
      <c r="M18" s="8" t="s">
        <v>5053</v>
      </c>
      <c r="N18" s="8" t="s">
        <v>5054</v>
      </c>
      <c r="O18" s="8" t="s">
        <v>3752</v>
      </c>
      <c r="P18" s="2" t="s">
        <v>2130</v>
      </c>
      <c r="Q18" s="2" t="s">
        <v>6402</v>
      </c>
      <c r="R18" s="2" t="s">
        <v>9058</v>
      </c>
      <c r="S18" s="8" t="s">
        <v>2125</v>
      </c>
      <c r="T18" s="2" t="s">
        <v>6592</v>
      </c>
      <c r="U18" s="2" t="s">
        <v>6459</v>
      </c>
      <c r="V18" s="2" t="s">
        <v>6596</v>
      </c>
      <c r="W18" s="2" t="s">
        <v>6597</v>
      </c>
      <c r="X18" s="8" t="s">
        <v>2001</v>
      </c>
      <c r="Y18" s="8" t="s">
        <v>3905</v>
      </c>
      <c r="Z18" s="8" t="s">
        <v>7431</v>
      </c>
      <c r="AA18" s="8" t="s">
        <v>7413</v>
      </c>
      <c r="AB18" s="8" t="s">
        <v>7414</v>
      </c>
      <c r="AC18" s="8" t="s">
        <v>2050</v>
      </c>
      <c r="AD18" s="8" t="s">
        <v>3914</v>
      </c>
      <c r="AE18" s="8" t="s">
        <v>1953</v>
      </c>
      <c r="AF18" s="8" t="s">
        <v>11947</v>
      </c>
      <c r="AH18" s="8" t="s">
        <v>2001</v>
      </c>
      <c r="AI18" s="2" t="s">
        <v>10779</v>
      </c>
      <c r="AJ18" s="2" t="s">
        <v>8144</v>
      </c>
      <c r="AK18" s="2" t="s">
        <v>8152</v>
      </c>
      <c r="AL18" s="2" t="s">
        <v>8153</v>
      </c>
      <c r="AM18" s="2" t="s">
        <v>5691</v>
      </c>
      <c r="AN18" s="2" t="s">
        <v>8707</v>
      </c>
      <c r="AO18" s="2" t="s">
        <v>8708</v>
      </c>
      <c r="AP18" s="2" t="s">
        <v>1940</v>
      </c>
      <c r="AQ18" s="2" t="s">
        <v>8706</v>
      </c>
      <c r="AR18" s="2" t="s">
        <v>5713</v>
      </c>
      <c r="AS18" s="2" t="s">
        <v>5729</v>
      </c>
      <c r="AT18" s="2" t="s">
        <v>5319</v>
      </c>
      <c r="AU18" s="2" t="s">
        <v>2192</v>
      </c>
      <c r="AV18" s="2" t="s">
        <v>5318</v>
      </c>
      <c r="AW18" s="2" t="s">
        <v>5320</v>
      </c>
    </row>
    <row r="19" spans="1:49" ht="14.1" x14ac:dyDescent="0.3">
      <c r="A19" s="98">
        <v>16</v>
      </c>
      <c r="B19" s="8" t="s">
        <v>1973</v>
      </c>
      <c r="C19" s="8" t="s">
        <v>1990</v>
      </c>
      <c r="D19" s="8" t="s">
        <v>7204</v>
      </c>
      <c r="E19" s="8" t="s">
        <v>4489</v>
      </c>
      <c r="F19" s="8" t="s">
        <v>4490</v>
      </c>
      <c r="G19" s="8" t="s">
        <v>4491</v>
      </c>
      <c r="H19" s="8" t="s">
        <v>4492</v>
      </c>
      <c r="I19" s="8" t="s">
        <v>3837</v>
      </c>
      <c r="J19" s="8" t="s">
        <v>4335</v>
      </c>
      <c r="K19" s="8" t="s">
        <v>2001</v>
      </c>
      <c r="L19" s="8" t="s">
        <v>4172</v>
      </c>
      <c r="M19" s="8" t="s">
        <v>5055</v>
      </c>
      <c r="N19" s="8" t="s">
        <v>5056</v>
      </c>
      <c r="O19" s="8" t="s">
        <v>3753</v>
      </c>
      <c r="P19" s="2" t="s">
        <v>4459</v>
      </c>
      <c r="Q19" s="2" t="s">
        <v>2177</v>
      </c>
      <c r="R19" s="2" t="s">
        <v>9059</v>
      </c>
      <c r="S19" s="8" t="s">
        <v>2126</v>
      </c>
      <c r="T19" s="2" t="s">
        <v>6598</v>
      </c>
      <c r="U19" s="2" t="s">
        <v>6599</v>
      </c>
      <c r="V19" s="2" t="s">
        <v>6600</v>
      </c>
      <c r="W19" s="2" t="s">
        <v>2267</v>
      </c>
      <c r="X19" s="8" t="s">
        <v>2001</v>
      </c>
      <c r="Y19" s="8" t="s">
        <v>7415</v>
      </c>
      <c r="Z19" s="8" t="s">
        <v>7439</v>
      </c>
      <c r="AA19" s="8" t="s">
        <v>7417</v>
      </c>
      <c r="AB19" s="8" t="s">
        <v>7414</v>
      </c>
      <c r="AC19" s="8" t="s">
        <v>2051</v>
      </c>
      <c r="AD19" s="8" t="s">
        <v>3915</v>
      </c>
      <c r="AE19" s="8" t="s">
        <v>1954</v>
      </c>
      <c r="AF19" s="8" t="s">
        <v>1995</v>
      </c>
      <c r="AH19" s="8" t="s">
        <v>2001</v>
      </c>
      <c r="AI19" s="2" t="s">
        <v>10256</v>
      </c>
      <c r="AJ19" s="2" t="s">
        <v>8144</v>
      </c>
      <c r="AK19" s="2" t="s">
        <v>8152</v>
      </c>
      <c r="AL19" s="2" t="s">
        <v>8154</v>
      </c>
      <c r="AM19" s="2" t="s">
        <v>5691</v>
      </c>
      <c r="AN19" s="2" t="s">
        <v>8707</v>
      </c>
      <c r="AO19" s="2" t="s">
        <v>8708</v>
      </c>
      <c r="AP19" s="2" t="s">
        <v>8709</v>
      </c>
      <c r="AQ19" s="2" t="s">
        <v>8710</v>
      </c>
      <c r="AR19" s="2" t="s">
        <v>7129</v>
      </c>
      <c r="AS19" s="2" t="s">
        <v>2207</v>
      </c>
      <c r="AT19" s="2" t="s">
        <v>5321</v>
      </c>
      <c r="AU19" s="2" t="s">
        <v>5322</v>
      </c>
      <c r="AV19" s="2" t="s">
        <v>5323</v>
      </c>
      <c r="AW19" s="2" t="s">
        <v>5320</v>
      </c>
    </row>
    <row r="20" spans="1:49" ht="14.1" x14ac:dyDescent="0.3">
      <c r="A20" s="98">
        <v>17</v>
      </c>
      <c r="D20" s="8" t="s">
        <v>7195</v>
      </c>
      <c r="E20" s="8" t="s">
        <v>4493</v>
      </c>
      <c r="F20" s="8" t="s">
        <v>4494</v>
      </c>
      <c r="G20" s="8" t="s">
        <v>4495</v>
      </c>
      <c r="H20" s="8" t="s">
        <v>4492</v>
      </c>
      <c r="I20" s="8" t="s">
        <v>3837</v>
      </c>
      <c r="J20" s="8" t="s">
        <v>4322</v>
      </c>
      <c r="K20" s="8" t="s">
        <v>2001</v>
      </c>
      <c r="L20" s="8" t="s">
        <v>4172</v>
      </c>
      <c r="M20" s="8" t="s">
        <v>14467</v>
      </c>
      <c r="N20" s="8" t="s">
        <v>5057</v>
      </c>
      <c r="O20" s="8" t="s">
        <v>3754</v>
      </c>
      <c r="P20" s="2" t="s">
        <v>3509</v>
      </c>
      <c r="Q20" s="2" t="s">
        <v>6386</v>
      </c>
      <c r="R20" s="2" t="s">
        <v>9060</v>
      </c>
      <c r="S20" s="8" t="s">
        <v>2127</v>
      </c>
      <c r="T20" s="2" t="s">
        <v>6598</v>
      </c>
      <c r="U20" s="2" t="s">
        <v>6601</v>
      </c>
      <c r="V20" s="2" t="s">
        <v>6602</v>
      </c>
      <c r="W20" s="2" t="s">
        <v>6603</v>
      </c>
      <c r="X20" s="8" t="s">
        <v>2001</v>
      </c>
      <c r="Y20" s="8" t="s">
        <v>2237</v>
      </c>
      <c r="Z20" s="8" t="s">
        <v>7439</v>
      </c>
      <c r="AA20" s="8" t="s">
        <v>7418</v>
      </c>
      <c r="AB20" s="8" t="s">
        <v>7419</v>
      </c>
      <c r="AC20" s="8" t="s">
        <v>12008</v>
      </c>
      <c r="AD20" s="8" t="s">
        <v>3852</v>
      </c>
      <c r="AE20" s="8" t="s">
        <v>1955</v>
      </c>
      <c r="AF20" s="8" t="s">
        <v>11944</v>
      </c>
      <c r="AH20" s="8" t="s">
        <v>2001</v>
      </c>
      <c r="AI20" s="4" t="s">
        <v>12023</v>
      </c>
      <c r="AJ20" s="2" t="s">
        <v>8144</v>
      </c>
      <c r="AK20" s="2" t="s">
        <v>8155</v>
      </c>
      <c r="AL20" s="2" t="s">
        <v>8156</v>
      </c>
      <c r="AM20" s="2" t="s">
        <v>2163</v>
      </c>
      <c r="AN20" s="2" t="s">
        <v>8711</v>
      </c>
      <c r="AO20" s="2" t="s">
        <v>5322</v>
      </c>
      <c r="AP20" s="2" t="s">
        <v>8709</v>
      </c>
      <c r="AQ20" s="2" t="s">
        <v>8710</v>
      </c>
      <c r="AR20" s="2" t="s">
        <v>7122</v>
      </c>
      <c r="AS20" s="2" t="s">
        <v>5738</v>
      </c>
      <c r="AT20" s="2" t="s">
        <v>5324</v>
      </c>
      <c r="AU20" s="2" t="s">
        <v>5322</v>
      </c>
      <c r="AV20" s="2" t="s">
        <v>5323</v>
      </c>
      <c r="AW20" s="2" t="s">
        <v>5325</v>
      </c>
    </row>
    <row r="21" spans="1:49" ht="14.1" x14ac:dyDescent="0.3">
      <c r="A21" s="98">
        <v>18</v>
      </c>
      <c r="D21" s="8" t="s">
        <v>7205</v>
      </c>
      <c r="E21" s="8" t="s">
        <v>4496</v>
      </c>
      <c r="F21" s="8" t="s">
        <v>2192</v>
      </c>
      <c r="G21" s="8" t="s">
        <v>4497</v>
      </c>
      <c r="H21" s="8" t="s">
        <v>4492</v>
      </c>
      <c r="I21" s="8" t="s">
        <v>3837</v>
      </c>
      <c r="J21" s="8" t="s">
        <v>4336</v>
      </c>
      <c r="K21" s="8" t="s">
        <v>2001</v>
      </c>
      <c r="L21" s="8" t="s">
        <v>4172</v>
      </c>
      <c r="M21" s="8" t="s">
        <v>5058</v>
      </c>
      <c r="N21" s="8" t="s">
        <v>5059</v>
      </c>
      <c r="O21" s="8" t="s">
        <v>3755</v>
      </c>
      <c r="P21" s="2" t="s">
        <v>3510</v>
      </c>
      <c r="Q21" s="2" t="s">
        <v>2182</v>
      </c>
      <c r="R21" s="2" t="s">
        <v>9061</v>
      </c>
      <c r="S21" s="8" t="s">
        <v>2128</v>
      </c>
      <c r="T21" s="2" t="s">
        <v>6604</v>
      </c>
      <c r="U21" s="2" t="s">
        <v>6605</v>
      </c>
      <c r="V21" s="2" t="s">
        <v>6606</v>
      </c>
      <c r="W21" s="2" t="s">
        <v>6607</v>
      </c>
      <c r="X21" s="8" t="s">
        <v>2001</v>
      </c>
      <c r="Y21" s="8" t="s">
        <v>7420</v>
      </c>
      <c r="Z21" s="8" t="s">
        <v>7439</v>
      </c>
      <c r="AA21" s="8" t="s">
        <v>7421</v>
      </c>
      <c r="AB21" s="8" t="s">
        <v>7419</v>
      </c>
      <c r="AC21" s="8" t="s">
        <v>12009</v>
      </c>
      <c r="AD21" s="8" t="s">
        <v>3916</v>
      </c>
      <c r="AE21" s="8" t="s">
        <v>1956</v>
      </c>
      <c r="AF21" s="8" t="s">
        <v>1997</v>
      </c>
      <c r="AH21" s="8" t="s">
        <v>2001</v>
      </c>
      <c r="AI21" s="4" t="s">
        <v>12024</v>
      </c>
      <c r="AJ21" s="2" t="s">
        <v>8144</v>
      </c>
      <c r="AK21" s="2" t="s">
        <v>8155</v>
      </c>
      <c r="AL21" s="2" t="s">
        <v>8157</v>
      </c>
      <c r="AM21" s="2" t="s">
        <v>2163</v>
      </c>
      <c r="AN21" s="2" t="s">
        <v>8711</v>
      </c>
      <c r="AO21" s="2" t="s">
        <v>5322</v>
      </c>
      <c r="AP21" s="2" t="s">
        <v>8712</v>
      </c>
      <c r="AQ21" s="2" t="s">
        <v>8710</v>
      </c>
      <c r="AR21" s="2" t="s">
        <v>7130</v>
      </c>
      <c r="AS21" s="2" t="s">
        <v>9009</v>
      </c>
      <c r="AT21" s="2" t="s">
        <v>5326</v>
      </c>
      <c r="AU21" s="2" t="s">
        <v>5322</v>
      </c>
      <c r="AV21" s="2" t="s">
        <v>5327</v>
      </c>
      <c r="AW21" s="2" t="s">
        <v>5325</v>
      </c>
    </row>
    <row r="22" spans="1:49" ht="14.1" x14ac:dyDescent="0.3">
      <c r="A22" s="98">
        <v>19</v>
      </c>
      <c r="D22" s="8" t="s">
        <v>7196</v>
      </c>
      <c r="E22" s="8" t="s">
        <v>4498</v>
      </c>
      <c r="F22" s="8" t="s">
        <v>4499</v>
      </c>
      <c r="G22" s="8" t="s">
        <v>4500</v>
      </c>
      <c r="H22" s="8" t="s">
        <v>4501</v>
      </c>
      <c r="I22" s="8" t="s">
        <v>3837</v>
      </c>
      <c r="J22" s="8" t="s">
        <v>4323</v>
      </c>
      <c r="K22" s="8" t="s">
        <v>2001</v>
      </c>
      <c r="L22" s="8" t="s">
        <v>5060</v>
      </c>
      <c r="M22" s="8" t="s">
        <v>5061</v>
      </c>
      <c r="N22" s="8" t="s">
        <v>5062</v>
      </c>
      <c r="O22" s="8" t="s">
        <v>3756</v>
      </c>
      <c r="P22" s="2" t="s">
        <v>5678</v>
      </c>
      <c r="Q22" s="2" t="s">
        <v>2188</v>
      </c>
      <c r="R22" s="2" t="s">
        <v>9062</v>
      </c>
      <c r="S22" s="8" t="s">
        <v>2129</v>
      </c>
      <c r="T22" s="2" t="s">
        <v>6604</v>
      </c>
      <c r="U22" s="2" t="s">
        <v>2298</v>
      </c>
      <c r="V22" s="2" t="s">
        <v>6608</v>
      </c>
      <c r="W22" s="2" t="s">
        <v>6609</v>
      </c>
      <c r="X22" s="8" t="s">
        <v>2001</v>
      </c>
      <c r="Y22" s="8" t="s">
        <v>5817</v>
      </c>
      <c r="Z22" s="8" t="s">
        <v>7448</v>
      </c>
      <c r="AA22" s="8" t="s">
        <v>7423</v>
      </c>
      <c r="AB22" s="8" t="s">
        <v>7424</v>
      </c>
      <c r="AC22" s="8" t="s">
        <v>2052</v>
      </c>
      <c r="AD22" s="8" t="s">
        <v>3917</v>
      </c>
      <c r="AE22" s="8" t="s">
        <v>1957</v>
      </c>
      <c r="AF22" s="8" t="s">
        <v>11940</v>
      </c>
      <c r="AH22" s="8" t="s">
        <v>2001</v>
      </c>
      <c r="AI22" s="2" t="s">
        <v>10268</v>
      </c>
      <c r="AJ22" s="2" t="s">
        <v>8158</v>
      </c>
      <c r="AK22" s="2" t="s">
        <v>8159</v>
      </c>
      <c r="AL22" s="2" t="s">
        <v>8160</v>
      </c>
      <c r="AM22" s="2" t="s">
        <v>8161</v>
      </c>
      <c r="AN22" s="2" t="s">
        <v>8713</v>
      </c>
      <c r="AO22" s="2" t="s">
        <v>4503</v>
      </c>
      <c r="AP22" s="2" t="s">
        <v>8712</v>
      </c>
      <c r="AQ22" s="2" t="s">
        <v>8714</v>
      </c>
      <c r="AR22" s="2" t="s">
        <v>5041</v>
      </c>
      <c r="AS22" s="2" t="s">
        <v>5749</v>
      </c>
      <c r="AT22" s="2" t="s">
        <v>5328</v>
      </c>
      <c r="AU22" s="2" t="s">
        <v>5322</v>
      </c>
      <c r="AV22" s="2" t="s">
        <v>5327</v>
      </c>
      <c r="AW22" s="2" t="s">
        <v>5329</v>
      </c>
    </row>
    <row r="23" spans="1:49" ht="14.1" x14ac:dyDescent="0.3">
      <c r="A23" s="98">
        <v>20</v>
      </c>
      <c r="D23" s="8" t="s">
        <v>7206</v>
      </c>
      <c r="E23" s="8" t="s">
        <v>4502</v>
      </c>
      <c r="F23" s="8" t="s">
        <v>4503</v>
      </c>
      <c r="G23" s="8" t="s">
        <v>4504</v>
      </c>
      <c r="H23" s="8" t="s">
        <v>4501</v>
      </c>
      <c r="I23" s="8" t="s">
        <v>3837</v>
      </c>
      <c r="J23" s="8" t="s">
        <v>4337</v>
      </c>
      <c r="K23" s="8" t="s">
        <v>2001</v>
      </c>
      <c r="L23" s="8" t="s">
        <v>5060</v>
      </c>
      <c r="M23" s="8" t="s">
        <v>5063</v>
      </c>
      <c r="N23" s="8" t="s">
        <v>5064</v>
      </c>
      <c r="O23" s="8" t="s">
        <v>3757</v>
      </c>
      <c r="P23" s="2" t="s">
        <v>5679</v>
      </c>
      <c r="Q23" s="2" t="s">
        <v>6410</v>
      </c>
      <c r="R23" s="2" t="s">
        <v>9063</v>
      </c>
      <c r="S23" s="8" t="s">
        <v>116</v>
      </c>
      <c r="T23" s="2" t="s">
        <v>6610</v>
      </c>
      <c r="U23" s="2" t="s">
        <v>6409</v>
      </c>
      <c r="V23" s="2" t="s">
        <v>6611</v>
      </c>
      <c r="W23" s="2" t="s">
        <v>5060</v>
      </c>
      <c r="X23" s="8" t="s">
        <v>2001</v>
      </c>
      <c r="Y23" s="8" t="s">
        <v>7425</v>
      </c>
      <c r="Z23" s="8" t="s">
        <v>7448</v>
      </c>
      <c r="AA23" s="8" t="s">
        <v>7426</v>
      </c>
      <c r="AB23" s="8" t="s">
        <v>7424</v>
      </c>
      <c r="AC23" s="8" t="s">
        <v>2053</v>
      </c>
      <c r="AD23" s="8" t="s">
        <v>3918</v>
      </c>
      <c r="AE23" s="8" t="s">
        <v>1958</v>
      </c>
      <c r="AF23" s="8" t="s">
        <v>1998</v>
      </c>
      <c r="AH23" s="8" t="s">
        <v>2001</v>
      </c>
      <c r="AI23" s="2" t="s">
        <v>10599</v>
      </c>
      <c r="AJ23" s="2" t="s">
        <v>8158</v>
      </c>
      <c r="AK23" s="2" t="s">
        <v>8159</v>
      </c>
      <c r="AL23" s="2" t="s">
        <v>8162</v>
      </c>
      <c r="AM23" s="2" t="s">
        <v>8161</v>
      </c>
      <c r="AN23" s="2" t="s">
        <v>8713</v>
      </c>
      <c r="AO23" s="2" t="s">
        <v>8715</v>
      </c>
      <c r="AP23" s="2" t="s">
        <v>5766</v>
      </c>
      <c r="AQ23" s="2" t="s">
        <v>8714</v>
      </c>
      <c r="AR23" s="2" t="s">
        <v>7144</v>
      </c>
      <c r="AS23" s="2" t="s">
        <v>5750</v>
      </c>
      <c r="AT23" s="2" t="s">
        <v>3739</v>
      </c>
      <c r="AU23" s="2" t="s">
        <v>5322</v>
      </c>
      <c r="AV23" s="2" t="s">
        <v>5330</v>
      </c>
      <c r="AW23" s="2" t="s">
        <v>5329</v>
      </c>
    </row>
    <row r="24" spans="1:49" ht="14.1" x14ac:dyDescent="0.3">
      <c r="A24" s="98">
        <v>21</v>
      </c>
      <c r="D24" s="8" t="s">
        <v>7197</v>
      </c>
      <c r="E24" s="8" t="s">
        <v>4505</v>
      </c>
      <c r="F24" s="8" t="s">
        <v>4506</v>
      </c>
      <c r="G24" s="8" t="s">
        <v>4507</v>
      </c>
      <c r="H24" s="8" t="s">
        <v>4501</v>
      </c>
      <c r="I24" s="8" t="s">
        <v>3837</v>
      </c>
      <c r="J24" s="8" t="s">
        <v>4324</v>
      </c>
      <c r="K24" s="8" t="s">
        <v>2001</v>
      </c>
      <c r="L24" s="8" t="s">
        <v>2344</v>
      </c>
      <c r="M24" s="8" t="s">
        <v>5065</v>
      </c>
      <c r="N24" s="8" t="s">
        <v>5066</v>
      </c>
      <c r="O24" s="8" t="s">
        <v>3758</v>
      </c>
      <c r="P24" s="2" t="s">
        <v>5680</v>
      </c>
      <c r="Q24" s="2" t="s">
        <v>6408</v>
      </c>
      <c r="R24" s="2" t="s">
        <v>9064</v>
      </c>
      <c r="S24" s="8" t="s">
        <v>2130</v>
      </c>
      <c r="T24" s="2" t="s">
        <v>6610</v>
      </c>
      <c r="U24" s="2" t="s">
        <v>6612</v>
      </c>
      <c r="V24" s="2" t="s">
        <v>6613</v>
      </c>
      <c r="W24" s="2" t="s">
        <v>6614</v>
      </c>
      <c r="X24" s="8" t="s">
        <v>2001</v>
      </c>
      <c r="Y24" s="8" t="s">
        <v>7427</v>
      </c>
      <c r="Z24" s="8" t="s">
        <v>7448</v>
      </c>
      <c r="AA24" s="8" t="s">
        <v>7428</v>
      </c>
      <c r="AB24" s="8" t="s">
        <v>7429</v>
      </c>
      <c r="AC24" s="8" t="s">
        <v>2054</v>
      </c>
      <c r="AD24" s="8" t="s">
        <v>3919</v>
      </c>
      <c r="AE24" s="8" t="s">
        <v>1959</v>
      </c>
      <c r="AF24" s="8" t="s">
        <v>11935</v>
      </c>
      <c r="AH24" s="8" t="s">
        <v>2003</v>
      </c>
      <c r="AI24" s="2" t="s">
        <v>11113</v>
      </c>
      <c r="AJ24" s="2" t="s">
        <v>8158</v>
      </c>
      <c r="AK24" s="2" t="s">
        <v>8163</v>
      </c>
      <c r="AL24" s="2" t="s">
        <v>8164</v>
      </c>
      <c r="AM24" s="2" t="s">
        <v>8165</v>
      </c>
      <c r="AN24" s="2" t="s">
        <v>8716</v>
      </c>
      <c r="AO24" s="2" t="s">
        <v>8715</v>
      </c>
      <c r="AP24" s="2" t="s">
        <v>5766</v>
      </c>
      <c r="AQ24" s="2" t="s">
        <v>8717</v>
      </c>
      <c r="AR24" s="2" t="s">
        <v>7131</v>
      </c>
      <c r="AS24" s="2" t="s">
        <v>3470</v>
      </c>
      <c r="AT24" s="2" t="s">
        <v>3740</v>
      </c>
      <c r="AU24" s="2" t="s">
        <v>2200</v>
      </c>
      <c r="AV24" s="2" t="s">
        <v>5330</v>
      </c>
      <c r="AW24" s="2" t="s">
        <v>5331</v>
      </c>
    </row>
    <row r="25" spans="1:49" ht="14.1" x14ac:dyDescent="0.3">
      <c r="A25" s="98">
        <v>22</v>
      </c>
      <c r="D25" s="8" t="s">
        <v>7207</v>
      </c>
      <c r="E25" s="8" t="s">
        <v>4508</v>
      </c>
      <c r="F25" s="8" t="s">
        <v>4509</v>
      </c>
      <c r="G25" s="8" t="s">
        <v>4510</v>
      </c>
      <c r="H25" s="8" t="s">
        <v>4511</v>
      </c>
      <c r="I25" s="8" t="s">
        <v>3837</v>
      </c>
      <c r="J25" s="8" t="s">
        <v>4338</v>
      </c>
      <c r="K25" s="8" t="s">
        <v>2001</v>
      </c>
      <c r="L25" s="8" t="s">
        <v>2344</v>
      </c>
      <c r="M25" s="8" t="s">
        <v>5067</v>
      </c>
      <c r="N25" s="8" t="s">
        <v>5068</v>
      </c>
      <c r="O25" s="8" t="s">
        <v>3759</v>
      </c>
      <c r="P25" s="2" t="s">
        <v>5681</v>
      </c>
      <c r="Q25" s="2" t="s">
        <v>6414</v>
      </c>
      <c r="R25" s="2" t="s">
        <v>9065</v>
      </c>
      <c r="S25" s="8" t="s">
        <v>2131</v>
      </c>
      <c r="T25" s="2" t="s">
        <v>6615</v>
      </c>
      <c r="U25" s="2" t="s">
        <v>6616</v>
      </c>
      <c r="V25" s="2" t="s">
        <v>6617</v>
      </c>
      <c r="W25" s="2" t="s">
        <v>6618</v>
      </c>
      <c r="X25" s="8" t="s">
        <v>2001</v>
      </c>
      <c r="Y25" s="8" t="s">
        <v>7430</v>
      </c>
      <c r="Z25" s="8" t="s">
        <v>6584</v>
      </c>
      <c r="AA25" s="8" t="s">
        <v>7432</v>
      </c>
      <c r="AB25" s="8" t="s">
        <v>7429</v>
      </c>
      <c r="AC25" s="8" t="s">
        <v>11995</v>
      </c>
      <c r="AD25" s="8" t="s">
        <v>3920</v>
      </c>
      <c r="AF25" s="8" t="s">
        <v>11943</v>
      </c>
      <c r="AH25" s="8" t="s">
        <v>2004</v>
      </c>
      <c r="AI25" s="4" t="s">
        <v>12025</v>
      </c>
      <c r="AJ25" s="2" t="s">
        <v>8158</v>
      </c>
      <c r="AK25" s="2" t="s">
        <v>8163</v>
      </c>
      <c r="AL25" s="2" t="s">
        <v>8166</v>
      </c>
      <c r="AM25" s="2" t="s">
        <v>8165</v>
      </c>
      <c r="AN25" s="2" t="s">
        <v>8716</v>
      </c>
      <c r="AO25" s="2" t="s">
        <v>2200</v>
      </c>
      <c r="AP25" s="2" t="s">
        <v>8718</v>
      </c>
      <c r="AQ25" s="2" t="s">
        <v>8717</v>
      </c>
      <c r="AR25" s="2" t="s">
        <v>7145</v>
      </c>
      <c r="AS25" s="2" t="s">
        <v>5751</v>
      </c>
      <c r="AT25" s="2" t="s">
        <v>5332</v>
      </c>
      <c r="AU25" s="2" t="s">
        <v>2200</v>
      </c>
      <c r="AV25" s="2" t="s">
        <v>5333</v>
      </c>
      <c r="AW25" s="2" t="s">
        <v>5331</v>
      </c>
    </row>
    <row r="26" spans="1:49" ht="14.1" x14ac:dyDescent="0.3">
      <c r="A26" s="98">
        <v>23</v>
      </c>
      <c r="D26" s="8" t="s">
        <v>7198</v>
      </c>
      <c r="E26" s="8" t="s">
        <v>4512</v>
      </c>
      <c r="F26" s="8" t="s">
        <v>4513</v>
      </c>
      <c r="G26" s="8" t="s">
        <v>4514</v>
      </c>
      <c r="H26" s="8" t="s">
        <v>4511</v>
      </c>
      <c r="I26" s="8" t="s">
        <v>3837</v>
      </c>
      <c r="J26" s="8" t="s">
        <v>4325</v>
      </c>
      <c r="K26" s="8" t="s">
        <v>2001</v>
      </c>
      <c r="L26" s="8" t="s">
        <v>2365</v>
      </c>
      <c r="M26" s="8" t="s">
        <v>5069</v>
      </c>
      <c r="N26" s="8" t="s">
        <v>5070</v>
      </c>
      <c r="O26" s="8" t="s">
        <v>3760</v>
      </c>
      <c r="P26" s="2" t="s">
        <v>3512</v>
      </c>
      <c r="Q26" s="2" t="s">
        <v>6417</v>
      </c>
      <c r="R26" s="2" t="s">
        <v>9066</v>
      </c>
      <c r="S26" s="8" t="s">
        <v>2132</v>
      </c>
      <c r="T26" s="2" t="s">
        <v>6615</v>
      </c>
      <c r="U26" s="2" t="s">
        <v>6619</v>
      </c>
      <c r="V26" s="2" t="s">
        <v>6620</v>
      </c>
      <c r="W26" s="2" t="s">
        <v>6621</v>
      </c>
      <c r="X26" s="8" t="s">
        <v>2001</v>
      </c>
      <c r="Y26" s="8" t="s">
        <v>7433</v>
      </c>
      <c r="Z26" s="8" t="s">
        <v>6584</v>
      </c>
      <c r="AA26" s="8" t="s">
        <v>7434</v>
      </c>
      <c r="AB26" s="8" t="s">
        <v>7435</v>
      </c>
      <c r="AC26" s="8" t="s">
        <v>2231</v>
      </c>
      <c r="AD26" s="8" t="s">
        <v>3921</v>
      </c>
      <c r="AF26" s="8" t="s">
        <v>3691</v>
      </c>
      <c r="AH26" s="8" t="s">
        <v>2005</v>
      </c>
      <c r="AI26" s="2" t="s">
        <v>9972</v>
      </c>
      <c r="AJ26" s="2" t="s">
        <v>8158</v>
      </c>
      <c r="AK26" s="2" t="s">
        <v>8167</v>
      </c>
      <c r="AL26" s="2" t="s">
        <v>8168</v>
      </c>
      <c r="AM26" s="2" t="s">
        <v>8169</v>
      </c>
      <c r="AN26" s="2" t="s">
        <v>8704</v>
      </c>
      <c r="AO26" s="2" t="s">
        <v>2200</v>
      </c>
      <c r="AP26" s="2" t="s">
        <v>8718</v>
      </c>
      <c r="AQ26" s="2" t="s">
        <v>8719</v>
      </c>
      <c r="AR26" s="2" t="s">
        <v>5785</v>
      </c>
      <c r="AS26" s="2" t="s">
        <v>5767</v>
      </c>
      <c r="AT26" s="2" t="s">
        <v>5334</v>
      </c>
      <c r="AU26" s="2" t="s">
        <v>2200</v>
      </c>
      <c r="AV26" s="2" t="s">
        <v>5333</v>
      </c>
      <c r="AW26" s="2" t="s">
        <v>5335</v>
      </c>
    </row>
    <row r="27" spans="1:49" ht="14.1" x14ac:dyDescent="0.3">
      <c r="A27" s="98">
        <v>24</v>
      </c>
      <c r="D27" s="8" t="s">
        <v>7208</v>
      </c>
      <c r="E27" s="8" t="s">
        <v>4515</v>
      </c>
      <c r="F27" s="8" t="s">
        <v>4516</v>
      </c>
      <c r="G27" s="8" t="s">
        <v>4517</v>
      </c>
      <c r="H27" s="8" t="s">
        <v>4511</v>
      </c>
      <c r="I27" s="8" t="s">
        <v>3837</v>
      </c>
      <c r="J27" s="8" t="s">
        <v>4339</v>
      </c>
      <c r="K27" s="8" t="s">
        <v>2001</v>
      </c>
      <c r="L27" s="8" t="s">
        <v>2365</v>
      </c>
      <c r="M27" s="8" t="s">
        <v>5069</v>
      </c>
      <c r="N27" s="8" t="s">
        <v>5071</v>
      </c>
      <c r="O27" s="8" t="s">
        <v>3761</v>
      </c>
      <c r="P27" s="2" t="s">
        <v>5682</v>
      </c>
      <c r="Q27" s="2" t="s">
        <v>6403</v>
      </c>
      <c r="R27" s="2" t="s">
        <v>9067</v>
      </c>
      <c r="S27" s="8" t="s">
        <v>2133</v>
      </c>
      <c r="T27" s="2" t="s">
        <v>6622</v>
      </c>
      <c r="U27" s="2" t="s">
        <v>6623</v>
      </c>
      <c r="V27" s="2" t="s">
        <v>6624</v>
      </c>
      <c r="W27" s="2" t="s">
        <v>6625</v>
      </c>
      <c r="X27" s="8" t="s">
        <v>2001</v>
      </c>
      <c r="Y27" s="8" t="s">
        <v>7436</v>
      </c>
      <c r="Z27" s="8" t="s">
        <v>6584</v>
      </c>
      <c r="AA27" s="8" t="s">
        <v>7437</v>
      </c>
      <c r="AB27" s="8" t="s">
        <v>7435</v>
      </c>
      <c r="AC27" s="8" t="s">
        <v>11993</v>
      </c>
      <c r="AD27" s="8" t="s">
        <v>3922</v>
      </c>
      <c r="AF27" s="8" t="s">
        <v>11936</v>
      </c>
      <c r="AH27" s="8" t="s">
        <v>2006</v>
      </c>
      <c r="AI27" s="2" t="s">
        <v>10087</v>
      </c>
      <c r="AJ27" s="2" t="s">
        <v>8158</v>
      </c>
      <c r="AK27" s="2" t="s">
        <v>8167</v>
      </c>
      <c r="AL27" s="2" t="s">
        <v>8170</v>
      </c>
      <c r="AM27" s="2" t="s">
        <v>8169</v>
      </c>
      <c r="AN27" s="2" t="s">
        <v>8704</v>
      </c>
      <c r="AO27" s="2" t="s">
        <v>8720</v>
      </c>
      <c r="AP27" s="2" t="s">
        <v>8721</v>
      </c>
      <c r="AQ27" s="2" t="s">
        <v>8719</v>
      </c>
      <c r="AR27" s="2" t="s">
        <v>5786</v>
      </c>
      <c r="AS27" s="2" t="s">
        <v>3471</v>
      </c>
      <c r="AT27" s="2" t="s">
        <v>3742</v>
      </c>
      <c r="AU27" s="2" t="s">
        <v>2200</v>
      </c>
      <c r="AV27" s="2" t="s">
        <v>5336</v>
      </c>
      <c r="AW27" s="2" t="s">
        <v>5335</v>
      </c>
    </row>
    <row r="28" spans="1:49" ht="14.1" x14ac:dyDescent="0.3">
      <c r="A28" s="98">
        <v>25</v>
      </c>
      <c r="D28" s="8" t="s">
        <v>7209</v>
      </c>
      <c r="E28" s="8" t="s">
        <v>4518</v>
      </c>
      <c r="F28" s="8" t="s">
        <v>4519</v>
      </c>
      <c r="G28" s="8" t="s">
        <v>4520</v>
      </c>
      <c r="H28" s="8" t="s">
        <v>4521</v>
      </c>
      <c r="I28" s="8" t="s">
        <v>3837</v>
      </c>
      <c r="J28" s="8" t="s">
        <v>4326</v>
      </c>
      <c r="K28" s="8" t="s">
        <v>2001</v>
      </c>
      <c r="L28" s="8" t="s">
        <v>363</v>
      </c>
      <c r="M28" s="8" t="s">
        <v>5069</v>
      </c>
      <c r="N28" s="8" t="s">
        <v>5072</v>
      </c>
      <c r="O28" s="8" t="s">
        <v>3762</v>
      </c>
      <c r="P28" s="2" t="s">
        <v>4462</v>
      </c>
      <c r="Q28" s="2" t="s">
        <v>2200</v>
      </c>
      <c r="R28" s="2" t="s">
        <v>9068</v>
      </c>
      <c r="S28" s="8" t="s">
        <v>2134</v>
      </c>
      <c r="T28" s="2" t="s">
        <v>6622</v>
      </c>
      <c r="U28" s="2" t="s">
        <v>6626</v>
      </c>
      <c r="V28" s="2" t="s">
        <v>6627</v>
      </c>
      <c r="W28" s="2" t="s">
        <v>6628</v>
      </c>
      <c r="X28" s="8" t="s">
        <v>2001</v>
      </c>
      <c r="Y28" s="8" t="s">
        <v>7438</v>
      </c>
      <c r="Z28" s="8" t="s">
        <v>7463</v>
      </c>
      <c r="AA28" s="8" t="s">
        <v>7440</v>
      </c>
      <c r="AB28" s="8" t="s">
        <v>7441</v>
      </c>
      <c r="AC28" s="8" t="s">
        <v>2055</v>
      </c>
      <c r="AD28" s="8" t="s">
        <v>3900</v>
      </c>
      <c r="AF28" s="8" t="s">
        <v>11937</v>
      </c>
      <c r="AH28" s="8" t="s">
        <v>2007</v>
      </c>
      <c r="AI28" s="2" t="s">
        <v>9971</v>
      </c>
      <c r="AJ28" s="2" t="s">
        <v>8158</v>
      </c>
      <c r="AK28" s="2" t="s">
        <v>8171</v>
      </c>
      <c r="AL28" s="2" t="s">
        <v>8172</v>
      </c>
      <c r="AM28" s="2" t="s">
        <v>8173</v>
      </c>
      <c r="AN28" s="2" t="s">
        <v>8704</v>
      </c>
      <c r="AO28" s="2" t="s">
        <v>8720</v>
      </c>
      <c r="AP28" s="2" t="s">
        <v>8721</v>
      </c>
      <c r="AQ28" s="2" t="s">
        <v>8722</v>
      </c>
      <c r="AR28" s="2" t="s">
        <v>7132</v>
      </c>
      <c r="AS28" s="2" t="s">
        <v>9010</v>
      </c>
      <c r="AT28" s="2" t="s">
        <v>3743</v>
      </c>
      <c r="AU28" s="2" t="s">
        <v>2200</v>
      </c>
      <c r="AV28" s="2" t="s">
        <v>5336</v>
      </c>
      <c r="AW28" s="2" t="s">
        <v>5337</v>
      </c>
    </row>
    <row r="29" spans="1:49" ht="14.1" x14ac:dyDescent="0.3">
      <c r="A29" s="98">
        <v>26</v>
      </c>
      <c r="D29" s="8" t="s">
        <v>7222</v>
      </c>
      <c r="E29" s="8" t="s">
        <v>4522</v>
      </c>
      <c r="F29" s="8" t="s">
        <v>4523</v>
      </c>
      <c r="G29" s="8" t="s">
        <v>4524</v>
      </c>
      <c r="H29" s="8" t="s">
        <v>4521</v>
      </c>
      <c r="I29" s="8" t="s">
        <v>3837</v>
      </c>
      <c r="J29" s="8" t="s">
        <v>4340</v>
      </c>
      <c r="K29" s="8" t="s">
        <v>2001</v>
      </c>
      <c r="L29" s="8" t="s">
        <v>363</v>
      </c>
      <c r="M29" s="8" t="s">
        <v>5069</v>
      </c>
      <c r="N29" s="8" t="s">
        <v>5073</v>
      </c>
      <c r="O29" s="8" t="s">
        <v>3763</v>
      </c>
      <c r="P29" s="2" t="s">
        <v>5683</v>
      </c>
      <c r="Q29" s="2" t="s">
        <v>6406</v>
      </c>
      <c r="R29" s="2" t="s">
        <v>9069</v>
      </c>
      <c r="S29" s="8" t="s">
        <v>2135</v>
      </c>
      <c r="T29" s="2" t="s">
        <v>6629</v>
      </c>
      <c r="U29" s="2" t="s">
        <v>6630</v>
      </c>
      <c r="V29" s="2" t="s">
        <v>6631</v>
      </c>
      <c r="W29" s="2" t="s">
        <v>6632</v>
      </c>
      <c r="X29" s="8" t="s">
        <v>2001</v>
      </c>
      <c r="Y29" s="8" t="s">
        <v>7442</v>
      </c>
      <c r="Z29" s="8" t="s">
        <v>7463</v>
      </c>
      <c r="AA29" s="8" t="s">
        <v>7443</v>
      </c>
      <c r="AB29" s="8" t="s">
        <v>7441</v>
      </c>
      <c r="AC29" s="8" t="s">
        <v>2056</v>
      </c>
      <c r="AD29" s="8" t="s">
        <v>3900</v>
      </c>
      <c r="AF29" s="8" t="s">
        <v>11942</v>
      </c>
      <c r="AH29" s="8" t="s">
        <v>2008</v>
      </c>
      <c r="AI29" s="2" t="s">
        <v>10726</v>
      </c>
      <c r="AJ29" s="2" t="s">
        <v>8158</v>
      </c>
      <c r="AK29" s="2" t="s">
        <v>8171</v>
      </c>
      <c r="AL29" s="2" t="s">
        <v>8174</v>
      </c>
      <c r="AM29" s="2" t="s">
        <v>8173</v>
      </c>
      <c r="AN29" s="2" t="s">
        <v>8704</v>
      </c>
      <c r="AO29" s="2" t="s">
        <v>8723</v>
      </c>
      <c r="AP29" s="2" t="s">
        <v>8724</v>
      </c>
      <c r="AQ29" s="2" t="s">
        <v>8722</v>
      </c>
      <c r="AR29" s="2" t="s">
        <v>7146</v>
      </c>
      <c r="AS29" s="2" t="s">
        <v>5778</v>
      </c>
      <c r="AT29" s="2" t="s">
        <v>3744</v>
      </c>
      <c r="AU29" s="2" t="s">
        <v>5338</v>
      </c>
      <c r="AV29" s="2" t="s">
        <v>5339</v>
      </c>
      <c r="AW29" s="2" t="s">
        <v>5337</v>
      </c>
    </row>
    <row r="30" spans="1:49" ht="14.1" x14ac:dyDescent="0.3">
      <c r="A30" s="98">
        <v>27</v>
      </c>
      <c r="D30" s="8" t="s">
        <v>7210</v>
      </c>
      <c r="E30" s="8" t="s">
        <v>4525</v>
      </c>
      <c r="F30" s="8" t="s">
        <v>4526</v>
      </c>
      <c r="G30" s="8" t="s">
        <v>4527</v>
      </c>
      <c r="H30" s="8" t="s">
        <v>4521</v>
      </c>
      <c r="I30" s="8" t="s">
        <v>3837</v>
      </c>
      <c r="J30" s="8" t="s">
        <v>4327</v>
      </c>
      <c r="K30" s="8" t="s">
        <v>2001</v>
      </c>
      <c r="L30" s="8" t="s">
        <v>363</v>
      </c>
      <c r="M30" s="8" t="s">
        <v>5069</v>
      </c>
      <c r="N30" s="8" t="s">
        <v>5074</v>
      </c>
      <c r="O30" s="8" t="s">
        <v>3764</v>
      </c>
      <c r="P30" s="2" t="s">
        <v>3737</v>
      </c>
      <c r="Q30" s="2" t="s">
        <v>6423</v>
      </c>
      <c r="R30" s="2" t="s">
        <v>9070</v>
      </c>
      <c r="S30" s="8" t="s">
        <v>120</v>
      </c>
      <c r="T30" s="2" t="s">
        <v>6629</v>
      </c>
      <c r="U30" s="2" t="s">
        <v>6633</v>
      </c>
      <c r="V30" s="2" t="s">
        <v>6634</v>
      </c>
      <c r="W30" s="2" t="s">
        <v>6635</v>
      </c>
      <c r="X30" s="8" t="s">
        <v>2001</v>
      </c>
      <c r="Y30" s="8" t="s">
        <v>7444</v>
      </c>
      <c r="Z30" s="8" t="s">
        <v>7463</v>
      </c>
      <c r="AA30" s="8" t="s">
        <v>7445</v>
      </c>
      <c r="AB30" s="8" t="s">
        <v>7446</v>
      </c>
      <c r="AC30" s="8" t="s">
        <v>11991</v>
      </c>
      <c r="AD30" s="8" t="s">
        <v>3900</v>
      </c>
      <c r="AF30" s="8" t="s">
        <v>11941</v>
      </c>
      <c r="AH30" s="8" t="s">
        <v>2009</v>
      </c>
      <c r="AI30" s="2" t="s">
        <v>9486</v>
      </c>
      <c r="AJ30" s="2" t="s">
        <v>8158</v>
      </c>
      <c r="AK30" s="2" t="s">
        <v>8175</v>
      </c>
      <c r="AL30" s="2" t="s">
        <v>8176</v>
      </c>
      <c r="AM30" s="2" t="s">
        <v>8177</v>
      </c>
      <c r="AN30" s="2" t="s">
        <v>8725</v>
      </c>
      <c r="AO30" s="2" t="s">
        <v>8723</v>
      </c>
      <c r="AP30" s="2" t="s">
        <v>8724</v>
      </c>
      <c r="AQ30" s="2" t="s">
        <v>8722</v>
      </c>
      <c r="AR30" s="2" t="s">
        <v>7133</v>
      </c>
      <c r="AS30" s="2" t="s">
        <v>5779</v>
      </c>
      <c r="AT30" s="2" t="s">
        <v>3745</v>
      </c>
      <c r="AU30" s="2" t="s">
        <v>5338</v>
      </c>
      <c r="AV30" s="2" t="s">
        <v>5339</v>
      </c>
      <c r="AW30" s="2" t="s">
        <v>5340</v>
      </c>
    </row>
    <row r="31" spans="1:49" ht="14.1" x14ac:dyDescent="0.3">
      <c r="A31" s="98">
        <v>28</v>
      </c>
      <c r="D31" s="8" t="s">
        <v>7223</v>
      </c>
      <c r="E31" s="8" t="s">
        <v>4528</v>
      </c>
      <c r="F31" s="8" t="s">
        <v>4529</v>
      </c>
      <c r="G31" s="8" t="s">
        <v>4530</v>
      </c>
      <c r="H31" s="8" t="s">
        <v>4531</v>
      </c>
      <c r="I31" s="8" t="s">
        <v>3837</v>
      </c>
      <c r="J31" s="8" t="s">
        <v>4341</v>
      </c>
      <c r="K31" s="8" t="s">
        <v>2001</v>
      </c>
      <c r="L31" s="8" t="s">
        <v>363</v>
      </c>
      <c r="M31" s="8" t="s">
        <v>5069</v>
      </c>
      <c r="N31" s="8" t="s">
        <v>5075</v>
      </c>
      <c r="O31" s="8" t="s">
        <v>3735</v>
      </c>
      <c r="P31" s="2" t="s">
        <v>4464</v>
      </c>
      <c r="Q31" s="2" t="s">
        <v>4519</v>
      </c>
      <c r="R31" s="2" t="s">
        <v>9071</v>
      </c>
      <c r="S31" s="8" t="s">
        <v>2136</v>
      </c>
      <c r="T31" s="2" t="s">
        <v>6636</v>
      </c>
      <c r="U31" s="2" t="s">
        <v>6637</v>
      </c>
      <c r="V31" s="2" t="s">
        <v>6638</v>
      </c>
      <c r="W31" s="2" t="s">
        <v>6639</v>
      </c>
      <c r="X31" s="8" t="s">
        <v>2001</v>
      </c>
      <c r="Y31" s="8" t="s">
        <v>7447</v>
      </c>
      <c r="Z31" s="8" t="s">
        <v>7472</v>
      </c>
      <c r="AA31" s="8" t="s">
        <v>7449</v>
      </c>
      <c r="AB31" s="8" t="s">
        <v>7446</v>
      </c>
      <c r="AC31" s="8" t="s">
        <v>11992</v>
      </c>
      <c r="AD31" s="8" t="s">
        <v>3900</v>
      </c>
      <c r="AF31" s="8" t="s">
        <v>14511</v>
      </c>
      <c r="AH31" s="8" t="s">
        <v>2010</v>
      </c>
      <c r="AI31" s="4" t="s">
        <v>12026</v>
      </c>
      <c r="AJ31" s="2" t="s">
        <v>8178</v>
      </c>
      <c r="AK31" s="2" t="s">
        <v>8175</v>
      </c>
      <c r="AL31" s="2" t="s">
        <v>8179</v>
      </c>
      <c r="AM31" s="2" t="s">
        <v>8177</v>
      </c>
      <c r="AN31" s="2" t="s">
        <v>8725</v>
      </c>
      <c r="AO31" s="2" t="s">
        <v>8726</v>
      </c>
      <c r="AP31" s="2" t="s">
        <v>8727</v>
      </c>
      <c r="AQ31" s="2" t="s">
        <v>8728</v>
      </c>
      <c r="AR31" s="2" t="s">
        <v>7147</v>
      </c>
      <c r="AS31" s="2" t="s">
        <v>9017</v>
      </c>
      <c r="AT31" s="2" t="s">
        <v>5341</v>
      </c>
      <c r="AU31" s="2" t="s">
        <v>5338</v>
      </c>
      <c r="AV31" s="2" t="s">
        <v>5342</v>
      </c>
      <c r="AW31" s="2" t="s">
        <v>5340</v>
      </c>
    </row>
    <row r="32" spans="1:49" ht="14.1" x14ac:dyDescent="0.3">
      <c r="A32" s="98">
        <v>29</v>
      </c>
      <c r="D32" s="8" t="s">
        <v>7211</v>
      </c>
      <c r="E32" s="8" t="s">
        <v>4532</v>
      </c>
      <c r="F32" s="8" t="s">
        <v>4533</v>
      </c>
      <c r="G32" s="8" t="s">
        <v>4534</v>
      </c>
      <c r="H32" s="8" t="s">
        <v>4531</v>
      </c>
      <c r="I32" s="8" t="s">
        <v>3837</v>
      </c>
      <c r="J32" s="8" t="s">
        <v>4328</v>
      </c>
      <c r="K32" s="8" t="s">
        <v>2001</v>
      </c>
      <c r="L32" s="8" t="s">
        <v>363</v>
      </c>
      <c r="M32" s="8" t="s">
        <v>5076</v>
      </c>
      <c r="N32" s="8" t="s">
        <v>5077</v>
      </c>
      <c r="O32" s="8" t="s">
        <v>3735</v>
      </c>
      <c r="P32" s="2" t="s">
        <v>5684</v>
      </c>
      <c r="Q32" s="2" t="s">
        <v>2203</v>
      </c>
      <c r="R32" s="2" t="s">
        <v>9072</v>
      </c>
      <c r="S32" s="8" t="s">
        <v>2137</v>
      </c>
      <c r="T32" s="2" t="s">
        <v>6636</v>
      </c>
      <c r="U32" s="2" t="s">
        <v>6640</v>
      </c>
      <c r="V32" s="2" t="s">
        <v>6641</v>
      </c>
      <c r="W32" s="2" t="s">
        <v>6642</v>
      </c>
      <c r="X32" s="8" t="s">
        <v>2001</v>
      </c>
      <c r="Y32" s="8" t="s">
        <v>5844</v>
      </c>
      <c r="Z32" s="8" t="s">
        <v>7472</v>
      </c>
      <c r="AA32" s="8" t="s">
        <v>7450</v>
      </c>
      <c r="AB32" s="8" t="s">
        <v>7451</v>
      </c>
      <c r="AC32" s="8" t="s">
        <v>11989</v>
      </c>
      <c r="AD32" s="8" t="s">
        <v>3900</v>
      </c>
      <c r="AF32" s="8" t="s">
        <v>2000</v>
      </c>
      <c r="AH32" s="8" t="s">
        <v>2011</v>
      </c>
      <c r="AI32" s="2" t="s">
        <v>10383</v>
      </c>
      <c r="AJ32" s="2" t="s">
        <v>8178</v>
      </c>
      <c r="AK32" s="2" t="s">
        <v>8180</v>
      </c>
      <c r="AL32" s="2" t="s">
        <v>8181</v>
      </c>
      <c r="AM32" s="2" t="s">
        <v>2189</v>
      </c>
      <c r="AN32" s="2" t="s">
        <v>8729</v>
      </c>
      <c r="AO32" s="2" t="s">
        <v>8726</v>
      </c>
      <c r="AP32" s="2" t="s">
        <v>8727</v>
      </c>
      <c r="AQ32" s="2" t="s">
        <v>8728</v>
      </c>
      <c r="AR32" s="2" t="s">
        <v>7134</v>
      </c>
      <c r="AS32" s="2" t="s">
        <v>5802</v>
      </c>
      <c r="AT32" s="2" t="s">
        <v>5343</v>
      </c>
      <c r="AU32" s="2" t="s">
        <v>5338</v>
      </c>
      <c r="AV32" s="2" t="s">
        <v>5342</v>
      </c>
      <c r="AW32" s="2" t="s">
        <v>5344</v>
      </c>
    </row>
    <row r="33" spans="1:49" ht="14.1" x14ac:dyDescent="0.3">
      <c r="A33" s="98">
        <v>30</v>
      </c>
      <c r="D33" s="8" t="s">
        <v>7224</v>
      </c>
      <c r="E33" s="8" t="s">
        <v>4535</v>
      </c>
      <c r="F33" s="8" t="s">
        <v>4536</v>
      </c>
      <c r="G33" s="8" t="s">
        <v>4537</v>
      </c>
      <c r="H33" s="8" t="s">
        <v>4531</v>
      </c>
      <c r="I33" s="8" t="s">
        <v>3837</v>
      </c>
      <c r="J33" s="8" t="s">
        <v>4342</v>
      </c>
      <c r="K33" s="8" t="s">
        <v>2001</v>
      </c>
      <c r="L33" s="8" t="s">
        <v>366</v>
      </c>
      <c r="M33" s="8" t="s">
        <v>4605</v>
      </c>
      <c r="N33" s="8" t="s">
        <v>5078</v>
      </c>
      <c r="O33" s="8" t="s">
        <v>3735</v>
      </c>
      <c r="P33" s="2" t="s">
        <v>4465</v>
      </c>
      <c r="Q33" s="2" t="s">
        <v>5054</v>
      </c>
      <c r="R33" s="2" t="s">
        <v>9073</v>
      </c>
      <c r="S33" s="8" t="s">
        <v>2138</v>
      </c>
      <c r="T33" s="2" t="s">
        <v>6643</v>
      </c>
      <c r="U33" s="2" t="s">
        <v>2510</v>
      </c>
      <c r="V33" s="2" t="s">
        <v>6644</v>
      </c>
      <c r="W33" s="2" t="s">
        <v>5079</v>
      </c>
      <c r="X33" s="8" t="s">
        <v>2001</v>
      </c>
      <c r="Y33" s="8" t="s">
        <v>7452</v>
      </c>
      <c r="Z33" s="8" t="s">
        <v>7472</v>
      </c>
      <c r="AA33" s="8" t="s">
        <v>7453</v>
      </c>
      <c r="AB33" s="8" t="s">
        <v>7451</v>
      </c>
      <c r="AC33" s="8" t="s">
        <v>11990</v>
      </c>
      <c r="AD33" s="8" t="s">
        <v>3900</v>
      </c>
      <c r="AF33" s="8" t="s">
        <v>3948</v>
      </c>
      <c r="AH33" s="8" t="s">
        <v>2012</v>
      </c>
      <c r="AI33" s="2" t="s">
        <v>10840</v>
      </c>
      <c r="AJ33" s="2" t="s">
        <v>8178</v>
      </c>
      <c r="AK33" s="2" t="s">
        <v>8180</v>
      </c>
      <c r="AL33" s="2" t="s">
        <v>8182</v>
      </c>
      <c r="AM33" s="2" t="s">
        <v>2189</v>
      </c>
      <c r="AN33" s="2" t="s">
        <v>8729</v>
      </c>
      <c r="AO33" s="2" t="s">
        <v>8730</v>
      </c>
      <c r="AP33" s="2" t="s">
        <v>8731</v>
      </c>
      <c r="AQ33" s="2" t="s">
        <v>8728</v>
      </c>
      <c r="AR33" s="2" t="s">
        <v>7148</v>
      </c>
      <c r="AS33" s="2" t="s">
        <v>9018</v>
      </c>
      <c r="AT33" s="2" t="s">
        <v>5345</v>
      </c>
      <c r="AU33" s="2" t="s">
        <v>5338</v>
      </c>
      <c r="AV33" s="2" t="s">
        <v>5346</v>
      </c>
      <c r="AW33" s="2" t="s">
        <v>5344</v>
      </c>
    </row>
    <row r="34" spans="1:49" ht="14.1" x14ac:dyDescent="0.3">
      <c r="A34" s="98">
        <v>31</v>
      </c>
      <c r="D34" s="8" t="s">
        <v>7212</v>
      </c>
      <c r="E34" s="8" t="s">
        <v>3470</v>
      </c>
      <c r="F34" s="8" t="s">
        <v>4538</v>
      </c>
      <c r="G34" s="8" t="s">
        <v>4539</v>
      </c>
      <c r="H34" s="8" t="s">
        <v>4540</v>
      </c>
      <c r="I34" s="8" t="s">
        <v>3837</v>
      </c>
      <c r="J34" s="8" t="s">
        <v>4329</v>
      </c>
      <c r="K34" s="8" t="s">
        <v>2001</v>
      </c>
      <c r="L34" s="8" t="s">
        <v>366</v>
      </c>
      <c r="M34" s="8" t="s">
        <v>3573</v>
      </c>
      <c r="N34" s="8" t="s">
        <v>170</v>
      </c>
      <c r="O34" s="8" t="s">
        <v>3735</v>
      </c>
      <c r="P34" s="2" t="s">
        <v>5685</v>
      </c>
      <c r="Q34" s="2" t="s">
        <v>5054</v>
      </c>
      <c r="R34" s="2" t="s">
        <v>9074</v>
      </c>
      <c r="S34" s="8" t="s">
        <v>2139</v>
      </c>
      <c r="T34" s="2" t="s">
        <v>6645</v>
      </c>
      <c r="U34" s="2" t="s">
        <v>6646</v>
      </c>
      <c r="V34" s="2" t="s">
        <v>6647</v>
      </c>
      <c r="W34" s="2" t="s">
        <v>2480</v>
      </c>
      <c r="X34" s="8" t="s">
        <v>3418</v>
      </c>
      <c r="Y34" s="8" t="s">
        <v>7454</v>
      </c>
      <c r="Z34" s="8" t="s">
        <v>7478</v>
      </c>
      <c r="AA34" s="8" t="s">
        <v>7455</v>
      </c>
      <c r="AB34" s="8" t="s">
        <v>7456</v>
      </c>
      <c r="AC34" s="8" t="s">
        <v>11987</v>
      </c>
      <c r="AD34" s="8" t="s">
        <v>3900</v>
      </c>
      <c r="AF34" s="8" t="s">
        <v>6835</v>
      </c>
      <c r="AH34" s="8" t="s">
        <v>2013</v>
      </c>
      <c r="AI34" s="4" t="s">
        <v>12027</v>
      </c>
      <c r="AJ34" s="2" t="s">
        <v>8178</v>
      </c>
      <c r="AK34" s="2" t="s">
        <v>8183</v>
      </c>
      <c r="AL34" s="2" t="s">
        <v>8184</v>
      </c>
      <c r="AM34" s="2" t="s">
        <v>5718</v>
      </c>
      <c r="AN34" s="2" t="s">
        <v>6590</v>
      </c>
      <c r="AO34" s="2" t="s">
        <v>8730</v>
      </c>
      <c r="AP34" s="2" t="s">
        <v>8731</v>
      </c>
      <c r="AQ34" s="2" t="s">
        <v>8732</v>
      </c>
      <c r="AR34" s="2" t="s">
        <v>7135</v>
      </c>
      <c r="AS34" s="2" t="s">
        <v>9011</v>
      </c>
      <c r="AT34" s="2" t="s">
        <v>5347</v>
      </c>
      <c r="AU34" s="2" t="s">
        <v>5338</v>
      </c>
      <c r="AV34" s="2" t="s">
        <v>5346</v>
      </c>
      <c r="AW34" s="2" t="s">
        <v>5348</v>
      </c>
    </row>
    <row r="35" spans="1:49" ht="14.1" x14ac:dyDescent="0.3">
      <c r="A35" s="98">
        <v>32</v>
      </c>
      <c r="D35" s="8" t="s">
        <v>7225</v>
      </c>
      <c r="E35" s="8" t="s">
        <v>4541</v>
      </c>
      <c r="F35" s="8" t="s">
        <v>4542</v>
      </c>
      <c r="G35" s="8" t="s">
        <v>4543</v>
      </c>
      <c r="H35" s="8" t="s">
        <v>4540</v>
      </c>
      <c r="I35" s="8" t="s">
        <v>3837</v>
      </c>
      <c r="J35" s="8" t="s">
        <v>4343</v>
      </c>
      <c r="K35" s="8" t="s">
        <v>2001</v>
      </c>
      <c r="L35" s="8" t="s">
        <v>5079</v>
      </c>
      <c r="M35" s="8" t="s">
        <v>5080</v>
      </c>
      <c r="N35" s="8" t="s">
        <v>5081</v>
      </c>
      <c r="O35" s="8" t="s">
        <v>3735</v>
      </c>
      <c r="P35" s="2" t="s">
        <v>5686</v>
      </c>
      <c r="Q35" s="2" t="s">
        <v>6418</v>
      </c>
      <c r="R35" s="2" t="s">
        <v>9075</v>
      </c>
      <c r="S35" s="8" t="s">
        <v>2140</v>
      </c>
      <c r="T35" s="2" t="s">
        <v>6645</v>
      </c>
      <c r="U35" s="2" t="s">
        <v>2525</v>
      </c>
      <c r="V35" s="2" t="s">
        <v>6648</v>
      </c>
      <c r="W35" s="2" t="s">
        <v>6649</v>
      </c>
      <c r="X35" s="8" t="s">
        <v>2130</v>
      </c>
      <c r="Y35" s="8" t="s">
        <v>7457</v>
      </c>
      <c r="Z35" s="8" t="s">
        <v>7478</v>
      </c>
      <c r="AA35" s="8" t="s">
        <v>7458</v>
      </c>
      <c r="AB35" s="8" t="s">
        <v>7459</v>
      </c>
      <c r="AC35" s="8" t="s">
        <v>11988</v>
      </c>
      <c r="AD35" s="8" t="s">
        <v>3900</v>
      </c>
      <c r="AF35" s="8"/>
      <c r="AH35" s="8" t="s">
        <v>2014</v>
      </c>
      <c r="AI35" s="2" t="s">
        <v>9421</v>
      </c>
      <c r="AJ35" s="2" t="s">
        <v>8178</v>
      </c>
      <c r="AK35" s="2" t="s">
        <v>8183</v>
      </c>
      <c r="AL35" s="2" t="s">
        <v>8185</v>
      </c>
      <c r="AM35" s="2" t="s">
        <v>5718</v>
      </c>
      <c r="AN35" s="2" t="s">
        <v>6590</v>
      </c>
      <c r="AO35" s="2" t="s">
        <v>8733</v>
      </c>
      <c r="AP35" s="2" t="s">
        <v>8734</v>
      </c>
      <c r="AQ35" s="2" t="s">
        <v>8732</v>
      </c>
      <c r="AR35" s="2" t="s">
        <v>5841</v>
      </c>
      <c r="AS35" s="2" t="s">
        <v>5819</v>
      </c>
      <c r="AT35" s="2" t="s">
        <v>5349</v>
      </c>
      <c r="AU35" s="2" t="s">
        <v>5350</v>
      </c>
      <c r="AV35" s="2" t="s">
        <v>5351</v>
      </c>
      <c r="AW35" s="2" t="s">
        <v>5348</v>
      </c>
    </row>
    <row r="36" spans="1:49" ht="14.1" x14ac:dyDescent="0.3">
      <c r="A36" s="98">
        <v>33</v>
      </c>
      <c r="D36" s="8" t="s">
        <v>7213</v>
      </c>
      <c r="E36" s="8" t="s">
        <v>4544</v>
      </c>
      <c r="F36" s="8" t="s">
        <v>4545</v>
      </c>
      <c r="G36" s="8" t="s">
        <v>4546</v>
      </c>
      <c r="H36" s="8" t="s">
        <v>4540</v>
      </c>
      <c r="I36" s="8" t="s">
        <v>3837</v>
      </c>
      <c r="J36" s="8" t="s">
        <v>4344</v>
      </c>
      <c r="K36" s="8" t="s">
        <v>2001</v>
      </c>
      <c r="L36" s="8" t="s">
        <v>5079</v>
      </c>
      <c r="M36" s="8" t="s">
        <v>5082</v>
      </c>
      <c r="N36" s="8" t="s">
        <v>5083</v>
      </c>
      <c r="O36" s="8" t="s">
        <v>3735</v>
      </c>
      <c r="P36" s="2" t="s">
        <v>3513</v>
      </c>
      <c r="Q36" s="2" t="s">
        <v>6428</v>
      </c>
      <c r="R36" s="2" t="s">
        <v>9076</v>
      </c>
      <c r="S36" s="8" t="s">
        <v>2141</v>
      </c>
      <c r="T36" s="2" t="s">
        <v>6650</v>
      </c>
      <c r="U36" s="2" t="s">
        <v>6651</v>
      </c>
      <c r="V36" s="2" t="s">
        <v>6652</v>
      </c>
      <c r="W36" s="2" t="s">
        <v>6653</v>
      </c>
      <c r="X36" s="8" t="s">
        <v>3419</v>
      </c>
      <c r="Y36" s="8" t="s">
        <v>7460</v>
      </c>
      <c r="Z36" s="8" t="s">
        <v>7478</v>
      </c>
      <c r="AA36" s="8" t="s">
        <v>7461</v>
      </c>
      <c r="AB36" s="8" t="s">
        <v>7459</v>
      </c>
      <c r="AC36" s="8" t="s">
        <v>11985</v>
      </c>
      <c r="AD36" s="8" t="s">
        <v>3900</v>
      </c>
      <c r="AH36" s="8" t="s">
        <v>2015</v>
      </c>
      <c r="AI36" s="4" t="s">
        <v>12028</v>
      </c>
      <c r="AJ36" s="2" t="s">
        <v>8178</v>
      </c>
      <c r="AK36" s="2" t="s">
        <v>8186</v>
      </c>
      <c r="AL36" s="2" t="s">
        <v>8187</v>
      </c>
      <c r="AM36" s="2" t="s">
        <v>8188</v>
      </c>
      <c r="AN36" s="2" t="s">
        <v>6594</v>
      </c>
      <c r="AO36" s="2" t="s">
        <v>8733</v>
      </c>
      <c r="AP36" s="2" t="s">
        <v>8734</v>
      </c>
      <c r="AQ36" s="2" t="s">
        <v>8732</v>
      </c>
      <c r="AR36" s="2" t="s">
        <v>7136</v>
      </c>
      <c r="AS36" s="2" t="s">
        <v>9012</v>
      </c>
      <c r="AT36" s="2" t="s">
        <v>5352</v>
      </c>
      <c r="AU36" s="2" t="s">
        <v>5350</v>
      </c>
      <c r="AV36" s="2" t="s">
        <v>5351</v>
      </c>
      <c r="AW36" s="2" t="s">
        <v>5353</v>
      </c>
    </row>
    <row r="37" spans="1:49" ht="14.1" x14ac:dyDescent="0.3">
      <c r="A37" s="98">
        <v>34</v>
      </c>
      <c r="D37" s="8" t="s">
        <v>7226</v>
      </c>
      <c r="E37" s="8" t="s">
        <v>3539</v>
      </c>
      <c r="F37" s="8" t="s">
        <v>4547</v>
      </c>
      <c r="G37" s="8" t="s">
        <v>4548</v>
      </c>
      <c r="H37" s="8" t="s">
        <v>4549</v>
      </c>
      <c r="I37" s="8" t="s">
        <v>3837</v>
      </c>
      <c r="J37" s="8" t="s">
        <v>4348</v>
      </c>
      <c r="K37" s="8" t="s">
        <v>2001</v>
      </c>
      <c r="L37" s="8" t="s">
        <v>5084</v>
      </c>
      <c r="M37" s="8" t="s">
        <v>5085</v>
      </c>
      <c r="N37" s="8" t="s">
        <v>5086</v>
      </c>
      <c r="O37" s="8" t="s">
        <v>3735</v>
      </c>
      <c r="P37" s="2" t="s">
        <v>5687</v>
      </c>
      <c r="Q37" s="2" t="s">
        <v>6425</v>
      </c>
      <c r="R37" s="2" t="s">
        <v>9077</v>
      </c>
      <c r="S37" s="8" t="s">
        <v>123</v>
      </c>
      <c r="T37" s="2" t="s">
        <v>6650</v>
      </c>
      <c r="U37" s="2" t="s">
        <v>2529</v>
      </c>
      <c r="V37" s="2" t="s">
        <v>6654</v>
      </c>
      <c r="W37" s="2" t="s">
        <v>6655</v>
      </c>
      <c r="X37" s="8" t="s">
        <v>3461</v>
      </c>
      <c r="Y37" s="8" t="s">
        <v>7462</v>
      </c>
      <c r="Z37" s="8" t="s">
        <v>6588</v>
      </c>
      <c r="AA37" s="8" t="s">
        <v>7464</v>
      </c>
      <c r="AB37" s="8" t="s">
        <v>7465</v>
      </c>
      <c r="AC37" s="8" t="s">
        <v>11986</v>
      </c>
      <c r="AD37" s="8" t="s">
        <v>3900</v>
      </c>
      <c r="AH37" s="8" t="s">
        <v>2016</v>
      </c>
      <c r="AI37" s="2" t="s">
        <v>11033</v>
      </c>
      <c r="AJ37" s="2" t="s">
        <v>8178</v>
      </c>
      <c r="AK37" s="2" t="s">
        <v>8186</v>
      </c>
      <c r="AL37" s="2" t="s">
        <v>8189</v>
      </c>
      <c r="AM37" s="2" t="s">
        <v>8188</v>
      </c>
      <c r="AN37" s="2" t="s">
        <v>6594</v>
      </c>
      <c r="AO37" s="2" t="s">
        <v>4557</v>
      </c>
      <c r="AP37" s="2" t="s">
        <v>8735</v>
      </c>
      <c r="AQ37" s="2" t="s">
        <v>8736</v>
      </c>
      <c r="AR37" s="2" t="s">
        <v>7149</v>
      </c>
      <c r="AS37" s="2" t="s">
        <v>9019</v>
      </c>
      <c r="AT37" s="2" t="s">
        <v>5354</v>
      </c>
      <c r="AU37" s="2" t="s">
        <v>5350</v>
      </c>
      <c r="AV37" s="2" t="s">
        <v>5355</v>
      </c>
      <c r="AW37" s="2" t="s">
        <v>5353</v>
      </c>
    </row>
    <row r="38" spans="1:49" ht="14.1" x14ac:dyDescent="0.3">
      <c r="A38" s="98">
        <v>35</v>
      </c>
      <c r="D38" s="8" t="s">
        <v>7214</v>
      </c>
      <c r="E38" s="8" t="s">
        <v>4550</v>
      </c>
      <c r="F38" s="8" t="s">
        <v>4551</v>
      </c>
      <c r="G38" s="8" t="s">
        <v>4552</v>
      </c>
      <c r="H38" s="8" t="s">
        <v>4549</v>
      </c>
      <c r="I38" s="8" t="s">
        <v>3837</v>
      </c>
      <c r="J38" s="8" t="s">
        <v>4345</v>
      </c>
      <c r="K38" s="8" t="s">
        <v>2001</v>
      </c>
      <c r="L38" s="8" t="s">
        <v>5084</v>
      </c>
      <c r="M38" s="8" t="s">
        <v>5087</v>
      </c>
      <c r="N38" s="8" t="s">
        <v>5088</v>
      </c>
      <c r="O38" s="8" t="s">
        <v>3735</v>
      </c>
      <c r="P38" s="2" t="s">
        <v>5688</v>
      </c>
      <c r="Q38" s="2" t="s">
        <v>6432</v>
      </c>
      <c r="R38" s="2" t="s">
        <v>9078</v>
      </c>
      <c r="S38" s="8" t="s">
        <v>2142</v>
      </c>
      <c r="T38" s="2" t="s">
        <v>6656</v>
      </c>
      <c r="U38" s="2" t="s">
        <v>6657</v>
      </c>
      <c r="V38" s="2" t="s">
        <v>6658</v>
      </c>
      <c r="W38" s="2" t="s">
        <v>6659</v>
      </c>
      <c r="X38" s="8" t="s">
        <v>3420</v>
      </c>
      <c r="Y38" s="8" t="s">
        <v>7466</v>
      </c>
      <c r="Z38" s="8" t="s">
        <v>6588</v>
      </c>
      <c r="AA38" s="8" t="s">
        <v>7467</v>
      </c>
      <c r="AB38" s="8" t="s">
        <v>7465</v>
      </c>
      <c r="AC38" s="8" t="s">
        <v>2057</v>
      </c>
      <c r="AD38" s="8" t="s">
        <v>3900</v>
      </c>
      <c r="AH38" s="8" t="s">
        <v>2017</v>
      </c>
      <c r="AI38" s="2" t="s">
        <v>10522</v>
      </c>
      <c r="AJ38" s="2" t="s">
        <v>8178</v>
      </c>
      <c r="AK38" s="2" t="s">
        <v>8190</v>
      </c>
      <c r="AL38" s="2" t="s">
        <v>8191</v>
      </c>
      <c r="AM38" s="2" t="s">
        <v>8192</v>
      </c>
      <c r="AN38" s="2" t="s">
        <v>8737</v>
      </c>
      <c r="AO38" s="2" t="s">
        <v>2253</v>
      </c>
      <c r="AP38" s="2" t="s">
        <v>8735</v>
      </c>
      <c r="AQ38" s="2" t="s">
        <v>8736</v>
      </c>
      <c r="AR38" s="2" t="s">
        <v>7137</v>
      </c>
      <c r="AS38" s="2" t="s">
        <v>5858</v>
      </c>
      <c r="AT38" s="2" t="s">
        <v>5356</v>
      </c>
      <c r="AU38" s="2" t="s">
        <v>5350</v>
      </c>
      <c r="AV38" s="2" t="s">
        <v>5355</v>
      </c>
      <c r="AW38" s="2" t="s">
        <v>5357</v>
      </c>
    </row>
    <row r="39" spans="1:49" ht="14.1" x14ac:dyDescent="0.3">
      <c r="A39" s="98">
        <v>36</v>
      </c>
      <c r="D39" s="8" t="s">
        <v>7227</v>
      </c>
      <c r="E39" s="8" t="s">
        <v>4553</v>
      </c>
      <c r="F39" s="8" t="s">
        <v>4554</v>
      </c>
      <c r="G39" s="8" t="s">
        <v>4555</v>
      </c>
      <c r="H39" s="8" t="s">
        <v>4549</v>
      </c>
      <c r="I39" s="8" t="s">
        <v>3837</v>
      </c>
      <c r="J39" s="8" t="s">
        <v>4349</v>
      </c>
      <c r="K39" s="8" t="s">
        <v>2001</v>
      </c>
      <c r="L39" s="8" t="s">
        <v>5089</v>
      </c>
      <c r="M39" s="8" t="s">
        <v>4643</v>
      </c>
      <c r="N39" s="8" t="s">
        <v>5090</v>
      </c>
      <c r="O39" s="8" t="s">
        <v>3735</v>
      </c>
      <c r="P39" s="2" t="s">
        <v>5689</v>
      </c>
      <c r="Q39" s="2" t="s">
        <v>2220</v>
      </c>
      <c r="R39" s="2" t="s">
        <v>9079</v>
      </c>
      <c r="S39" s="8" t="s">
        <v>2143</v>
      </c>
      <c r="T39" s="2" t="s">
        <v>6656</v>
      </c>
      <c r="U39" s="2" t="s">
        <v>6660</v>
      </c>
      <c r="V39" s="2" t="s">
        <v>6661</v>
      </c>
      <c r="W39" s="2" t="s">
        <v>6662</v>
      </c>
      <c r="X39" s="8" t="s">
        <v>3462</v>
      </c>
      <c r="Y39" s="8" t="s">
        <v>7468</v>
      </c>
      <c r="Z39" s="8" t="s">
        <v>6588</v>
      </c>
      <c r="AA39" s="8" t="s">
        <v>7469</v>
      </c>
      <c r="AB39" s="8" t="s">
        <v>7470</v>
      </c>
      <c r="AC39" s="8" t="s">
        <v>2058</v>
      </c>
      <c r="AD39" s="8" t="s">
        <v>3900</v>
      </c>
      <c r="AH39" s="8" t="s">
        <v>2018</v>
      </c>
      <c r="AI39" s="2" t="s">
        <v>9276</v>
      </c>
      <c r="AJ39" s="2" t="s">
        <v>8178</v>
      </c>
      <c r="AK39" s="2" t="s">
        <v>8190</v>
      </c>
      <c r="AL39" s="2" t="s">
        <v>8193</v>
      </c>
      <c r="AM39" s="2" t="s">
        <v>8192</v>
      </c>
      <c r="AN39" s="2" t="s">
        <v>8737</v>
      </c>
      <c r="AO39" s="2" t="s">
        <v>2253</v>
      </c>
      <c r="AP39" s="2" t="s">
        <v>8738</v>
      </c>
      <c r="AQ39" s="2" t="s">
        <v>8739</v>
      </c>
      <c r="AR39" s="2" t="s">
        <v>7150</v>
      </c>
      <c r="AS39" s="2" t="s">
        <v>5859</v>
      </c>
      <c r="AT39" s="2" t="s">
        <v>3746</v>
      </c>
      <c r="AU39" s="2" t="s">
        <v>5350</v>
      </c>
      <c r="AV39" s="2" t="s">
        <v>5358</v>
      </c>
      <c r="AW39" s="2" t="s">
        <v>5357</v>
      </c>
    </row>
    <row r="40" spans="1:49" ht="14.1" x14ac:dyDescent="0.3">
      <c r="A40" s="98">
        <v>37</v>
      </c>
      <c r="D40" s="8" t="s">
        <v>7215</v>
      </c>
      <c r="E40" s="8" t="s">
        <v>4556</v>
      </c>
      <c r="F40" s="8" t="s">
        <v>4557</v>
      </c>
      <c r="G40" s="8" t="s">
        <v>4558</v>
      </c>
      <c r="H40" s="8" t="s">
        <v>4559</v>
      </c>
      <c r="I40" s="8" t="s">
        <v>3837</v>
      </c>
      <c r="J40" s="8" t="s">
        <v>4346</v>
      </c>
      <c r="K40" s="8" t="s">
        <v>2001</v>
      </c>
      <c r="L40" s="8" t="s">
        <v>5089</v>
      </c>
      <c r="M40" s="8" t="s">
        <v>5091</v>
      </c>
      <c r="N40" s="8" t="s">
        <v>5092</v>
      </c>
      <c r="O40" s="8" t="s">
        <v>3735</v>
      </c>
      <c r="P40" s="2" t="s">
        <v>5690</v>
      </c>
      <c r="Q40" s="2" t="s">
        <v>6436</v>
      </c>
      <c r="R40" s="2" t="s">
        <v>9080</v>
      </c>
      <c r="S40" s="8" t="s">
        <v>2144</v>
      </c>
      <c r="T40" s="2" t="s">
        <v>6663</v>
      </c>
      <c r="U40" s="2" t="s">
        <v>6664</v>
      </c>
      <c r="V40" s="2" t="s">
        <v>2570</v>
      </c>
      <c r="W40" s="2" t="s">
        <v>6665</v>
      </c>
      <c r="X40" s="8" t="s">
        <v>5695</v>
      </c>
      <c r="Y40" s="8" t="s">
        <v>7471</v>
      </c>
      <c r="Z40" s="8" t="s">
        <v>7493</v>
      </c>
      <c r="AA40" s="8" t="s">
        <v>7473</v>
      </c>
      <c r="AB40" s="8" t="s">
        <v>7470</v>
      </c>
      <c r="AC40" s="8" t="s">
        <v>2059</v>
      </c>
      <c r="AD40" s="8" t="s">
        <v>3900</v>
      </c>
      <c r="AH40" s="8" t="s">
        <v>2019</v>
      </c>
      <c r="AI40" s="2" t="s">
        <v>10977</v>
      </c>
      <c r="AJ40" s="2" t="s">
        <v>8194</v>
      </c>
      <c r="AK40" s="2" t="s">
        <v>8195</v>
      </c>
      <c r="AL40" s="2" t="s">
        <v>8196</v>
      </c>
      <c r="AM40" s="2" t="s">
        <v>8197</v>
      </c>
      <c r="AN40" s="2" t="s">
        <v>8737</v>
      </c>
      <c r="AO40" s="2" t="s">
        <v>2253</v>
      </c>
      <c r="AP40" s="2" t="s">
        <v>8738</v>
      </c>
      <c r="AQ40" s="2" t="s">
        <v>8739</v>
      </c>
      <c r="AR40" s="2" t="s">
        <v>7138</v>
      </c>
      <c r="AS40" s="2" t="s">
        <v>5870</v>
      </c>
      <c r="AT40" s="2" t="s">
        <v>5359</v>
      </c>
      <c r="AU40" s="2" t="s">
        <v>5350</v>
      </c>
      <c r="AV40" s="2" t="s">
        <v>5358</v>
      </c>
      <c r="AW40" s="2" t="s">
        <v>5360</v>
      </c>
    </row>
    <row r="41" spans="1:49" x14ac:dyDescent="0.3">
      <c r="A41" s="98">
        <v>38</v>
      </c>
      <c r="D41" s="8" t="s">
        <v>7228</v>
      </c>
      <c r="E41" s="8" t="s">
        <v>4560</v>
      </c>
      <c r="F41" s="8" t="s">
        <v>4561</v>
      </c>
      <c r="G41" s="8" t="s">
        <v>4562</v>
      </c>
      <c r="H41" s="8" t="s">
        <v>4559</v>
      </c>
      <c r="I41" s="8" t="s">
        <v>3837</v>
      </c>
      <c r="J41" s="8" t="s">
        <v>4350</v>
      </c>
      <c r="K41" s="8" t="s">
        <v>2001</v>
      </c>
      <c r="L41" s="8" t="s">
        <v>5093</v>
      </c>
      <c r="M41" s="8" t="s">
        <v>5094</v>
      </c>
      <c r="N41" s="8" t="s">
        <v>5095</v>
      </c>
      <c r="O41" s="8" t="s">
        <v>3735</v>
      </c>
      <c r="P41" s="2" t="s">
        <v>5691</v>
      </c>
      <c r="Q41" s="2" t="s">
        <v>6441</v>
      </c>
      <c r="R41" s="2" t="s">
        <v>9081</v>
      </c>
      <c r="S41" s="8" t="s">
        <v>2145</v>
      </c>
      <c r="T41" s="2" t="s">
        <v>6663</v>
      </c>
      <c r="U41" s="2" t="s">
        <v>6461</v>
      </c>
      <c r="V41" s="2" t="s">
        <v>6666</v>
      </c>
      <c r="W41" s="2" t="s">
        <v>6667</v>
      </c>
      <c r="X41" s="8" t="s">
        <v>3463</v>
      </c>
      <c r="Y41" s="8" t="s">
        <v>5873</v>
      </c>
      <c r="Z41" s="8" t="s">
        <v>7493</v>
      </c>
      <c r="AA41" s="8" t="s">
        <v>7474</v>
      </c>
      <c r="AB41" s="8" t="s">
        <v>7475</v>
      </c>
      <c r="AC41" s="8" t="s">
        <v>2060</v>
      </c>
      <c r="AD41" s="8" t="s">
        <v>3900</v>
      </c>
      <c r="AH41" s="8" t="s">
        <v>2020</v>
      </c>
      <c r="AI41" s="2" t="s">
        <v>9506</v>
      </c>
      <c r="AJ41" s="2" t="s">
        <v>8194</v>
      </c>
      <c r="AK41" s="2" t="s">
        <v>8195</v>
      </c>
      <c r="AL41" s="2" t="s">
        <v>8198</v>
      </c>
      <c r="AM41" s="2" t="s">
        <v>8197</v>
      </c>
      <c r="AN41" s="2" t="s">
        <v>8737</v>
      </c>
      <c r="AO41" s="2" t="s">
        <v>2253</v>
      </c>
      <c r="AP41" s="2" t="s">
        <v>8740</v>
      </c>
      <c r="AQ41" s="2" t="s">
        <v>8739</v>
      </c>
      <c r="AR41" s="2" t="s">
        <v>7151</v>
      </c>
      <c r="AS41" s="2" t="s">
        <v>5873</v>
      </c>
      <c r="AT41" s="2" t="s">
        <v>5361</v>
      </c>
      <c r="AU41" s="2" t="s">
        <v>5362</v>
      </c>
      <c r="AV41" s="2" t="s">
        <v>5363</v>
      </c>
      <c r="AW41" s="2" t="s">
        <v>5360</v>
      </c>
    </row>
    <row r="42" spans="1:49" x14ac:dyDescent="0.3">
      <c r="A42" s="98">
        <v>39</v>
      </c>
      <c r="D42" s="8" t="s">
        <v>7216</v>
      </c>
      <c r="E42" s="8" t="s">
        <v>2237</v>
      </c>
      <c r="F42" s="8" t="s">
        <v>2231</v>
      </c>
      <c r="G42" s="8" t="s">
        <v>4563</v>
      </c>
      <c r="H42" s="8" t="s">
        <v>4559</v>
      </c>
      <c r="I42" s="8" t="s">
        <v>3837</v>
      </c>
      <c r="J42" s="8" t="s">
        <v>4347</v>
      </c>
      <c r="K42" s="8" t="s">
        <v>2001</v>
      </c>
      <c r="L42" s="8" t="s">
        <v>5093</v>
      </c>
      <c r="M42" s="8" t="s">
        <v>5096</v>
      </c>
      <c r="N42" s="8" t="s">
        <v>5097</v>
      </c>
      <c r="O42" s="8" t="s">
        <v>3735</v>
      </c>
      <c r="P42" s="2" t="s">
        <v>5692</v>
      </c>
      <c r="Q42" s="2" t="s">
        <v>6442</v>
      </c>
      <c r="R42" s="2" t="s">
        <v>9082</v>
      </c>
      <c r="S42" s="8" t="s">
        <v>2146</v>
      </c>
      <c r="T42" s="2" t="s">
        <v>6668</v>
      </c>
      <c r="U42" s="2" t="s">
        <v>6669</v>
      </c>
      <c r="V42" s="2" t="s">
        <v>6670</v>
      </c>
      <c r="W42" s="2" t="s">
        <v>6671</v>
      </c>
      <c r="X42" s="8" t="s">
        <v>3421</v>
      </c>
      <c r="Y42" s="8" t="s">
        <v>7476</v>
      </c>
      <c r="Z42" s="8" t="s">
        <v>7493</v>
      </c>
      <c r="AA42" s="8" t="s">
        <v>7477</v>
      </c>
      <c r="AB42" s="8" t="s">
        <v>7475</v>
      </c>
      <c r="AC42" s="8" t="s">
        <v>2061</v>
      </c>
      <c r="AD42" s="8" t="s">
        <v>3900</v>
      </c>
      <c r="AH42" s="8" t="s">
        <v>2021</v>
      </c>
      <c r="AI42" s="2" t="s">
        <v>10244</v>
      </c>
      <c r="AJ42" s="2" t="s">
        <v>8194</v>
      </c>
      <c r="AK42" s="2" t="s">
        <v>8199</v>
      </c>
      <c r="AL42" s="2" t="s">
        <v>8200</v>
      </c>
      <c r="AM42" s="2" t="s">
        <v>8201</v>
      </c>
      <c r="AN42" s="2" t="s">
        <v>8217</v>
      </c>
      <c r="AO42" s="2" t="s">
        <v>8741</v>
      </c>
      <c r="AP42" s="2" t="s">
        <v>8740</v>
      </c>
      <c r="AQ42" s="2" t="s">
        <v>8742</v>
      </c>
      <c r="AR42" s="2" t="s">
        <v>7139</v>
      </c>
      <c r="AS42" s="2" t="s">
        <v>3435</v>
      </c>
      <c r="AT42" s="2" t="s">
        <v>5364</v>
      </c>
      <c r="AU42" s="2" t="s">
        <v>5362</v>
      </c>
      <c r="AV42" s="2" t="s">
        <v>5363</v>
      </c>
      <c r="AW42" s="2" t="s">
        <v>5365</v>
      </c>
    </row>
    <row r="43" spans="1:49" x14ac:dyDescent="0.3">
      <c r="A43" s="98">
        <v>40</v>
      </c>
      <c r="D43" s="8" t="s">
        <v>7229</v>
      </c>
      <c r="E43" s="8" t="s">
        <v>4564</v>
      </c>
      <c r="F43" s="8" t="s">
        <v>4565</v>
      </c>
      <c r="G43" s="8" t="s">
        <v>4566</v>
      </c>
      <c r="H43" s="8" t="s">
        <v>4567</v>
      </c>
      <c r="I43" s="8" t="s">
        <v>3837</v>
      </c>
      <c r="J43" s="8" t="s">
        <v>4351</v>
      </c>
      <c r="K43" s="8" t="s">
        <v>2001</v>
      </c>
      <c r="L43" s="8" t="s">
        <v>2503</v>
      </c>
      <c r="M43" s="8" t="s">
        <v>5098</v>
      </c>
      <c r="N43" s="8" t="s">
        <v>5099</v>
      </c>
      <c r="O43" s="8" t="s">
        <v>3735</v>
      </c>
      <c r="P43" s="2" t="s">
        <v>4468</v>
      </c>
      <c r="Q43" s="2" t="s">
        <v>2050</v>
      </c>
      <c r="R43" s="2" t="s">
        <v>9083</v>
      </c>
      <c r="S43" s="8" t="s">
        <v>2147</v>
      </c>
      <c r="T43" s="2" t="s">
        <v>6668</v>
      </c>
      <c r="U43" s="2" t="s">
        <v>2637</v>
      </c>
      <c r="V43" s="2" t="s">
        <v>6672</v>
      </c>
      <c r="W43" s="2" t="s">
        <v>6673</v>
      </c>
      <c r="X43" s="8" t="s">
        <v>3464</v>
      </c>
      <c r="Y43" s="8" t="s">
        <v>3435</v>
      </c>
      <c r="Z43" s="8" t="s">
        <v>7502</v>
      </c>
      <c r="AA43" s="8" t="s">
        <v>7479</v>
      </c>
      <c r="AB43" s="8" t="s">
        <v>7480</v>
      </c>
      <c r="AC43" s="8" t="s">
        <v>11983</v>
      </c>
      <c r="AD43" s="8" t="s">
        <v>3900</v>
      </c>
      <c r="AH43" s="8" t="s">
        <v>2022</v>
      </c>
      <c r="AI43" s="4" t="s">
        <v>12029</v>
      </c>
      <c r="AJ43" s="2" t="s">
        <v>8194</v>
      </c>
      <c r="AK43" s="2" t="s">
        <v>8199</v>
      </c>
      <c r="AL43" s="2" t="s">
        <v>8202</v>
      </c>
      <c r="AM43" s="2" t="s">
        <v>8201</v>
      </c>
      <c r="AN43" s="2" t="s">
        <v>8217</v>
      </c>
      <c r="AO43" s="2" t="s">
        <v>8741</v>
      </c>
      <c r="AP43" s="2" t="s">
        <v>14468</v>
      </c>
      <c r="AQ43" s="2" t="s">
        <v>8742</v>
      </c>
      <c r="AR43" s="2" t="s">
        <v>7152</v>
      </c>
      <c r="AS43" s="2" t="s">
        <v>9020</v>
      </c>
      <c r="AT43" s="2" t="s">
        <v>5366</v>
      </c>
      <c r="AU43" s="2" t="s">
        <v>5362</v>
      </c>
      <c r="AV43" s="2" t="s">
        <v>5367</v>
      </c>
      <c r="AW43" s="2" t="s">
        <v>5365</v>
      </c>
    </row>
    <row r="44" spans="1:49" x14ac:dyDescent="0.3">
      <c r="A44" s="98">
        <v>41</v>
      </c>
      <c r="D44" s="8" t="s">
        <v>7217</v>
      </c>
      <c r="E44" s="8" t="s">
        <v>4568</v>
      </c>
      <c r="F44" s="8" t="s">
        <v>4569</v>
      </c>
      <c r="G44" s="8" t="s">
        <v>4570</v>
      </c>
      <c r="H44" s="8" t="s">
        <v>4567</v>
      </c>
      <c r="I44" s="8" t="s">
        <v>3846</v>
      </c>
      <c r="J44" s="8" t="s">
        <v>4352</v>
      </c>
      <c r="K44" s="8" t="s">
        <v>2001</v>
      </c>
      <c r="L44" s="8" t="s">
        <v>2503</v>
      </c>
      <c r="M44" s="8" t="s">
        <v>5100</v>
      </c>
      <c r="N44" s="8" t="s">
        <v>5101</v>
      </c>
      <c r="O44" s="8" t="s">
        <v>3735</v>
      </c>
      <c r="P44" s="2" t="s">
        <v>4470</v>
      </c>
      <c r="Q44" s="2" t="s">
        <v>2227</v>
      </c>
      <c r="R44" s="2" t="s">
        <v>9084</v>
      </c>
      <c r="S44" s="8" t="s">
        <v>2148</v>
      </c>
      <c r="T44" s="2" t="s">
        <v>6674</v>
      </c>
      <c r="U44" s="2" t="s">
        <v>6675</v>
      </c>
      <c r="V44" s="2" t="s">
        <v>6676</v>
      </c>
      <c r="W44" s="2" t="s">
        <v>6677</v>
      </c>
      <c r="X44" s="8" t="s">
        <v>3422</v>
      </c>
      <c r="Y44" s="8" t="s">
        <v>7481</v>
      </c>
      <c r="Z44" s="8" t="s">
        <v>7502</v>
      </c>
      <c r="AA44" s="8" t="s">
        <v>7482</v>
      </c>
      <c r="AB44" s="8" t="s">
        <v>7480</v>
      </c>
      <c r="AC44" s="8" t="s">
        <v>11994</v>
      </c>
      <c r="AD44" s="8" t="s">
        <v>3900</v>
      </c>
      <c r="AH44" s="8" t="s">
        <v>2023</v>
      </c>
      <c r="AI44" s="4" t="s">
        <v>12030</v>
      </c>
      <c r="AJ44" s="2" t="s">
        <v>8194</v>
      </c>
      <c r="AK44" s="2" t="s">
        <v>8203</v>
      </c>
      <c r="AL44" s="2" t="s">
        <v>8204</v>
      </c>
      <c r="AM44" s="2" t="s">
        <v>8205</v>
      </c>
      <c r="AN44" s="2" t="s">
        <v>8217</v>
      </c>
      <c r="AO44" s="2" t="s">
        <v>8743</v>
      </c>
      <c r="AP44" s="2" t="s">
        <v>14468</v>
      </c>
      <c r="AQ44" s="2" t="s">
        <v>8744</v>
      </c>
      <c r="AR44" s="2" t="s">
        <v>7140</v>
      </c>
      <c r="AS44" s="2" t="s">
        <v>5913</v>
      </c>
      <c r="AT44" s="2" t="s">
        <v>5368</v>
      </c>
      <c r="AU44" s="2" t="s">
        <v>5362</v>
      </c>
      <c r="AV44" s="2" t="s">
        <v>5367</v>
      </c>
      <c r="AW44" s="2" t="s">
        <v>5369</v>
      </c>
    </row>
    <row r="45" spans="1:49" x14ac:dyDescent="0.3">
      <c r="A45" s="98">
        <v>42</v>
      </c>
      <c r="D45" s="8" t="s">
        <v>7230</v>
      </c>
      <c r="E45" s="8" t="s">
        <v>4571</v>
      </c>
      <c r="F45" s="8" t="s">
        <v>152</v>
      </c>
      <c r="G45" s="8" t="s">
        <v>4572</v>
      </c>
      <c r="H45" s="8" t="s">
        <v>4567</v>
      </c>
      <c r="I45" s="8" t="s">
        <v>3847</v>
      </c>
      <c r="J45" s="8" t="s">
        <v>14469</v>
      </c>
      <c r="K45" s="8" t="s">
        <v>2001</v>
      </c>
      <c r="L45" s="8" t="s">
        <v>377</v>
      </c>
      <c r="M45" s="8" t="s">
        <v>5102</v>
      </c>
      <c r="N45" s="8" t="s">
        <v>5103</v>
      </c>
      <c r="O45" s="8" t="s">
        <v>3735</v>
      </c>
      <c r="P45" s="2" t="s">
        <v>5693</v>
      </c>
      <c r="Q45" s="2" t="s">
        <v>6447</v>
      </c>
      <c r="R45" s="2" t="s">
        <v>9085</v>
      </c>
      <c r="S45" s="8" t="s">
        <v>2149</v>
      </c>
      <c r="T45" s="2" t="s">
        <v>6674</v>
      </c>
      <c r="U45" s="2" t="s">
        <v>2676</v>
      </c>
      <c r="V45" s="2" t="s">
        <v>6678</v>
      </c>
      <c r="W45" s="2" t="s">
        <v>6679</v>
      </c>
      <c r="X45" s="8" t="s">
        <v>3465</v>
      </c>
      <c r="Y45" s="8" t="s">
        <v>7483</v>
      </c>
      <c r="Z45" s="8" t="s">
        <v>7502</v>
      </c>
      <c r="AA45" s="8" t="s">
        <v>7484</v>
      </c>
      <c r="AB45" s="8" t="s">
        <v>7485</v>
      </c>
      <c r="AC45" s="8" t="s">
        <v>11984</v>
      </c>
      <c r="AD45" s="8" t="s">
        <v>3900</v>
      </c>
      <c r="AH45" s="8" t="s">
        <v>2024</v>
      </c>
      <c r="AI45" s="2" t="s">
        <v>10273</v>
      </c>
      <c r="AJ45" s="2" t="s">
        <v>8194</v>
      </c>
      <c r="AK45" s="2" t="s">
        <v>8206</v>
      </c>
      <c r="AL45" s="2" t="s">
        <v>8207</v>
      </c>
      <c r="AM45" s="2" t="s">
        <v>8205</v>
      </c>
      <c r="AN45" s="2" t="s">
        <v>8217</v>
      </c>
      <c r="AO45" s="2" t="s">
        <v>8743</v>
      </c>
      <c r="AP45" s="2" t="s">
        <v>8745</v>
      </c>
      <c r="AQ45" s="2" t="s">
        <v>8744</v>
      </c>
      <c r="AR45" s="2" t="s">
        <v>7153</v>
      </c>
      <c r="AS45" s="2" t="s">
        <v>5942</v>
      </c>
      <c r="AT45" s="2" t="s">
        <v>5370</v>
      </c>
      <c r="AU45" s="2" t="s">
        <v>5362</v>
      </c>
      <c r="AV45" s="2" t="s">
        <v>5371</v>
      </c>
      <c r="AW45" s="2" t="s">
        <v>5369</v>
      </c>
    </row>
    <row r="46" spans="1:49" x14ac:dyDescent="0.3">
      <c r="A46" s="98">
        <v>43</v>
      </c>
      <c r="D46" s="8" t="s">
        <v>7218</v>
      </c>
      <c r="E46" s="8" t="s">
        <v>4573</v>
      </c>
      <c r="F46" s="8" t="s">
        <v>2273</v>
      </c>
      <c r="G46" s="8" t="s">
        <v>4574</v>
      </c>
      <c r="H46" s="8" t="s">
        <v>2207</v>
      </c>
      <c r="I46" s="8" t="s">
        <v>3746</v>
      </c>
      <c r="J46" s="8" t="s">
        <v>4353</v>
      </c>
      <c r="K46" s="8" t="s">
        <v>2001</v>
      </c>
      <c r="L46" s="8" t="s">
        <v>377</v>
      </c>
      <c r="M46" s="8" t="s">
        <v>5104</v>
      </c>
      <c r="N46" s="8" t="s">
        <v>5105</v>
      </c>
      <c r="O46" s="8" t="s">
        <v>3735</v>
      </c>
      <c r="P46" s="2" t="s">
        <v>5694</v>
      </c>
      <c r="Q46" s="2" t="s">
        <v>6443</v>
      </c>
      <c r="R46" s="2" t="s">
        <v>9086</v>
      </c>
      <c r="S46" s="8" t="s">
        <v>2150</v>
      </c>
      <c r="T46" s="2" t="s">
        <v>2023</v>
      </c>
      <c r="U46" s="2" t="s">
        <v>6680</v>
      </c>
      <c r="V46" s="2" t="s">
        <v>6681</v>
      </c>
      <c r="W46" s="2" t="s">
        <v>6682</v>
      </c>
      <c r="X46" s="8" t="s">
        <v>3423</v>
      </c>
      <c r="Y46" s="8" t="s">
        <v>7486</v>
      </c>
      <c r="Z46" s="8" t="s">
        <v>7508</v>
      </c>
      <c r="AA46" s="8" t="s">
        <v>7487</v>
      </c>
      <c r="AB46" s="8" t="s">
        <v>7485</v>
      </c>
      <c r="AC46" s="8" t="s">
        <v>11981</v>
      </c>
      <c r="AD46" s="8" t="s">
        <v>3900</v>
      </c>
      <c r="AH46" s="8" t="s">
        <v>2025</v>
      </c>
      <c r="AI46" s="2" t="s">
        <v>9787</v>
      </c>
      <c r="AJ46" s="2" t="s">
        <v>8194</v>
      </c>
      <c r="AK46" s="2" t="s">
        <v>8208</v>
      </c>
      <c r="AL46" s="2" t="s">
        <v>8209</v>
      </c>
      <c r="AM46" s="2" t="s">
        <v>8210</v>
      </c>
      <c r="AN46" s="2" t="s">
        <v>8746</v>
      </c>
      <c r="AO46" s="2" t="s">
        <v>8743</v>
      </c>
      <c r="AP46" s="2" t="s">
        <v>8745</v>
      </c>
      <c r="AQ46" s="2" t="s">
        <v>8744</v>
      </c>
      <c r="AR46" s="2" t="s">
        <v>5899</v>
      </c>
      <c r="AS46" s="2" t="s">
        <v>9013</v>
      </c>
      <c r="AT46" s="2" t="s">
        <v>5370</v>
      </c>
      <c r="AU46" s="2" t="s">
        <v>5362</v>
      </c>
      <c r="AV46" s="2" t="s">
        <v>5371</v>
      </c>
      <c r="AW46" s="2" t="s">
        <v>5372</v>
      </c>
    </row>
    <row r="47" spans="1:49" x14ac:dyDescent="0.3">
      <c r="A47" s="98">
        <v>44</v>
      </c>
      <c r="D47" s="8" t="s">
        <v>7231</v>
      </c>
      <c r="E47" s="8" t="s">
        <v>4575</v>
      </c>
      <c r="F47" s="8" t="s">
        <v>4576</v>
      </c>
      <c r="G47" s="8" t="s">
        <v>4577</v>
      </c>
      <c r="H47" s="8" t="s">
        <v>2207</v>
      </c>
      <c r="I47" s="8" t="s">
        <v>3848</v>
      </c>
      <c r="J47" s="8" t="s">
        <v>4365</v>
      </c>
      <c r="K47" s="8" t="s">
        <v>2001</v>
      </c>
      <c r="L47" s="8" t="s">
        <v>2506</v>
      </c>
      <c r="M47" s="8" t="s">
        <v>5106</v>
      </c>
      <c r="N47" s="8" t="s">
        <v>5107</v>
      </c>
      <c r="O47" s="8" t="s">
        <v>3735</v>
      </c>
      <c r="P47" s="2" t="s">
        <v>5695</v>
      </c>
      <c r="Q47" s="2" t="s">
        <v>6452</v>
      </c>
      <c r="R47" s="2" t="s">
        <v>9087</v>
      </c>
      <c r="S47" s="8" t="s">
        <v>125</v>
      </c>
      <c r="T47" s="2" t="s">
        <v>6683</v>
      </c>
      <c r="U47" s="2" t="s">
        <v>6684</v>
      </c>
      <c r="V47" s="2" t="s">
        <v>6685</v>
      </c>
      <c r="W47" s="2" t="s">
        <v>2619</v>
      </c>
      <c r="X47" s="8" t="s">
        <v>3466</v>
      </c>
      <c r="Y47" s="8" t="s">
        <v>2454</v>
      </c>
      <c r="Z47" s="8" t="s">
        <v>7508</v>
      </c>
      <c r="AA47" s="8" t="s">
        <v>7488</v>
      </c>
      <c r="AB47" s="8" t="s">
        <v>7489</v>
      </c>
      <c r="AC47" s="8" t="s">
        <v>11982</v>
      </c>
      <c r="AD47" s="8" t="s">
        <v>3900</v>
      </c>
      <c r="AH47" s="8" t="s">
        <v>2026</v>
      </c>
      <c r="AI47" s="2" t="s">
        <v>9683</v>
      </c>
      <c r="AJ47" s="2" t="s">
        <v>8194</v>
      </c>
      <c r="AK47" s="2" t="s">
        <v>8211</v>
      </c>
      <c r="AL47" s="2" t="s">
        <v>8212</v>
      </c>
      <c r="AM47" s="2" t="s">
        <v>8210</v>
      </c>
      <c r="AN47" s="2" t="s">
        <v>8746</v>
      </c>
      <c r="AO47" s="2" t="s">
        <v>8743</v>
      </c>
      <c r="AP47" s="2" t="s">
        <v>8747</v>
      </c>
      <c r="AQ47" s="2" t="s">
        <v>8748</v>
      </c>
      <c r="AR47" s="2" t="s">
        <v>5900</v>
      </c>
      <c r="AS47" s="2" t="s">
        <v>5947</v>
      </c>
      <c r="AT47" s="2" t="s">
        <v>3750</v>
      </c>
      <c r="AU47" s="2" t="s">
        <v>5373</v>
      </c>
      <c r="AV47" s="2" t="s">
        <v>5371</v>
      </c>
      <c r="AW47" s="2" t="s">
        <v>5372</v>
      </c>
    </row>
    <row r="48" spans="1:49" x14ac:dyDescent="0.3">
      <c r="A48" s="98">
        <v>45</v>
      </c>
      <c r="D48" s="8" t="s">
        <v>7219</v>
      </c>
      <c r="E48" s="8" t="s">
        <v>4578</v>
      </c>
      <c r="F48" s="8" t="s">
        <v>4579</v>
      </c>
      <c r="G48" s="8" t="s">
        <v>4580</v>
      </c>
      <c r="H48" s="8" t="s">
        <v>2207</v>
      </c>
      <c r="I48" s="8" t="s">
        <v>3849</v>
      </c>
      <c r="J48" s="8" t="s">
        <v>4354</v>
      </c>
      <c r="K48" s="8" t="s">
        <v>2001</v>
      </c>
      <c r="L48" s="8" t="s">
        <v>2506</v>
      </c>
      <c r="M48" s="8" t="s">
        <v>5108</v>
      </c>
      <c r="N48" s="8" t="s">
        <v>5109</v>
      </c>
      <c r="O48" s="8" t="s">
        <v>3735</v>
      </c>
      <c r="P48" s="2" t="s">
        <v>5696</v>
      </c>
      <c r="Q48" s="2" t="s">
        <v>2231</v>
      </c>
      <c r="R48" s="2" t="s">
        <v>9088</v>
      </c>
      <c r="S48" s="8" t="s">
        <v>2151</v>
      </c>
      <c r="T48" s="2" t="s">
        <v>6686</v>
      </c>
      <c r="U48" s="2" t="s">
        <v>6687</v>
      </c>
      <c r="V48" s="2" t="s">
        <v>6688</v>
      </c>
      <c r="W48" s="2" t="s">
        <v>6689</v>
      </c>
      <c r="X48" s="8" t="s">
        <v>3424</v>
      </c>
      <c r="Y48" s="8" t="s">
        <v>7490</v>
      </c>
      <c r="Z48" s="8" t="s">
        <v>7508</v>
      </c>
      <c r="AA48" s="8" t="s">
        <v>7491</v>
      </c>
      <c r="AB48" s="8" t="s">
        <v>7489</v>
      </c>
      <c r="AC48" s="8" t="s">
        <v>2062</v>
      </c>
      <c r="AD48" s="8" t="s">
        <v>3900</v>
      </c>
      <c r="AH48" s="8" t="s">
        <v>2027</v>
      </c>
      <c r="AI48" s="2" t="s">
        <v>9445</v>
      </c>
      <c r="AJ48" s="2" t="s">
        <v>8194</v>
      </c>
      <c r="AK48" s="2" t="s">
        <v>8213</v>
      </c>
      <c r="AL48" s="2" t="s">
        <v>8214</v>
      </c>
      <c r="AM48" s="2" t="s">
        <v>3470</v>
      </c>
      <c r="AN48" s="2" t="s">
        <v>8749</v>
      </c>
      <c r="AO48" s="2" t="s">
        <v>8750</v>
      </c>
      <c r="AP48" s="2" t="s">
        <v>8747</v>
      </c>
      <c r="AQ48" s="2" t="s">
        <v>8748</v>
      </c>
      <c r="AR48" s="2" t="s">
        <v>5920</v>
      </c>
      <c r="AS48" s="2" t="s">
        <v>5958</v>
      </c>
      <c r="AT48" s="2" t="s">
        <v>3750</v>
      </c>
      <c r="AU48" s="2" t="s">
        <v>5373</v>
      </c>
      <c r="AV48" s="2" t="s">
        <v>5374</v>
      </c>
      <c r="AW48" s="2" t="s">
        <v>5375</v>
      </c>
    </row>
    <row r="49" spans="1:49" x14ac:dyDescent="0.3">
      <c r="A49" s="98">
        <v>46</v>
      </c>
      <c r="D49" s="8" t="s">
        <v>7232</v>
      </c>
      <c r="E49" s="8" t="s">
        <v>4581</v>
      </c>
      <c r="F49" s="8" t="s">
        <v>4582</v>
      </c>
      <c r="G49" s="8" t="s">
        <v>4583</v>
      </c>
      <c r="H49" s="8" t="s">
        <v>4584</v>
      </c>
      <c r="I49" s="8" t="s">
        <v>2349</v>
      </c>
      <c r="J49" s="8" t="s">
        <v>4366</v>
      </c>
      <c r="K49" s="8" t="s">
        <v>2001</v>
      </c>
      <c r="L49" s="8" t="s">
        <v>5110</v>
      </c>
      <c r="M49" s="8" t="s">
        <v>5111</v>
      </c>
      <c r="N49" s="8" t="s">
        <v>5112</v>
      </c>
      <c r="O49" s="8" t="s">
        <v>3735</v>
      </c>
      <c r="P49" s="2" t="s">
        <v>5697</v>
      </c>
      <c r="Q49" s="2" t="s">
        <v>6381</v>
      </c>
      <c r="R49" s="2" t="s">
        <v>9089</v>
      </c>
      <c r="S49" s="8" t="s">
        <v>2152</v>
      </c>
      <c r="T49" s="2" t="s">
        <v>6690</v>
      </c>
      <c r="U49" s="2" t="s">
        <v>6691</v>
      </c>
      <c r="V49" s="2" t="s">
        <v>6692</v>
      </c>
      <c r="W49" s="2" t="s">
        <v>6693</v>
      </c>
      <c r="X49" s="8" t="s">
        <v>3467</v>
      </c>
      <c r="Y49" s="8" t="s">
        <v>7492</v>
      </c>
      <c r="Z49" s="8" t="s">
        <v>7517</v>
      </c>
      <c r="AA49" s="8" t="s">
        <v>7494</v>
      </c>
      <c r="AB49" s="8" t="s">
        <v>7495</v>
      </c>
      <c r="AC49" s="8" t="s">
        <v>2063</v>
      </c>
      <c r="AD49" s="8" t="s">
        <v>3923</v>
      </c>
      <c r="AH49" s="8" t="s">
        <v>2028</v>
      </c>
      <c r="AI49" s="4" t="s">
        <v>12031</v>
      </c>
      <c r="AJ49" s="2" t="s">
        <v>8215</v>
      </c>
      <c r="AK49" s="2" t="s">
        <v>8216</v>
      </c>
      <c r="AL49" s="2" t="s">
        <v>8217</v>
      </c>
      <c r="AM49" s="2" t="s">
        <v>3470</v>
      </c>
      <c r="AN49" s="2" t="s">
        <v>8749</v>
      </c>
      <c r="AO49" s="2" t="s">
        <v>8750</v>
      </c>
      <c r="AP49" s="2" t="s">
        <v>8751</v>
      </c>
      <c r="AQ49" s="2" t="s">
        <v>8752</v>
      </c>
      <c r="AR49" s="2" t="s">
        <v>5921</v>
      </c>
      <c r="AS49" s="2" t="s">
        <v>5971</v>
      </c>
      <c r="AT49" s="2" t="s">
        <v>5376</v>
      </c>
      <c r="AU49" s="2" t="s">
        <v>5373</v>
      </c>
      <c r="AV49" s="2" t="s">
        <v>5374</v>
      </c>
      <c r="AW49" s="2" t="s">
        <v>5375</v>
      </c>
    </row>
    <row r="50" spans="1:49" x14ac:dyDescent="0.3">
      <c r="A50" s="98">
        <v>47</v>
      </c>
      <c r="D50" s="8" t="s">
        <v>7220</v>
      </c>
      <c r="E50" s="8" t="s">
        <v>3474</v>
      </c>
      <c r="F50" s="8" t="s">
        <v>4585</v>
      </c>
      <c r="G50" s="8" t="s">
        <v>4586</v>
      </c>
      <c r="H50" s="8" t="s">
        <v>4584</v>
      </c>
      <c r="I50" s="8" t="s">
        <v>3850</v>
      </c>
      <c r="J50" s="8" t="s">
        <v>14470</v>
      </c>
      <c r="K50" s="8" t="s">
        <v>2001</v>
      </c>
      <c r="L50" s="8" t="s">
        <v>5110</v>
      </c>
      <c r="M50" s="8" t="s">
        <v>14471</v>
      </c>
      <c r="N50" s="8" t="s">
        <v>5113</v>
      </c>
      <c r="O50" s="8" t="s">
        <v>3735</v>
      </c>
      <c r="P50" s="2" t="s">
        <v>5698</v>
      </c>
      <c r="Q50" s="2" t="s">
        <v>6459</v>
      </c>
      <c r="R50" s="2" t="s">
        <v>9090</v>
      </c>
      <c r="S50" s="8" t="s">
        <v>2153</v>
      </c>
      <c r="T50" s="2" t="s">
        <v>6690</v>
      </c>
      <c r="U50" s="2" t="s">
        <v>6694</v>
      </c>
      <c r="V50" s="2" t="s">
        <v>6692</v>
      </c>
      <c r="W50" s="2" t="s">
        <v>6695</v>
      </c>
      <c r="X50" s="8" t="s">
        <v>3425</v>
      </c>
      <c r="Y50" s="8" t="s">
        <v>7496</v>
      </c>
      <c r="Z50" s="8" t="s">
        <v>7517</v>
      </c>
      <c r="AA50" s="8" t="s">
        <v>7497</v>
      </c>
      <c r="AB50" s="8" t="s">
        <v>7495</v>
      </c>
      <c r="AC50" s="8" t="s">
        <v>2064</v>
      </c>
      <c r="AD50" s="8" t="s">
        <v>3924</v>
      </c>
      <c r="AH50" s="8" t="s">
        <v>2029</v>
      </c>
      <c r="AI50" s="2" t="s">
        <v>11126</v>
      </c>
      <c r="AJ50" s="2" t="s">
        <v>8215</v>
      </c>
      <c r="AK50" s="2" t="s">
        <v>8218</v>
      </c>
      <c r="AL50" s="2" t="s">
        <v>8219</v>
      </c>
      <c r="AM50" s="2" t="s">
        <v>2217</v>
      </c>
      <c r="AN50" s="2" t="s">
        <v>8749</v>
      </c>
      <c r="AO50" s="2" t="s">
        <v>4582</v>
      </c>
      <c r="AP50" s="2" t="s">
        <v>8751</v>
      </c>
      <c r="AQ50" s="2" t="s">
        <v>8752</v>
      </c>
      <c r="AR50" s="2" t="s">
        <v>5922</v>
      </c>
      <c r="AS50" s="2" t="s">
        <v>9031</v>
      </c>
      <c r="AT50" s="2" t="s">
        <v>5376</v>
      </c>
      <c r="AU50" s="2" t="s">
        <v>5373</v>
      </c>
      <c r="AV50" s="2" t="s">
        <v>5374</v>
      </c>
      <c r="AW50" s="2" t="s">
        <v>5377</v>
      </c>
    </row>
    <row r="51" spans="1:49" x14ac:dyDescent="0.3">
      <c r="A51" s="98">
        <v>48</v>
      </c>
      <c r="D51" s="8" t="s">
        <v>7233</v>
      </c>
      <c r="E51" s="8" t="s">
        <v>4587</v>
      </c>
      <c r="F51" s="8" t="s">
        <v>4588</v>
      </c>
      <c r="G51" s="8" t="s">
        <v>4589</v>
      </c>
      <c r="H51" s="8" t="s">
        <v>4584</v>
      </c>
      <c r="I51" s="8" t="s">
        <v>3851</v>
      </c>
      <c r="J51" s="8" t="s">
        <v>4367</v>
      </c>
      <c r="K51" s="8" t="s">
        <v>2001</v>
      </c>
      <c r="L51" s="8" t="s">
        <v>382</v>
      </c>
      <c r="M51" s="8" t="s">
        <v>5114</v>
      </c>
      <c r="N51" s="8" t="s">
        <v>5115</v>
      </c>
      <c r="O51" s="8" t="s">
        <v>3735</v>
      </c>
      <c r="P51" s="2" t="s">
        <v>5699</v>
      </c>
      <c r="Q51" s="2" t="s">
        <v>2239</v>
      </c>
      <c r="R51" s="2" t="s">
        <v>9091</v>
      </c>
      <c r="S51" s="8" t="s">
        <v>2154</v>
      </c>
      <c r="T51" s="2" t="s">
        <v>6696</v>
      </c>
      <c r="U51" s="2" t="s">
        <v>6535</v>
      </c>
      <c r="V51" s="2" t="s">
        <v>6697</v>
      </c>
      <c r="W51" s="2" t="s">
        <v>6698</v>
      </c>
      <c r="X51" s="8" t="s">
        <v>3468</v>
      </c>
      <c r="Y51" s="8" t="s">
        <v>7498</v>
      </c>
      <c r="Z51" s="8" t="s">
        <v>7517</v>
      </c>
      <c r="AA51" s="8" t="s">
        <v>7499</v>
      </c>
      <c r="AB51" s="8" t="s">
        <v>7500</v>
      </c>
      <c r="AC51" s="8" t="s">
        <v>2065</v>
      </c>
      <c r="AD51" s="8" t="s">
        <v>3925</v>
      </c>
      <c r="AH51" s="8" t="s">
        <v>2030</v>
      </c>
      <c r="AI51" s="2" t="s">
        <v>10488</v>
      </c>
      <c r="AJ51" s="2" t="s">
        <v>8215</v>
      </c>
      <c r="AK51" s="2" t="s">
        <v>8220</v>
      </c>
      <c r="AL51" s="2" t="s">
        <v>8221</v>
      </c>
      <c r="AM51" s="2" t="s">
        <v>2217</v>
      </c>
      <c r="AN51" s="2" t="s">
        <v>8749</v>
      </c>
      <c r="AO51" s="2" t="s">
        <v>4582</v>
      </c>
      <c r="AP51" s="2" t="s">
        <v>156</v>
      </c>
      <c r="AQ51" s="2" t="s">
        <v>8752</v>
      </c>
      <c r="AR51" s="2" t="s">
        <v>7154</v>
      </c>
      <c r="AS51" s="2" t="s">
        <v>9032</v>
      </c>
      <c r="AT51" s="2" t="s">
        <v>5378</v>
      </c>
      <c r="AU51" s="2" t="s">
        <v>5373</v>
      </c>
      <c r="AV51" s="2" t="s">
        <v>5379</v>
      </c>
      <c r="AW51" s="2" t="s">
        <v>5377</v>
      </c>
    </row>
    <row r="52" spans="1:49" x14ac:dyDescent="0.3">
      <c r="A52" s="98">
        <v>49</v>
      </c>
      <c r="D52" s="8" t="s">
        <v>7221</v>
      </c>
      <c r="E52" s="8" t="s">
        <v>4590</v>
      </c>
      <c r="F52" s="8" t="s">
        <v>4591</v>
      </c>
      <c r="G52" s="8" t="s">
        <v>4592</v>
      </c>
      <c r="H52" s="8" t="s">
        <v>4593</v>
      </c>
      <c r="I52" s="8" t="s">
        <v>3852</v>
      </c>
      <c r="J52" s="8" t="s">
        <v>4355</v>
      </c>
      <c r="K52" s="8" t="s">
        <v>2001</v>
      </c>
      <c r="L52" s="8" t="s">
        <v>382</v>
      </c>
      <c r="M52" s="8" t="s">
        <v>5116</v>
      </c>
      <c r="N52" s="8" t="s">
        <v>5117</v>
      </c>
      <c r="O52" s="8" t="s">
        <v>3735</v>
      </c>
      <c r="P52" s="2" t="s">
        <v>5320</v>
      </c>
      <c r="Q52" s="2" t="s">
        <v>2241</v>
      </c>
      <c r="R52" s="2" t="s">
        <v>9092</v>
      </c>
      <c r="S52" s="8" t="s">
        <v>2155</v>
      </c>
      <c r="T52" s="2" t="s">
        <v>6696</v>
      </c>
      <c r="U52" s="2" t="s">
        <v>2863</v>
      </c>
      <c r="V52" s="2" t="s">
        <v>6697</v>
      </c>
      <c r="W52" s="2" t="s">
        <v>6699</v>
      </c>
      <c r="X52" s="8" t="s">
        <v>12017</v>
      </c>
      <c r="Y52" s="8" t="s">
        <v>7501</v>
      </c>
      <c r="Z52" s="8" t="s">
        <v>7525</v>
      </c>
      <c r="AA52" s="8" t="s">
        <v>7503</v>
      </c>
      <c r="AB52" s="8" t="s">
        <v>7500</v>
      </c>
      <c r="AC52" s="8" t="s">
        <v>2066</v>
      </c>
      <c r="AD52" s="8" t="s">
        <v>3926</v>
      </c>
      <c r="AH52" s="8" t="s">
        <v>2031</v>
      </c>
      <c r="AI52" s="2" t="s">
        <v>9925</v>
      </c>
      <c r="AJ52" s="2" t="s">
        <v>8215</v>
      </c>
      <c r="AK52" s="2" t="s">
        <v>8222</v>
      </c>
      <c r="AL52" s="2" t="s">
        <v>8223</v>
      </c>
      <c r="AM52" s="2" t="s">
        <v>2217</v>
      </c>
      <c r="AN52" s="2" t="s">
        <v>8753</v>
      </c>
      <c r="AO52" s="2" t="s">
        <v>4600</v>
      </c>
      <c r="AP52" s="2" t="s">
        <v>156</v>
      </c>
      <c r="AQ52" s="2" t="s">
        <v>8754</v>
      </c>
      <c r="AR52" s="2" t="s">
        <v>5931</v>
      </c>
      <c r="AS52" s="2" t="s">
        <v>9021</v>
      </c>
      <c r="AT52" s="2" t="s">
        <v>5378</v>
      </c>
      <c r="AU52" s="2" t="s">
        <v>5373</v>
      </c>
      <c r="AV52" s="2" t="s">
        <v>5379</v>
      </c>
      <c r="AW52" s="2" t="s">
        <v>3545</v>
      </c>
    </row>
    <row r="53" spans="1:49" x14ac:dyDescent="0.3">
      <c r="A53" s="98">
        <v>50</v>
      </c>
      <c r="D53" s="8" t="s">
        <v>7234</v>
      </c>
      <c r="E53" s="8" t="s">
        <v>4594</v>
      </c>
      <c r="F53" s="8" t="s">
        <v>4595</v>
      </c>
      <c r="G53" s="8" t="s">
        <v>3473</v>
      </c>
      <c r="H53" s="8" t="s">
        <v>4593</v>
      </c>
      <c r="I53" s="8" t="s">
        <v>3853</v>
      </c>
      <c r="J53" s="8" t="s">
        <v>14472</v>
      </c>
      <c r="K53" s="8" t="s">
        <v>2001</v>
      </c>
      <c r="L53" s="8" t="s">
        <v>383</v>
      </c>
      <c r="M53" s="8" t="s">
        <v>5118</v>
      </c>
      <c r="N53" s="8" t="s">
        <v>5119</v>
      </c>
      <c r="O53" s="8" t="s">
        <v>3735</v>
      </c>
      <c r="P53" s="2" t="s">
        <v>4472</v>
      </c>
      <c r="Q53" s="2" t="s">
        <v>6471</v>
      </c>
      <c r="R53" s="2" t="s">
        <v>9093</v>
      </c>
      <c r="S53" s="8" t="s">
        <v>2156</v>
      </c>
      <c r="T53" s="2" t="s">
        <v>6700</v>
      </c>
      <c r="U53" s="2" t="s">
        <v>2872</v>
      </c>
      <c r="V53" s="2" t="s">
        <v>6701</v>
      </c>
      <c r="W53" s="2" t="s">
        <v>2716</v>
      </c>
      <c r="X53" s="8" t="s">
        <v>1940</v>
      </c>
      <c r="Y53" s="8" t="s">
        <v>7504</v>
      </c>
      <c r="Z53" s="8" t="s">
        <v>7525</v>
      </c>
      <c r="AA53" s="8" t="s">
        <v>7505</v>
      </c>
      <c r="AB53" s="8" t="s">
        <v>7506</v>
      </c>
      <c r="AC53" s="8" t="s">
        <v>11996</v>
      </c>
      <c r="AD53" s="8" t="s">
        <v>3927</v>
      </c>
      <c r="AH53" s="8" t="s">
        <v>2032</v>
      </c>
      <c r="AI53" s="2" t="s">
        <v>10314</v>
      </c>
      <c r="AJ53" s="2" t="s">
        <v>8224</v>
      </c>
      <c r="AK53" s="2" t="s">
        <v>8225</v>
      </c>
      <c r="AL53" s="2" t="s">
        <v>8226</v>
      </c>
      <c r="AM53" s="2" t="s">
        <v>2217</v>
      </c>
      <c r="AN53" s="2" t="s">
        <v>8753</v>
      </c>
      <c r="AO53" s="2" t="s">
        <v>4600</v>
      </c>
      <c r="AP53" s="2" t="s">
        <v>3475</v>
      </c>
      <c r="AQ53" s="2" t="s">
        <v>8754</v>
      </c>
      <c r="AR53" s="2" t="s">
        <v>5932</v>
      </c>
      <c r="AS53" s="2" t="s">
        <v>9033</v>
      </c>
      <c r="AT53" s="2" t="s">
        <v>5380</v>
      </c>
      <c r="AU53" s="2" t="s">
        <v>5381</v>
      </c>
      <c r="AV53" s="2" t="s">
        <v>5379</v>
      </c>
      <c r="AW53" s="2" t="s">
        <v>3545</v>
      </c>
    </row>
    <row r="54" spans="1:49" x14ac:dyDescent="0.3">
      <c r="A54" s="98">
        <v>51</v>
      </c>
      <c r="D54" s="8" t="s">
        <v>7235</v>
      </c>
      <c r="E54" s="8" t="s">
        <v>4596</v>
      </c>
      <c r="F54" s="8" t="s">
        <v>4597</v>
      </c>
      <c r="G54" s="8" t="s">
        <v>4598</v>
      </c>
      <c r="H54" s="8" t="s">
        <v>4593</v>
      </c>
      <c r="I54" s="8" t="s">
        <v>3854</v>
      </c>
      <c r="J54" s="8" t="s">
        <v>4356</v>
      </c>
      <c r="K54" s="8" t="s">
        <v>2001</v>
      </c>
      <c r="L54" s="8" t="s">
        <v>383</v>
      </c>
      <c r="M54" s="8" t="s">
        <v>5120</v>
      </c>
      <c r="N54" s="8" t="s">
        <v>5121</v>
      </c>
      <c r="O54" s="8" t="s">
        <v>3735</v>
      </c>
      <c r="P54" s="2" t="s">
        <v>3463</v>
      </c>
      <c r="Q54" s="2" t="s">
        <v>6460</v>
      </c>
      <c r="R54" s="2" t="s">
        <v>9094</v>
      </c>
      <c r="S54" s="8" t="s">
        <v>2157</v>
      </c>
      <c r="T54" s="2" t="s">
        <v>6702</v>
      </c>
      <c r="U54" s="2" t="s">
        <v>6703</v>
      </c>
      <c r="V54" s="2" t="s">
        <v>6701</v>
      </c>
      <c r="W54" s="2" t="s">
        <v>2726</v>
      </c>
      <c r="X54" s="8" t="s">
        <v>3469</v>
      </c>
      <c r="Y54" s="8" t="s">
        <v>3599</v>
      </c>
      <c r="Z54" s="8" t="s">
        <v>7525</v>
      </c>
      <c r="AA54" s="8" t="s">
        <v>7507</v>
      </c>
      <c r="AB54" s="8" t="s">
        <v>7506</v>
      </c>
      <c r="AC54" s="8" t="s">
        <v>2067</v>
      </c>
      <c r="AD54" s="8" t="s">
        <v>3928</v>
      </c>
      <c r="AH54" s="8" t="s">
        <v>1996</v>
      </c>
      <c r="AI54" s="4" t="s">
        <v>12032</v>
      </c>
      <c r="AJ54" s="2" t="s">
        <v>8224</v>
      </c>
      <c r="AK54" s="2" t="s">
        <v>8227</v>
      </c>
      <c r="AL54" s="2" t="s">
        <v>8228</v>
      </c>
      <c r="AM54" s="2" t="s">
        <v>8229</v>
      </c>
      <c r="AN54" s="2" t="s">
        <v>8755</v>
      </c>
      <c r="AO54" s="2" t="s">
        <v>4603</v>
      </c>
      <c r="AP54" s="2" t="s">
        <v>3475</v>
      </c>
      <c r="AQ54" s="2" t="s">
        <v>8756</v>
      </c>
      <c r="AR54" s="2" t="s">
        <v>5933</v>
      </c>
      <c r="AS54" s="2" t="s">
        <v>5987</v>
      </c>
      <c r="AT54" s="2" t="s">
        <v>5380</v>
      </c>
      <c r="AU54" s="2" t="s">
        <v>5381</v>
      </c>
      <c r="AV54" s="2" t="s">
        <v>5382</v>
      </c>
      <c r="AW54" s="2" t="s">
        <v>5383</v>
      </c>
    </row>
    <row r="55" spans="1:49" x14ac:dyDescent="0.3">
      <c r="A55" s="98">
        <v>52</v>
      </c>
      <c r="D55" s="8" t="s">
        <v>7244</v>
      </c>
      <c r="E55" s="8" t="s">
        <v>4599</v>
      </c>
      <c r="F55" s="8" t="s">
        <v>4600</v>
      </c>
      <c r="G55" s="8" t="s">
        <v>4601</v>
      </c>
      <c r="H55" s="8" t="s">
        <v>4593</v>
      </c>
      <c r="I55" s="8" t="s">
        <v>3855</v>
      </c>
      <c r="J55" s="8" t="s">
        <v>4368</v>
      </c>
      <c r="K55" s="8" t="s">
        <v>2001</v>
      </c>
      <c r="L55" s="8" t="s">
        <v>384</v>
      </c>
      <c r="M55" s="8" t="s">
        <v>4694</v>
      </c>
      <c r="N55" s="8" t="s">
        <v>5122</v>
      </c>
      <c r="O55" s="8" t="s">
        <v>3735</v>
      </c>
      <c r="P55" s="2" t="s">
        <v>5700</v>
      </c>
      <c r="Q55" s="2" t="s">
        <v>6475</v>
      </c>
      <c r="R55" s="2" t="s">
        <v>9095</v>
      </c>
      <c r="S55" s="8" t="s">
        <v>2158</v>
      </c>
      <c r="T55" s="2" t="s">
        <v>6704</v>
      </c>
      <c r="U55" s="2" t="s">
        <v>2928</v>
      </c>
      <c r="V55" s="2" t="s">
        <v>6705</v>
      </c>
      <c r="W55" s="2" t="s">
        <v>6706</v>
      </c>
      <c r="X55" s="8" t="s">
        <v>3426</v>
      </c>
      <c r="Y55" s="8" t="s">
        <v>3800</v>
      </c>
      <c r="Z55" s="8" t="s">
        <v>7534</v>
      </c>
      <c r="AA55" s="8" t="s">
        <v>7509</v>
      </c>
      <c r="AB55" s="8" t="s">
        <v>7510</v>
      </c>
      <c r="AC55" s="8" t="s">
        <v>2068</v>
      </c>
      <c r="AD55" s="8" t="s">
        <v>3929</v>
      </c>
      <c r="AH55" s="8" t="s">
        <v>2033</v>
      </c>
      <c r="AI55" s="2" t="s">
        <v>11191</v>
      </c>
      <c r="AJ55" s="2" t="s">
        <v>8224</v>
      </c>
      <c r="AK55" s="2" t="s">
        <v>8230</v>
      </c>
      <c r="AL55" s="2" t="s">
        <v>8231</v>
      </c>
      <c r="AM55" s="2" t="s">
        <v>8229</v>
      </c>
      <c r="AN55" s="2" t="s">
        <v>8755</v>
      </c>
      <c r="AO55" s="2" t="s">
        <v>4603</v>
      </c>
      <c r="AP55" s="2" t="s">
        <v>8757</v>
      </c>
      <c r="AQ55" s="2" t="s">
        <v>8756</v>
      </c>
      <c r="AR55" s="2" t="s">
        <v>5936</v>
      </c>
      <c r="AS55" s="2" t="s">
        <v>5988</v>
      </c>
      <c r="AT55" s="2" t="s">
        <v>5384</v>
      </c>
      <c r="AU55" s="2" t="s">
        <v>5381</v>
      </c>
      <c r="AV55" s="2" t="s">
        <v>5382</v>
      </c>
      <c r="AW55" s="2" t="s">
        <v>5383</v>
      </c>
    </row>
    <row r="56" spans="1:49" x14ac:dyDescent="0.3">
      <c r="A56" s="98">
        <v>53</v>
      </c>
      <c r="D56" s="8" t="s">
        <v>7236</v>
      </c>
      <c r="E56" s="8" t="s">
        <v>4602</v>
      </c>
      <c r="F56" s="8" t="s">
        <v>4603</v>
      </c>
      <c r="G56" s="8" t="s">
        <v>4604</v>
      </c>
      <c r="H56" s="8" t="s">
        <v>4593</v>
      </c>
      <c r="I56" s="8" t="s">
        <v>3856</v>
      </c>
      <c r="J56" s="8" t="s">
        <v>14512</v>
      </c>
      <c r="K56" s="8" t="s">
        <v>2001</v>
      </c>
      <c r="L56" s="8" t="s">
        <v>384</v>
      </c>
      <c r="M56" s="8" t="s">
        <v>2705</v>
      </c>
      <c r="N56" s="8" t="s">
        <v>5123</v>
      </c>
      <c r="O56" s="8" t="s">
        <v>3735</v>
      </c>
      <c r="P56" s="2" t="s">
        <v>4474</v>
      </c>
      <c r="Q56" s="2" t="s">
        <v>2257</v>
      </c>
      <c r="R56" s="2" t="s">
        <v>9096</v>
      </c>
      <c r="S56" s="8" t="s">
        <v>2159</v>
      </c>
      <c r="T56" s="2" t="s">
        <v>6707</v>
      </c>
      <c r="U56" s="2" t="s">
        <v>6708</v>
      </c>
      <c r="V56" s="2" t="s">
        <v>6705</v>
      </c>
      <c r="W56" s="2" t="s">
        <v>406</v>
      </c>
      <c r="X56" s="8" t="s">
        <v>8709</v>
      </c>
      <c r="Y56" s="8" t="s">
        <v>7511</v>
      </c>
      <c r="Z56" s="8" t="s">
        <v>7534</v>
      </c>
      <c r="AA56" s="8" t="s">
        <v>7512</v>
      </c>
      <c r="AB56" s="8" t="s">
        <v>7510</v>
      </c>
      <c r="AC56" s="8" t="s">
        <v>2069</v>
      </c>
      <c r="AD56" s="8" t="s">
        <v>3930</v>
      </c>
      <c r="AH56" s="8" t="s">
        <v>2034</v>
      </c>
      <c r="AI56" s="2" t="s">
        <v>11073</v>
      </c>
      <c r="AJ56" s="2" t="s">
        <v>8224</v>
      </c>
      <c r="AK56" s="2" t="s">
        <v>8232</v>
      </c>
      <c r="AL56" s="2" t="s">
        <v>8233</v>
      </c>
      <c r="AM56" s="2" t="s">
        <v>4550</v>
      </c>
      <c r="AN56" s="2" t="s">
        <v>8758</v>
      </c>
      <c r="AO56" s="2" t="s">
        <v>8759</v>
      </c>
      <c r="AP56" s="2" t="s">
        <v>8757</v>
      </c>
      <c r="AQ56" s="2" t="s">
        <v>8760</v>
      </c>
      <c r="AR56" s="2" t="s">
        <v>5937</v>
      </c>
      <c r="AS56" s="2" t="s">
        <v>4765</v>
      </c>
      <c r="AT56" s="2" t="s">
        <v>5384</v>
      </c>
      <c r="AU56" s="2" t="s">
        <v>5381</v>
      </c>
      <c r="AV56" s="2" t="s">
        <v>5382</v>
      </c>
      <c r="AW56" s="2" t="s">
        <v>5385</v>
      </c>
    </row>
    <row r="57" spans="1:49" x14ac:dyDescent="0.3">
      <c r="A57" s="98">
        <v>54</v>
      </c>
      <c r="D57" s="8" t="s">
        <v>7245</v>
      </c>
      <c r="E57" s="8" t="s">
        <v>4605</v>
      </c>
      <c r="F57" s="8" t="s">
        <v>4606</v>
      </c>
      <c r="G57" s="8" t="s">
        <v>4607</v>
      </c>
      <c r="H57" s="8" t="s">
        <v>4593</v>
      </c>
      <c r="I57" s="8" t="s">
        <v>3857</v>
      </c>
      <c r="J57" s="8" t="s">
        <v>4369</v>
      </c>
      <c r="K57" s="8" t="s">
        <v>2001</v>
      </c>
      <c r="L57" s="8" t="s">
        <v>385</v>
      </c>
      <c r="M57" s="8" t="s">
        <v>3617</v>
      </c>
      <c r="N57" s="8" t="s">
        <v>5124</v>
      </c>
      <c r="O57" s="8" t="s">
        <v>3735</v>
      </c>
      <c r="P57" s="2" t="s">
        <v>4476</v>
      </c>
      <c r="Q57" s="2" t="s">
        <v>6429</v>
      </c>
      <c r="R57" s="2" t="s">
        <v>9097</v>
      </c>
      <c r="S57" s="8" t="s">
        <v>2160</v>
      </c>
      <c r="T57" s="2" t="s">
        <v>6709</v>
      </c>
      <c r="U57" s="2" t="s">
        <v>6710</v>
      </c>
      <c r="V57" s="2" t="s">
        <v>6711</v>
      </c>
      <c r="W57" s="2" t="s">
        <v>6712</v>
      </c>
      <c r="X57" s="8" t="s">
        <v>5043</v>
      </c>
      <c r="Y57" s="8" t="s">
        <v>7513</v>
      </c>
      <c r="Z57" s="8" t="s">
        <v>7534</v>
      </c>
      <c r="AA57" s="8" t="s">
        <v>7514</v>
      </c>
      <c r="AB57" s="8" t="s">
        <v>7515</v>
      </c>
      <c r="AC57" s="8" t="s">
        <v>2070</v>
      </c>
      <c r="AD57" s="8" t="s">
        <v>3665</v>
      </c>
      <c r="AH57" s="8" t="s">
        <v>2035</v>
      </c>
      <c r="AI57" s="2" t="s">
        <v>10077</v>
      </c>
      <c r="AJ57" s="2" t="s">
        <v>8234</v>
      </c>
      <c r="AK57" s="2" t="s">
        <v>8235</v>
      </c>
      <c r="AL57" s="2" t="s">
        <v>8236</v>
      </c>
      <c r="AM57" s="2" t="s">
        <v>4550</v>
      </c>
      <c r="AN57" s="2" t="s">
        <v>8758</v>
      </c>
      <c r="AO57" s="2" t="s">
        <v>8761</v>
      </c>
      <c r="AP57" s="2" t="s">
        <v>8762</v>
      </c>
      <c r="AQ57" s="2" t="s">
        <v>8760</v>
      </c>
      <c r="AR57" s="2" t="s">
        <v>5965</v>
      </c>
      <c r="AS57" s="2" t="s">
        <v>5991</v>
      </c>
      <c r="AT57" s="2" t="s">
        <v>3753</v>
      </c>
      <c r="AU57" s="2" t="s">
        <v>5381</v>
      </c>
      <c r="AV57" s="2" t="s">
        <v>5386</v>
      </c>
      <c r="AW57" s="2" t="s">
        <v>5385</v>
      </c>
    </row>
    <row r="58" spans="1:49" x14ac:dyDescent="0.3">
      <c r="A58" s="98">
        <v>55</v>
      </c>
      <c r="D58" s="8" t="s">
        <v>14473</v>
      </c>
      <c r="E58" s="8" t="s">
        <v>4608</v>
      </c>
      <c r="F58" s="8" t="s">
        <v>4609</v>
      </c>
      <c r="G58" s="8" t="s">
        <v>4610</v>
      </c>
      <c r="H58" s="8" t="s">
        <v>4611</v>
      </c>
      <c r="I58" s="8" t="s">
        <v>3858</v>
      </c>
      <c r="J58" s="8" t="s">
        <v>4357</v>
      </c>
      <c r="K58" s="8" t="s">
        <v>2001</v>
      </c>
      <c r="L58" s="8" t="s">
        <v>385</v>
      </c>
      <c r="M58" s="8" t="s">
        <v>5125</v>
      </c>
      <c r="N58" s="8" t="s">
        <v>5126</v>
      </c>
      <c r="O58" s="8" t="s">
        <v>3735</v>
      </c>
      <c r="P58" s="2" t="s">
        <v>5701</v>
      </c>
      <c r="Q58" s="2" t="s">
        <v>6404</v>
      </c>
      <c r="R58" s="2" t="s">
        <v>9098</v>
      </c>
      <c r="S58" s="8" t="s">
        <v>2161</v>
      </c>
      <c r="T58" s="2" t="s">
        <v>6713</v>
      </c>
      <c r="U58" s="2" t="s">
        <v>6710</v>
      </c>
      <c r="V58" s="2" t="s">
        <v>6711</v>
      </c>
      <c r="W58" s="2" t="s">
        <v>6714</v>
      </c>
      <c r="X58" s="8" t="s">
        <v>3427</v>
      </c>
      <c r="Y58" s="8" t="s">
        <v>7516</v>
      </c>
      <c r="Z58" s="8" t="s">
        <v>7542</v>
      </c>
      <c r="AA58" s="8" t="s">
        <v>7518</v>
      </c>
      <c r="AB58" s="8" t="s">
        <v>7515</v>
      </c>
      <c r="AC58" s="8" t="s">
        <v>2071</v>
      </c>
      <c r="AD58" s="8" t="s">
        <v>3931</v>
      </c>
      <c r="AH58" s="8" t="s">
        <v>2036</v>
      </c>
      <c r="AI58" s="2" t="s">
        <v>10222</v>
      </c>
      <c r="AJ58" s="2" t="s">
        <v>8234</v>
      </c>
      <c r="AK58" s="2" t="s">
        <v>8237</v>
      </c>
      <c r="AL58" s="2" t="s">
        <v>8238</v>
      </c>
      <c r="AM58" s="2" t="s">
        <v>350</v>
      </c>
      <c r="AN58" s="2" t="s">
        <v>8763</v>
      </c>
      <c r="AO58" s="2" t="s">
        <v>8761</v>
      </c>
      <c r="AP58" s="2" t="s">
        <v>8762</v>
      </c>
      <c r="AQ58" s="2" t="s">
        <v>8760</v>
      </c>
      <c r="AR58" s="2" t="s">
        <v>5970</v>
      </c>
      <c r="AS58" s="2" t="s">
        <v>5996</v>
      </c>
      <c r="AT58" s="2" t="s">
        <v>3753</v>
      </c>
      <c r="AU58" s="2" t="s">
        <v>5381</v>
      </c>
      <c r="AV58" s="2" t="s">
        <v>5386</v>
      </c>
      <c r="AW58" s="2" t="s">
        <v>5387</v>
      </c>
    </row>
    <row r="59" spans="1:49" x14ac:dyDescent="0.3">
      <c r="A59" s="98">
        <v>56</v>
      </c>
      <c r="D59" s="8" t="s">
        <v>7246</v>
      </c>
      <c r="E59" s="8" t="s">
        <v>4612</v>
      </c>
      <c r="F59" s="8" t="s">
        <v>4613</v>
      </c>
      <c r="G59" s="8" t="s">
        <v>4614</v>
      </c>
      <c r="H59" s="8" t="s">
        <v>4611</v>
      </c>
      <c r="I59" s="8" t="s">
        <v>3859</v>
      </c>
      <c r="J59" s="8" t="s">
        <v>4370</v>
      </c>
      <c r="K59" s="8" t="s">
        <v>2001</v>
      </c>
      <c r="L59" s="8" t="s">
        <v>2600</v>
      </c>
      <c r="M59" s="8" t="s">
        <v>5127</v>
      </c>
      <c r="N59" s="8" t="s">
        <v>5128</v>
      </c>
      <c r="O59" s="8" t="s">
        <v>3735</v>
      </c>
      <c r="P59" s="2" t="s">
        <v>5702</v>
      </c>
      <c r="Q59" s="2" t="s">
        <v>6480</v>
      </c>
      <c r="R59" s="2" t="s">
        <v>9099</v>
      </c>
      <c r="S59" s="8" t="s">
        <v>2162</v>
      </c>
      <c r="T59" s="2" t="s">
        <v>6715</v>
      </c>
      <c r="U59" s="2" t="s">
        <v>2960</v>
      </c>
      <c r="V59" s="2" t="s">
        <v>6716</v>
      </c>
      <c r="W59" s="2" t="s">
        <v>6717</v>
      </c>
      <c r="X59" s="8" t="s">
        <v>3470</v>
      </c>
      <c r="Y59" s="8" t="s">
        <v>7519</v>
      </c>
      <c r="Z59" s="8" t="s">
        <v>7542</v>
      </c>
      <c r="AA59" s="8" t="s">
        <v>7520</v>
      </c>
      <c r="AB59" s="8" t="s">
        <v>7521</v>
      </c>
      <c r="AC59" s="8" t="s">
        <v>2072</v>
      </c>
      <c r="AD59" s="8" t="s">
        <v>3932</v>
      </c>
      <c r="AH59" s="8" t="s">
        <v>2037</v>
      </c>
      <c r="AI59" s="2" t="s">
        <v>10494</v>
      </c>
      <c r="AJ59" s="2" t="s">
        <v>8234</v>
      </c>
      <c r="AK59" s="2" t="s">
        <v>8239</v>
      </c>
      <c r="AL59" s="2" t="s">
        <v>8240</v>
      </c>
      <c r="AM59" s="2" t="s">
        <v>350</v>
      </c>
      <c r="AN59" s="2" t="s">
        <v>8763</v>
      </c>
      <c r="AO59" s="2" t="s">
        <v>8764</v>
      </c>
      <c r="AP59" s="2" t="s">
        <v>8765</v>
      </c>
      <c r="AQ59" s="2" t="s">
        <v>8766</v>
      </c>
      <c r="AR59" s="2" t="s">
        <v>5977</v>
      </c>
      <c r="AS59" s="2" t="s">
        <v>9034</v>
      </c>
      <c r="AT59" s="2" t="s">
        <v>5388</v>
      </c>
      <c r="AU59" s="2" t="s">
        <v>5389</v>
      </c>
      <c r="AV59" s="2" t="s">
        <v>5386</v>
      </c>
      <c r="AW59" s="2" t="s">
        <v>5387</v>
      </c>
    </row>
    <row r="60" spans="1:49" x14ac:dyDescent="0.3">
      <c r="A60" s="98">
        <v>57</v>
      </c>
      <c r="D60" s="8" t="s">
        <v>7237</v>
      </c>
      <c r="E60" s="8" t="s">
        <v>4615</v>
      </c>
      <c r="F60" s="8" t="s">
        <v>4616</v>
      </c>
      <c r="G60" s="8" t="s">
        <v>4617</v>
      </c>
      <c r="H60" s="8" t="s">
        <v>4611</v>
      </c>
      <c r="I60" s="8" t="s">
        <v>3860</v>
      </c>
      <c r="J60" s="8" t="s">
        <v>4358</v>
      </c>
      <c r="K60" s="8" t="s">
        <v>2001</v>
      </c>
      <c r="L60" s="8" t="s">
        <v>5129</v>
      </c>
      <c r="M60" s="8" t="s">
        <v>5130</v>
      </c>
      <c r="N60" s="8" t="s">
        <v>5131</v>
      </c>
      <c r="O60" s="8" t="s">
        <v>3735</v>
      </c>
      <c r="P60" s="2" t="s">
        <v>5703</v>
      </c>
      <c r="Q60" s="2" t="s">
        <v>6481</v>
      </c>
      <c r="R60" s="2" t="s">
        <v>9100</v>
      </c>
      <c r="S60" s="8" t="s">
        <v>2163</v>
      </c>
      <c r="T60" s="2" t="s">
        <v>6718</v>
      </c>
      <c r="U60" s="2" t="s">
        <v>2960</v>
      </c>
      <c r="V60" s="2" t="s">
        <v>6716</v>
      </c>
      <c r="W60" s="2" t="s">
        <v>5240</v>
      </c>
      <c r="X60" s="8" t="s">
        <v>5768</v>
      </c>
      <c r="Y60" s="8" t="s">
        <v>7522</v>
      </c>
      <c r="Z60" s="8" t="s">
        <v>7542</v>
      </c>
      <c r="AA60" s="8" t="s">
        <v>7523</v>
      </c>
      <c r="AB60" s="8" t="s">
        <v>7521</v>
      </c>
      <c r="AC60" s="8" t="s">
        <v>11998</v>
      </c>
      <c r="AD60" s="8" t="s">
        <v>3933</v>
      </c>
      <c r="AH60" s="8" t="s">
        <v>2038</v>
      </c>
      <c r="AI60" s="2" t="s">
        <v>10606</v>
      </c>
      <c r="AJ60" s="2" t="s">
        <v>8234</v>
      </c>
      <c r="AK60" s="2" t="s">
        <v>8241</v>
      </c>
      <c r="AL60" s="2" t="s">
        <v>659</v>
      </c>
      <c r="AM60" s="2" t="s">
        <v>8242</v>
      </c>
      <c r="AN60" s="2" t="s">
        <v>8763</v>
      </c>
      <c r="AO60" s="2" t="s">
        <v>8767</v>
      </c>
      <c r="AP60" s="2" t="s">
        <v>8765</v>
      </c>
      <c r="AQ60" s="2" t="s">
        <v>8766</v>
      </c>
      <c r="AR60" s="2" t="s">
        <v>7141</v>
      </c>
      <c r="AS60" s="2" t="s">
        <v>9022</v>
      </c>
      <c r="AT60" s="2" t="s">
        <v>5388</v>
      </c>
      <c r="AU60" s="2" t="s">
        <v>5389</v>
      </c>
      <c r="AV60" s="2" t="s">
        <v>5390</v>
      </c>
      <c r="AW60" s="2" t="s">
        <v>5391</v>
      </c>
    </row>
    <row r="61" spans="1:49" x14ac:dyDescent="0.3">
      <c r="A61" s="98">
        <v>58</v>
      </c>
      <c r="D61" s="8" t="s">
        <v>7247</v>
      </c>
      <c r="E61" s="8" t="s">
        <v>4618</v>
      </c>
      <c r="F61" s="8" t="s">
        <v>4619</v>
      </c>
      <c r="G61" s="8" t="s">
        <v>4620</v>
      </c>
      <c r="H61" s="8" t="s">
        <v>3475</v>
      </c>
      <c r="I61" s="8" t="s">
        <v>3861</v>
      </c>
      <c r="J61" s="8" t="s">
        <v>4371</v>
      </c>
      <c r="K61" s="8" t="s">
        <v>2001</v>
      </c>
      <c r="L61" s="8" t="s">
        <v>5132</v>
      </c>
      <c r="M61" s="8" t="s">
        <v>5133</v>
      </c>
      <c r="N61" s="8" t="s">
        <v>5134</v>
      </c>
      <c r="O61" s="8" t="s">
        <v>3766</v>
      </c>
      <c r="P61" s="2" t="s">
        <v>4479</v>
      </c>
      <c r="Q61" s="2" t="s">
        <v>152</v>
      </c>
      <c r="R61" s="2" t="s">
        <v>9101</v>
      </c>
      <c r="S61" s="8" t="s">
        <v>2164</v>
      </c>
      <c r="T61" s="2" t="s">
        <v>6719</v>
      </c>
      <c r="U61" s="2" t="s">
        <v>2996</v>
      </c>
      <c r="V61" s="2" t="s">
        <v>6720</v>
      </c>
      <c r="W61" s="2" t="s">
        <v>2824</v>
      </c>
      <c r="X61" s="8" t="s">
        <v>5769</v>
      </c>
      <c r="Y61" s="8" t="s">
        <v>7524</v>
      </c>
      <c r="Z61" s="8" t="s">
        <v>7551</v>
      </c>
      <c r="AA61" s="8" t="s">
        <v>7526</v>
      </c>
      <c r="AB61" s="8" t="s">
        <v>7527</v>
      </c>
      <c r="AC61" s="8" t="s">
        <v>2073</v>
      </c>
      <c r="AD61" s="8" t="s">
        <v>3934</v>
      </c>
      <c r="AH61" s="8" t="s">
        <v>2039</v>
      </c>
      <c r="AI61" s="2" t="s">
        <v>10853</v>
      </c>
      <c r="AJ61" s="2" t="s">
        <v>8243</v>
      </c>
      <c r="AK61" s="2" t="s">
        <v>8244</v>
      </c>
      <c r="AL61" s="2" t="s">
        <v>8245</v>
      </c>
      <c r="AM61" s="2" t="s">
        <v>8242</v>
      </c>
      <c r="AN61" s="2" t="s">
        <v>8763</v>
      </c>
      <c r="AO61" s="2" t="s">
        <v>8768</v>
      </c>
      <c r="AP61" s="2" t="s">
        <v>8769</v>
      </c>
      <c r="AQ61" s="2" t="s">
        <v>8770</v>
      </c>
      <c r="AR61" s="2" t="s">
        <v>7155</v>
      </c>
      <c r="AS61" s="2" t="s">
        <v>4718</v>
      </c>
      <c r="AT61" s="2" t="s">
        <v>5392</v>
      </c>
      <c r="AU61" s="2" t="s">
        <v>5389</v>
      </c>
      <c r="AV61" s="2" t="s">
        <v>5390</v>
      </c>
      <c r="AW61" s="2" t="s">
        <v>5391</v>
      </c>
    </row>
    <row r="62" spans="1:49" x14ac:dyDescent="0.3">
      <c r="A62" s="98">
        <v>59</v>
      </c>
      <c r="D62" s="8" t="s">
        <v>14474</v>
      </c>
      <c r="E62" s="8" t="s">
        <v>4618</v>
      </c>
      <c r="F62" s="8" t="s">
        <v>4621</v>
      </c>
      <c r="G62" s="8" t="s">
        <v>4622</v>
      </c>
      <c r="H62" s="8" t="s">
        <v>3475</v>
      </c>
      <c r="I62" s="8" t="s">
        <v>3862</v>
      </c>
      <c r="J62" s="8" t="s">
        <v>4359</v>
      </c>
      <c r="K62" s="8" t="s">
        <v>2001</v>
      </c>
      <c r="L62" s="8" t="s">
        <v>5135</v>
      </c>
      <c r="M62" s="8" t="s">
        <v>4793</v>
      </c>
      <c r="N62" s="8" t="s">
        <v>5136</v>
      </c>
      <c r="O62" s="8" t="s">
        <v>3767</v>
      </c>
      <c r="P62" s="2" t="s">
        <v>5704</v>
      </c>
      <c r="Q62" s="2" t="s">
        <v>2274</v>
      </c>
      <c r="R62" s="2" t="s">
        <v>9102</v>
      </c>
      <c r="S62" s="8" t="s">
        <v>2165</v>
      </c>
      <c r="T62" s="2" t="s">
        <v>6721</v>
      </c>
      <c r="U62" s="2" t="s">
        <v>2996</v>
      </c>
      <c r="V62" s="2" t="s">
        <v>6720</v>
      </c>
      <c r="W62" s="2" t="s">
        <v>6722</v>
      </c>
      <c r="X62" s="8" t="s">
        <v>3471</v>
      </c>
      <c r="Y62" s="8" t="s">
        <v>7528</v>
      </c>
      <c r="Z62" s="8" t="s">
        <v>7551</v>
      </c>
      <c r="AA62" s="8" t="s">
        <v>7529</v>
      </c>
      <c r="AB62" s="8" t="s">
        <v>7527</v>
      </c>
      <c r="AC62" s="8" t="s">
        <v>2074</v>
      </c>
      <c r="AD62" s="8" t="s">
        <v>3935</v>
      </c>
      <c r="AH62" s="8" t="s">
        <v>2040</v>
      </c>
      <c r="AI62" s="2" t="s">
        <v>9666</v>
      </c>
      <c r="AJ62" s="2" t="s">
        <v>8243</v>
      </c>
      <c r="AK62" s="2" t="s">
        <v>8246</v>
      </c>
      <c r="AL62" s="2" t="s">
        <v>8247</v>
      </c>
      <c r="AM62" s="2" t="s">
        <v>8248</v>
      </c>
      <c r="AN62" s="2" t="s">
        <v>8771</v>
      </c>
      <c r="AO62" s="2" t="s">
        <v>8772</v>
      </c>
      <c r="AP62" s="2" t="s">
        <v>8769</v>
      </c>
      <c r="AQ62" s="2" t="s">
        <v>8770</v>
      </c>
      <c r="AR62" s="2" t="s">
        <v>5997</v>
      </c>
      <c r="AS62" s="2" t="s">
        <v>9023</v>
      </c>
      <c r="AT62" s="2" t="s">
        <v>5392</v>
      </c>
      <c r="AU62" s="2" t="s">
        <v>5389</v>
      </c>
      <c r="AV62" s="2" t="s">
        <v>5390</v>
      </c>
      <c r="AW62" s="2" t="s">
        <v>5393</v>
      </c>
    </row>
    <row r="63" spans="1:49" x14ac:dyDescent="0.3">
      <c r="A63" s="98">
        <v>60</v>
      </c>
      <c r="D63" s="8" t="s">
        <v>7248</v>
      </c>
      <c r="E63" s="8" t="s">
        <v>4623</v>
      </c>
      <c r="F63" s="8" t="s">
        <v>4624</v>
      </c>
      <c r="G63" s="8" t="s">
        <v>14508</v>
      </c>
      <c r="H63" s="8" t="s">
        <v>3475</v>
      </c>
      <c r="I63" s="8" t="s">
        <v>3863</v>
      </c>
      <c r="J63" s="8" t="s">
        <v>4372</v>
      </c>
      <c r="K63" s="8" t="s">
        <v>2001</v>
      </c>
      <c r="L63" s="8" t="s">
        <v>5137</v>
      </c>
      <c r="M63" s="8" t="s">
        <v>5138</v>
      </c>
      <c r="N63" s="8" t="s">
        <v>228</v>
      </c>
      <c r="O63" s="8" t="s">
        <v>3768</v>
      </c>
      <c r="P63" s="2" t="s">
        <v>5705</v>
      </c>
      <c r="Q63" s="2" t="s">
        <v>156</v>
      </c>
      <c r="R63" s="2" t="s">
        <v>9103</v>
      </c>
      <c r="S63" s="8" t="s">
        <v>2166</v>
      </c>
      <c r="T63" s="2" t="s">
        <v>6723</v>
      </c>
      <c r="U63" s="2" t="s">
        <v>2998</v>
      </c>
      <c r="V63" s="2" t="s">
        <v>6724</v>
      </c>
      <c r="W63" s="2" t="s">
        <v>6725</v>
      </c>
      <c r="X63" s="8" t="s">
        <v>3428</v>
      </c>
      <c r="Y63" s="8" t="s">
        <v>7530</v>
      </c>
      <c r="Z63" s="8" t="s">
        <v>7551</v>
      </c>
      <c r="AA63" s="8" t="s">
        <v>7531</v>
      </c>
      <c r="AB63" s="8" t="s">
        <v>7532</v>
      </c>
      <c r="AC63" s="8" t="s">
        <v>2075</v>
      </c>
      <c r="AD63" s="8" t="s">
        <v>3936</v>
      </c>
      <c r="AH63" s="8" t="s">
        <v>2041</v>
      </c>
      <c r="AI63" s="4" t="s">
        <v>12033</v>
      </c>
      <c r="AJ63" s="2" t="s">
        <v>8243</v>
      </c>
      <c r="AK63" s="2" t="s">
        <v>8249</v>
      </c>
      <c r="AL63" s="2" t="s">
        <v>2290</v>
      </c>
      <c r="AM63" s="2" t="s">
        <v>8248</v>
      </c>
      <c r="AN63" s="2" t="s">
        <v>8771</v>
      </c>
      <c r="AO63" s="2" t="s">
        <v>8773</v>
      </c>
      <c r="AP63" s="2" t="s">
        <v>8774</v>
      </c>
      <c r="AQ63" s="2" t="s">
        <v>8770</v>
      </c>
      <c r="AR63" s="2" t="s">
        <v>7156</v>
      </c>
      <c r="AS63" s="2" t="s">
        <v>4824</v>
      </c>
      <c r="AT63" s="2" t="s">
        <v>5394</v>
      </c>
      <c r="AU63" s="2" t="s">
        <v>5389</v>
      </c>
      <c r="AV63" s="2" t="s">
        <v>5395</v>
      </c>
      <c r="AW63" s="2" t="s">
        <v>5393</v>
      </c>
    </row>
    <row r="64" spans="1:49" x14ac:dyDescent="0.3">
      <c r="A64" s="98">
        <v>61</v>
      </c>
      <c r="D64" s="8" t="s">
        <v>7238</v>
      </c>
      <c r="E64" s="8" t="s">
        <v>4623</v>
      </c>
      <c r="F64" s="8" t="s">
        <v>4625</v>
      </c>
      <c r="G64" s="8" t="s">
        <v>14508</v>
      </c>
      <c r="H64" s="8" t="s">
        <v>3475</v>
      </c>
      <c r="I64" s="8" t="s">
        <v>3864</v>
      </c>
      <c r="J64" s="8" t="s">
        <v>14475</v>
      </c>
      <c r="K64" s="8" t="s">
        <v>2001</v>
      </c>
      <c r="L64" s="8" t="s">
        <v>5139</v>
      </c>
      <c r="M64" s="8" t="s">
        <v>5140</v>
      </c>
      <c r="N64" s="8" t="s">
        <v>5141</v>
      </c>
      <c r="O64" s="8" t="s">
        <v>3770</v>
      </c>
      <c r="P64" s="2" t="s">
        <v>5706</v>
      </c>
      <c r="Q64" s="2" t="s">
        <v>4585</v>
      </c>
      <c r="R64" s="2" t="s">
        <v>9104</v>
      </c>
      <c r="S64" s="8" t="s">
        <v>2167</v>
      </c>
      <c r="T64" s="2" t="s">
        <v>6726</v>
      </c>
      <c r="U64" s="2" t="s">
        <v>2998</v>
      </c>
      <c r="V64" s="2" t="s">
        <v>6724</v>
      </c>
      <c r="W64" s="2" t="s">
        <v>6727</v>
      </c>
      <c r="X64" s="8" t="s">
        <v>3472</v>
      </c>
      <c r="Y64" s="8" t="s">
        <v>7533</v>
      </c>
      <c r="Z64" s="8" t="s">
        <v>7559</v>
      </c>
      <c r="AA64" s="8" t="s">
        <v>7535</v>
      </c>
      <c r="AB64" s="8" t="s">
        <v>7532</v>
      </c>
      <c r="AC64" s="8" t="s">
        <v>11979</v>
      </c>
      <c r="AD64" s="8" t="s">
        <v>3937</v>
      </c>
      <c r="AH64" s="8" t="s">
        <v>2042</v>
      </c>
      <c r="AI64" s="2" t="s">
        <v>11041</v>
      </c>
      <c r="AJ64" s="2" t="s">
        <v>8243</v>
      </c>
      <c r="AK64" s="2" t="s">
        <v>8250</v>
      </c>
      <c r="AL64" s="2" t="s">
        <v>8251</v>
      </c>
      <c r="AM64" s="2" t="s">
        <v>8252</v>
      </c>
      <c r="AN64" s="2" t="s">
        <v>8775</v>
      </c>
      <c r="AO64" s="2" t="s">
        <v>5439</v>
      </c>
      <c r="AP64" s="2" t="s">
        <v>8774</v>
      </c>
      <c r="AQ64" s="2" t="s">
        <v>8776</v>
      </c>
      <c r="AR64" s="2" t="s">
        <v>7142</v>
      </c>
      <c r="AS64" s="2" t="s">
        <v>9024</v>
      </c>
      <c r="AT64" s="2" t="s">
        <v>5394</v>
      </c>
      <c r="AU64" s="2" t="s">
        <v>5396</v>
      </c>
      <c r="AV64" s="2" t="s">
        <v>5395</v>
      </c>
      <c r="AW64" s="2" t="s">
        <v>14513</v>
      </c>
    </row>
    <row r="65" spans="1:49" x14ac:dyDescent="0.3">
      <c r="A65" s="98">
        <v>62</v>
      </c>
      <c r="D65" s="8" t="s">
        <v>7249</v>
      </c>
      <c r="E65" s="8" t="s">
        <v>4626</v>
      </c>
      <c r="F65" s="8" t="s">
        <v>4627</v>
      </c>
      <c r="G65" s="8" t="s">
        <v>14508</v>
      </c>
      <c r="H65" s="8" t="s">
        <v>3475</v>
      </c>
      <c r="I65" s="8" t="s">
        <v>3865</v>
      </c>
      <c r="J65" s="8" t="s">
        <v>4373</v>
      </c>
      <c r="K65" s="8" t="s">
        <v>2001</v>
      </c>
      <c r="L65" s="8" t="s">
        <v>5142</v>
      </c>
      <c r="M65" s="8" t="s">
        <v>5143</v>
      </c>
      <c r="N65" s="8" t="s">
        <v>5144</v>
      </c>
      <c r="O65" s="8" t="s">
        <v>3771</v>
      </c>
      <c r="P65" s="2" t="s">
        <v>5707</v>
      </c>
      <c r="Q65" s="2" t="s">
        <v>6490</v>
      </c>
      <c r="R65" s="2" t="s">
        <v>9105</v>
      </c>
      <c r="S65" s="8" t="s">
        <v>2168</v>
      </c>
      <c r="T65" s="2" t="s">
        <v>6728</v>
      </c>
      <c r="U65" s="2" t="s">
        <v>6729</v>
      </c>
      <c r="V65" s="2" t="s">
        <v>6730</v>
      </c>
      <c r="W65" s="2" t="s">
        <v>2916</v>
      </c>
      <c r="X65" s="8" t="s">
        <v>3429</v>
      </c>
      <c r="Y65" s="8" t="s">
        <v>7536</v>
      </c>
      <c r="Z65" s="8" t="s">
        <v>7559</v>
      </c>
      <c r="AA65" s="8" t="s">
        <v>7537</v>
      </c>
      <c r="AB65" s="8" t="s">
        <v>7538</v>
      </c>
      <c r="AC65" s="8" t="s">
        <v>11980</v>
      </c>
      <c r="AD65" s="8" t="s">
        <v>3938</v>
      </c>
      <c r="AI65" s="4" t="s">
        <v>12034</v>
      </c>
      <c r="AJ65" s="2" t="s">
        <v>8253</v>
      </c>
      <c r="AK65" s="2" t="s">
        <v>8250</v>
      </c>
      <c r="AL65" s="2" t="s">
        <v>8254</v>
      </c>
      <c r="AM65" s="2" t="s">
        <v>8252</v>
      </c>
      <c r="AN65" s="2" t="s">
        <v>8775</v>
      </c>
      <c r="AO65" s="2" t="s">
        <v>4672</v>
      </c>
      <c r="AP65" s="2" t="s">
        <v>8777</v>
      </c>
      <c r="AQ65" s="2" t="s">
        <v>8776</v>
      </c>
      <c r="AR65" s="2" t="s">
        <v>7157</v>
      </c>
      <c r="AS65" s="2" t="s">
        <v>6101</v>
      </c>
      <c r="AT65" s="2" t="s">
        <v>5397</v>
      </c>
      <c r="AU65" s="2" t="s">
        <v>5396</v>
      </c>
      <c r="AV65" s="2" t="s">
        <v>5395</v>
      </c>
      <c r="AW65" s="2" t="s">
        <v>14513</v>
      </c>
    </row>
    <row r="66" spans="1:49" x14ac:dyDescent="0.3">
      <c r="A66" s="98">
        <v>63</v>
      </c>
      <c r="D66" s="8" t="s">
        <v>14508</v>
      </c>
      <c r="E66" s="8" t="s">
        <v>4626</v>
      </c>
      <c r="F66" s="8" t="s">
        <v>4628</v>
      </c>
      <c r="G66" s="8" t="s">
        <v>2019</v>
      </c>
      <c r="H66" s="8" t="s">
        <v>3475</v>
      </c>
      <c r="I66" s="8" t="s">
        <v>2885</v>
      </c>
      <c r="J66" s="8" t="s">
        <v>4360</v>
      </c>
      <c r="K66" s="8" t="s">
        <v>2001</v>
      </c>
      <c r="L66" s="8" t="s">
        <v>5145</v>
      </c>
      <c r="M66" s="8" t="s">
        <v>5146</v>
      </c>
      <c r="N66" s="8" t="s">
        <v>5147</v>
      </c>
      <c r="O66" s="8" t="s">
        <v>3772</v>
      </c>
      <c r="P66" s="2" t="s">
        <v>4497</v>
      </c>
      <c r="Q66" s="2" t="s">
        <v>6437</v>
      </c>
      <c r="R66" s="2" t="s">
        <v>9106</v>
      </c>
      <c r="S66" s="8" t="s">
        <v>2169</v>
      </c>
      <c r="T66" s="2" t="s">
        <v>6731</v>
      </c>
      <c r="U66" s="2" t="s">
        <v>6729</v>
      </c>
      <c r="V66" s="2" t="s">
        <v>6730</v>
      </c>
      <c r="W66" s="2" t="s">
        <v>6732</v>
      </c>
      <c r="X66" s="8" t="s">
        <v>3473</v>
      </c>
      <c r="Y66" s="8" t="s">
        <v>7539</v>
      </c>
      <c r="Z66" s="8" t="s">
        <v>7559</v>
      </c>
      <c r="AA66" s="8" t="s">
        <v>7540</v>
      </c>
      <c r="AB66" s="8" t="s">
        <v>7538</v>
      </c>
      <c r="AC66" s="8" t="s">
        <v>2076</v>
      </c>
      <c r="AD66" s="8" t="s">
        <v>3939</v>
      </c>
      <c r="AI66" s="2" t="s">
        <v>9709</v>
      </c>
      <c r="AJ66" s="2" t="s">
        <v>8253</v>
      </c>
      <c r="AK66" s="2" t="s">
        <v>8255</v>
      </c>
      <c r="AL66" s="2" t="s">
        <v>639</v>
      </c>
      <c r="AM66" s="2" t="s">
        <v>8256</v>
      </c>
      <c r="AN66" s="2" t="s">
        <v>2335</v>
      </c>
      <c r="AO66" s="2" t="s">
        <v>8778</v>
      </c>
      <c r="AP66" s="2" t="s">
        <v>8777</v>
      </c>
      <c r="AQ66" s="2" t="s">
        <v>8776</v>
      </c>
      <c r="AR66" s="2" t="s">
        <v>7143</v>
      </c>
      <c r="AS66" s="2" t="s">
        <v>9025</v>
      </c>
      <c r="AT66" s="2" t="s">
        <v>5397</v>
      </c>
      <c r="AU66" s="2" t="s">
        <v>5396</v>
      </c>
      <c r="AV66" s="2" t="s">
        <v>5398</v>
      </c>
      <c r="AW66" s="2" t="s">
        <v>5399</v>
      </c>
    </row>
    <row r="67" spans="1:49" x14ac:dyDescent="0.3">
      <c r="A67" s="98">
        <v>64</v>
      </c>
      <c r="D67" s="8" t="s">
        <v>7250</v>
      </c>
      <c r="E67" s="8" t="s">
        <v>4629</v>
      </c>
      <c r="F67" s="8" t="s">
        <v>4630</v>
      </c>
      <c r="G67" s="8" t="s">
        <v>4631</v>
      </c>
      <c r="H67" s="8" t="s">
        <v>4590</v>
      </c>
      <c r="I67" s="8" t="s">
        <v>3866</v>
      </c>
      <c r="J67" s="8" t="s">
        <v>4374</v>
      </c>
      <c r="K67" s="8" t="s">
        <v>2001</v>
      </c>
      <c r="L67" s="8" t="s">
        <v>5148</v>
      </c>
      <c r="M67" s="8" t="s">
        <v>2796</v>
      </c>
      <c r="N67" s="8" t="s">
        <v>5149</v>
      </c>
      <c r="O67" s="8" t="s">
        <v>3773</v>
      </c>
      <c r="P67" s="2" t="s">
        <v>5708</v>
      </c>
      <c r="Q67" s="2" t="s">
        <v>6424</v>
      </c>
      <c r="R67" s="2" t="s">
        <v>9107</v>
      </c>
      <c r="S67" s="8" t="s">
        <v>2170</v>
      </c>
      <c r="T67" s="2" t="s">
        <v>6733</v>
      </c>
      <c r="U67" s="2" t="s">
        <v>6734</v>
      </c>
      <c r="V67" s="2" t="s">
        <v>6735</v>
      </c>
      <c r="W67" s="2" t="s">
        <v>6736</v>
      </c>
      <c r="X67" s="8" t="s">
        <v>3430</v>
      </c>
      <c r="Y67" s="8" t="s">
        <v>7541</v>
      </c>
      <c r="Z67" s="8" t="s">
        <v>7567</v>
      </c>
      <c r="AA67" s="8" t="s">
        <v>7543</v>
      </c>
      <c r="AB67" s="8" t="s">
        <v>7544</v>
      </c>
      <c r="AC67" s="8" t="s">
        <v>2077</v>
      </c>
      <c r="AD67" s="8" t="s">
        <v>3940</v>
      </c>
      <c r="AI67" s="2" t="s">
        <v>11077</v>
      </c>
      <c r="AJ67" s="2" t="s">
        <v>8253</v>
      </c>
      <c r="AK67" s="2" t="s">
        <v>8255</v>
      </c>
      <c r="AL67" s="2" t="s">
        <v>8257</v>
      </c>
      <c r="AM67" s="2" t="s">
        <v>8256</v>
      </c>
      <c r="AN67" s="2" t="s">
        <v>2335</v>
      </c>
      <c r="AO67" s="2" t="s">
        <v>4675</v>
      </c>
      <c r="AP67" s="2" t="s">
        <v>8779</v>
      </c>
      <c r="AQ67" s="2" t="s">
        <v>8780</v>
      </c>
      <c r="AR67" s="2" t="s">
        <v>6018</v>
      </c>
      <c r="AS67" s="2" t="s">
        <v>2964</v>
      </c>
      <c r="AT67" s="2" t="s">
        <v>5400</v>
      </c>
      <c r="AU67" s="2" t="s">
        <v>5396</v>
      </c>
      <c r="AV67" s="2" t="s">
        <v>5398</v>
      </c>
      <c r="AW67" s="2" t="s">
        <v>5399</v>
      </c>
    </row>
    <row r="68" spans="1:49" x14ac:dyDescent="0.3">
      <c r="A68" s="98">
        <v>65</v>
      </c>
      <c r="D68" s="8" t="s">
        <v>7239</v>
      </c>
      <c r="E68" s="8" t="s">
        <v>4629</v>
      </c>
      <c r="F68" s="8" t="s">
        <v>4632</v>
      </c>
      <c r="G68" s="8" t="s">
        <v>4633</v>
      </c>
      <c r="H68" s="8" t="s">
        <v>4590</v>
      </c>
      <c r="I68" s="8" t="s">
        <v>3867</v>
      </c>
      <c r="J68" s="8" t="s">
        <v>4361</v>
      </c>
      <c r="K68" s="8" t="s">
        <v>2001</v>
      </c>
      <c r="L68" s="8" t="s">
        <v>5150</v>
      </c>
      <c r="M68" s="8" t="s">
        <v>3632</v>
      </c>
      <c r="N68" s="8" t="s">
        <v>5151</v>
      </c>
      <c r="O68" s="8" t="s">
        <v>3774</v>
      </c>
      <c r="P68" s="2" t="s">
        <v>4483</v>
      </c>
      <c r="Q68" s="2" t="s">
        <v>2295</v>
      </c>
      <c r="R68" s="2" t="s">
        <v>9108</v>
      </c>
      <c r="S68" s="8" t="s">
        <v>2171</v>
      </c>
      <c r="T68" s="2" t="s">
        <v>6737</v>
      </c>
      <c r="U68" s="2" t="s">
        <v>6734</v>
      </c>
      <c r="V68" s="2" t="s">
        <v>6735</v>
      </c>
      <c r="W68" s="2" t="s">
        <v>6738</v>
      </c>
      <c r="X68" s="8" t="s">
        <v>3474</v>
      </c>
      <c r="Y68" s="8" t="s">
        <v>7545</v>
      </c>
      <c r="Z68" s="8" t="s">
        <v>7567</v>
      </c>
      <c r="AA68" s="8" t="s">
        <v>7546</v>
      </c>
      <c r="AB68" s="8" t="s">
        <v>7544</v>
      </c>
      <c r="AC68" s="8" t="s">
        <v>6970</v>
      </c>
      <c r="AD68" s="8" t="s">
        <v>3941</v>
      </c>
      <c r="AI68" s="2" t="s">
        <v>10519</v>
      </c>
      <c r="AJ68" s="2" t="s">
        <v>8253</v>
      </c>
      <c r="AK68" s="2" t="s">
        <v>8258</v>
      </c>
      <c r="AL68" s="2" t="s">
        <v>8259</v>
      </c>
      <c r="AM68" s="2" t="s">
        <v>8260</v>
      </c>
      <c r="AN68" s="2" t="s">
        <v>8781</v>
      </c>
      <c r="AO68" s="2" t="s">
        <v>8782</v>
      </c>
      <c r="AP68" s="2" t="s">
        <v>8779</v>
      </c>
      <c r="AQ68" s="2" t="s">
        <v>8780</v>
      </c>
      <c r="AR68" s="2" t="s">
        <v>6020</v>
      </c>
      <c r="AS68" s="2" t="s">
        <v>6118</v>
      </c>
      <c r="AT68" s="2" t="s">
        <v>5400</v>
      </c>
      <c r="AU68" s="2" t="s">
        <v>5396</v>
      </c>
      <c r="AV68" s="2" t="s">
        <v>5398</v>
      </c>
      <c r="AW68" s="2" t="s">
        <v>156</v>
      </c>
    </row>
    <row r="69" spans="1:49" x14ac:dyDescent="0.3">
      <c r="A69" s="98">
        <v>66</v>
      </c>
      <c r="D69" s="8" t="s">
        <v>7251</v>
      </c>
      <c r="E69" s="8" t="s">
        <v>2452</v>
      </c>
      <c r="F69" s="8" t="s">
        <v>4634</v>
      </c>
      <c r="G69" s="8" t="s">
        <v>3577</v>
      </c>
      <c r="H69" s="8" t="s">
        <v>4590</v>
      </c>
      <c r="I69" s="8" t="s">
        <v>3868</v>
      </c>
      <c r="J69" s="8" t="s">
        <v>4375</v>
      </c>
      <c r="K69" s="8" t="s">
        <v>2001</v>
      </c>
      <c r="L69" s="8" t="s">
        <v>5152</v>
      </c>
      <c r="M69" s="8" t="s">
        <v>5153</v>
      </c>
      <c r="N69" s="8" t="s">
        <v>5154</v>
      </c>
      <c r="O69" s="8" t="s">
        <v>3775</v>
      </c>
      <c r="P69" s="2" t="s">
        <v>5709</v>
      </c>
      <c r="Q69" s="2" t="s">
        <v>2295</v>
      </c>
      <c r="R69" s="2" t="s">
        <v>9109</v>
      </c>
      <c r="S69" s="8" t="s">
        <v>2172</v>
      </c>
      <c r="T69" s="2" t="s">
        <v>6739</v>
      </c>
      <c r="U69" s="2" t="s">
        <v>6416</v>
      </c>
      <c r="V69" s="2" t="s">
        <v>6740</v>
      </c>
      <c r="W69" s="2" t="s">
        <v>6741</v>
      </c>
      <c r="X69" s="8" t="s">
        <v>3431</v>
      </c>
      <c r="Y69" s="8" t="s">
        <v>7547</v>
      </c>
      <c r="Z69" s="8" t="s">
        <v>7567</v>
      </c>
      <c r="AA69" s="8" t="s">
        <v>7548</v>
      </c>
      <c r="AB69" s="8" t="s">
        <v>7549</v>
      </c>
      <c r="AC69" s="8" t="s">
        <v>11978</v>
      </c>
      <c r="AD69" s="8" t="s">
        <v>3224</v>
      </c>
      <c r="AI69" s="2" t="s">
        <v>9395</v>
      </c>
      <c r="AJ69" s="2" t="s">
        <v>8253</v>
      </c>
      <c r="AK69" s="2" t="s">
        <v>8258</v>
      </c>
      <c r="AL69" s="2" t="s">
        <v>8259</v>
      </c>
      <c r="AM69" s="2" t="s">
        <v>8260</v>
      </c>
      <c r="AN69" s="2" t="s">
        <v>8781</v>
      </c>
      <c r="AO69" s="2" t="s">
        <v>4688</v>
      </c>
      <c r="AP69" s="2" t="s">
        <v>8783</v>
      </c>
      <c r="AQ69" s="2" t="s">
        <v>8784</v>
      </c>
      <c r="AR69" s="2" t="s">
        <v>4718</v>
      </c>
      <c r="AS69" s="2" t="s">
        <v>9035</v>
      </c>
      <c r="AT69" s="2" t="s">
        <v>3754</v>
      </c>
      <c r="AU69" s="2" t="s">
        <v>5401</v>
      </c>
      <c r="AV69" s="2" t="s">
        <v>5402</v>
      </c>
      <c r="AW69" s="2" t="s">
        <v>156</v>
      </c>
    </row>
    <row r="70" spans="1:49" x14ac:dyDescent="0.3">
      <c r="A70" s="98">
        <v>67</v>
      </c>
      <c r="D70" s="8" t="s">
        <v>7240</v>
      </c>
      <c r="E70" s="8" t="s">
        <v>2452</v>
      </c>
      <c r="F70" s="8" t="s">
        <v>4635</v>
      </c>
      <c r="G70" s="8" t="s">
        <v>4636</v>
      </c>
      <c r="H70" s="8" t="s">
        <v>4590</v>
      </c>
      <c r="I70" s="8" t="s">
        <v>3869</v>
      </c>
      <c r="J70" s="8" t="s">
        <v>4362</v>
      </c>
      <c r="K70" s="8" t="s">
        <v>2001</v>
      </c>
      <c r="L70" s="8" t="s">
        <v>5155</v>
      </c>
      <c r="M70" s="8" t="s">
        <v>5156</v>
      </c>
      <c r="N70" s="8" t="s">
        <v>5157</v>
      </c>
      <c r="O70" s="8" t="s">
        <v>3776</v>
      </c>
      <c r="P70" s="2" t="s">
        <v>5036</v>
      </c>
      <c r="Q70" s="2" t="s">
        <v>6494</v>
      </c>
      <c r="R70" s="2" t="s">
        <v>9110</v>
      </c>
      <c r="S70" s="8" t="s">
        <v>2173</v>
      </c>
      <c r="T70" s="2" t="s">
        <v>411</v>
      </c>
      <c r="U70" s="2" t="s">
        <v>6416</v>
      </c>
      <c r="V70" s="2" t="s">
        <v>6740</v>
      </c>
      <c r="W70" s="2" t="s">
        <v>5566</v>
      </c>
      <c r="X70" s="8" t="s">
        <v>3475</v>
      </c>
      <c r="Y70" s="8" t="s">
        <v>7550</v>
      </c>
      <c r="Z70" s="8" t="s">
        <v>7574</v>
      </c>
      <c r="AA70" s="8" t="s">
        <v>7552</v>
      </c>
      <c r="AB70" s="8" t="s">
        <v>7549</v>
      </c>
      <c r="AC70" s="8" t="s">
        <v>2078</v>
      </c>
      <c r="AD70" s="8" t="s">
        <v>3942</v>
      </c>
      <c r="AI70" s="2" t="s">
        <v>10568</v>
      </c>
      <c r="AJ70" s="2" t="s">
        <v>8253</v>
      </c>
      <c r="AK70" s="2" t="s">
        <v>8261</v>
      </c>
      <c r="AL70" s="2" t="s">
        <v>8262</v>
      </c>
      <c r="AM70" s="2" t="s">
        <v>8263</v>
      </c>
      <c r="AN70" s="2" t="s">
        <v>8785</v>
      </c>
      <c r="AO70" s="2" t="s">
        <v>4693</v>
      </c>
      <c r="AP70" s="2" t="s">
        <v>8783</v>
      </c>
      <c r="AQ70" s="2" t="s">
        <v>8784</v>
      </c>
      <c r="AR70" s="2" t="s">
        <v>7158</v>
      </c>
      <c r="AS70" s="2" t="s">
        <v>6132</v>
      </c>
      <c r="AT70" s="2" t="s">
        <v>3754</v>
      </c>
      <c r="AU70" s="2" t="s">
        <v>5401</v>
      </c>
      <c r="AV70" s="2" t="s">
        <v>5402</v>
      </c>
      <c r="AW70" s="2" t="s">
        <v>5403</v>
      </c>
    </row>
    <row r="71" spans="1:49" x14ac:dyDescent="0.3">
      <c r="A71" s="98">
        <v>68</v>
      </c>
      <c r="D71" s="8" t="s">
        <v>7252</v>
      </c>
      <c r="E71" s="8" t="s">
        <v>4637</v>
      </c>
      <c r="F71" s="8" t="s">
        <v>4638</v>
      </c>
      <c r="G71" s="8" t="s">
        <v>4639</v>
      </c>
      <c r="H71" s="8" t="s">
        <v>4590</v>
      </c>
      <c r="I71" s="8" t="s">
        <v>3870</v>
      </c>
      <c r="J71" s="8" t="s">
        <v>4376</v>
      </c>
      <c r="K71" s="8" t="s">
        <v>2001</v>
      </c>
      <c r="L71" s="8" t="s">
        <v>5158</v>
      </c>
      <c r="M71" s="8" t="s">
        <v>2836</v>
      </c>
      <c r="N71" s="8" t="s">
        <v>5159</v>
      </c>
      <c r="O71" s="8" t="s">
        <v>3777</v>
      </c>
      <c r="P71" s="2" t="s">
        <v>5710</v>
      </c>
      <c r="Q71" s="2" t="s">
        <v>6498</v>
      </c>
      <c r="R71" s="2" t="s">
        <v>9111</v>
      </c>
      <c r="S71" s="8" t="s">
        <v>129</v>
      </c>
      <c r="T71" s="2" t="s">
        <v>6742</v>
      </c>
      <c r="U71" s="2" t="s">
        <v>6743</v>
      </c>
      <c r="V71" s="2" t="s">
        <v>6744</v>
      </c>
      <c r="W71" s="2" t="s">
        <v>6745</v>
      </c>
      <c r="X71" s="8" t="s">
        <v>3432</v>
      </c>
      <c r="Y71" s="8" t="s">
        <v>7553</v>
      </c>
      <c r="Z71" s="8" t="s">
        <v>7574</v>
      </c>
      <c r="AA71" s="8" t="s">
        <v>7554</v>
      </c>
      <c r="AB71" s="8" t="s">
        <v>7555</v>
      </c>
      <c r="AC71" s="8" t="s">
        <v>2079</v>
      </c>
      <c r="AD71" s="8" t="s">
        <v>3943</v>
      </c>
      <c r="AI71" s="2" t="s">
        <v>11214</v>
      </c>
      <c r="AJ71" s="2" t="s">
        <v>8253</v>
      </c>
      <c r="AK71" s="2" t="s">
        <v>8261</v>
      </c>
      <c r="AL71" s="2" t="s">
        <v>8262</v>
      </c>
      <c r="AM71" s="2" t="s">
        <v>8263</v>
      </c>
      <c r="AN71" s="2" t="s">
        <v>8785</v>
      </c>
      <c r="AO71" s="2" t="s">
        <v>2530</v>
      </c>
      <c r="AP71" s="2" t="s">
        <v>8786</v>
      </c>
      <c r="AQ71" s="2" t="s">
        <v>8787</v>
      </c>
      <c r="AR71" s="2" t="s">
        <v>6023</v>
      </c>
      <c r="AS71" s="2" t="s">
        <v>6137</v>
      </c>
      <c r="AT71" s="2" t="s">
        <v>5404</v>
      </c>
      <c r="AU71" s="2" t="s">
        <v>5401</v>
      </c>
      <c r="AV71" s="2" t="s">
        <v>5402</v>
      </c>
      <c r="AW71" s="2" t="s">
        <v>5403</v>
      </c>
    </row>
    <row r="72" spans="1:49" x14ac:dyDescent="0.3">
      <c r="A72" s="98">
        <v>69</v>
      </c>
      <c r="D72" s="8" t="s">
        <v>7241</v>
      </c>
      <c r="E72" s="8" t="s">
        <v>4637</v>
      </c>
      <c r="F72" s="8" t="s">
        <v>4640</v>
      </c>
      <c r="G72" s="8" t="s">
        <v>4641</v>
      </c>
      <c r="H72" s="8" t="s">
        <v>4590</v>
      </c>
      <c r="I72" s="8" t="s">
        <v>3871</v>
      </c>
      <c r="J72" s="8" t="s">
        <v>4363</v>
      </c>
      <c r="K72" s="8" t="s">
        <v>2001</v>
      </c>
      <c r="L72" s="8" t="s">
        <v>5160</v>
      </c>
      <c r="M72" s="8" t="s">
        <v>5161</v>
      </c>
      <c r="N72" s="8" t="s">
        <v>5162</v>
      </c>
      <c r="O72" s="8" t="s">
        <v>3778</v>
      </c>
      <c r="P72" s="2" t="s">
        <v>4486</v>
      </c>
      <c r="Q72" s="2" t="s">
        <v>4591</v>
      </c>
      <c r="R72" s="2" t="s">
        <v>9112</v>
      </c>
      <c r="S72" s="8" t="s">
        <v>2174</v>
      </c>
      <c r="T72" s="2" t="s">
        <v>6746</v>
      </c>
      <c r="U72" s="2" t="s">
        <v>6743</v>
      </c>
      <c r="V72" s="2" t="s">
        <v>6747</v>
      </c>
      <c r="W72" s="2" t="s">
        <v>6748</v>
      </c>
      <c r="X72" s="8" t="s">
        <v>3476</v>
      </c>
      <c r="Y72" s="8" t="s">
        <v>7556</v>
      </c>
      <c r="Z72" s="8" t="s">
        <v>7574</v>
      </c>
      <c r="AA72" s="8" t="s">
        <v>7557</v>
      </c>
      <c r="AB72" s="8" t="s">
        <v>7555</v>
      </c>
      <c r="AC72" s="8" t="s">
        <v>2080</v>
      </c>
      <c r="AD72" s="8" t="s">
        <v>3944</v>
      </c>
      <c r="AI72" s="2" t="s">
        <v>10305</v>
      </c>
      <c r="AJ72" s="2" t="s">
        <v>8253</v>
      </c>
      <c r="AK72" s="2" t="s">
        <v>8264</v>
      </c>
      <c r="AL72" s="2" t="s">
        <v>8265</v>
      </c>
      <c r="AM72" s="2" t="s">
        <v>2273</v>
      </c>
      <c r="AN72" s="2" t="s">
        <v>8788</v>
      </c>
      <c r="AO72" s="2" t="s">
        <v>4701</v>
      </c>
      <c r="AP72" s="2" t="s">
        <v>8786</v>
      </c>
      <c r="AQ72" s="2" t="s">
        <v>8787</v>
      </c>
      <c r="AR72" s="2" t="s">
        <v>6024</v>
      </c>
      <c r="AS72" s="2" t="s">
        <v>9026</v>
      </c>
      <c r="AT72" s="2" t="s">
        <v>5404</v>
      </c>
      <c r="AU72" s="2" t="s">
        <v>5401</v>
      </c>
      <c r="AV72" s="2" t="s">
        <v>5402</v>
      </c>
      <c r="AW72" s="2" t="s">
        <v>5405</v>
      </c>
    </row>
    <row r="73" spans="1:49" x14ac:dyDescent="0.3">
      <c r="A73" s="98">
        <v>70</v>
      </c>
      <c r="D73" s="8" t="s">
        <v>7253</v>
      </c>
      <c r="E73" s="8" t="s">
        <v>4642</v>
      </c>
      <c r="F73" s="8" t="s">
        <v>2442</v>
      </c>
      <c r="G73" s="8" t="s">
        <v>4643</v>
      </c>
      <c r="H73" s="8" t="s">
        <v>4644</v>
      </c>
      <c r="I73" s="8" t="s">
        <v>3872</v>
      </c>
      <c r="J73" s="8" t="s">
        <v>4377</v>
      </c>
      <c r="K73" s="8" t="s">
        <v>2001</v>
      </c>
      <c r="L73" s="8" t="s">
        <v>5163</v>
      </c>
      <c r="M73" s="8" t="s">
        <v>5164</v>
      </c>
      <c r="N73" s="8" t="s">
        <v>5165</v>
      </c>
      <c r="O73" s="8" t="s">
        <v>3779</v>
      </c>
      <c r="P73" s="2" t="s">
        <v>5711</v>
      </c>
      <c r="Q73" s="2" t="s">
        <v>162</v>
      </c>
      <c r="R73" s="2" t="s">
        <v>9113</v>
      </c>
      <c r="S73" s="8" t="s">
        <v>130</v>
      </c>
      <c r="T73" s="2" t="s">
        <v>6749</v>
      </c>
      <c r="U73" s="2" t="s">
        <v>6750</v>
      </c>
      <c r="V73" s="2" t="s">
        <v>6751</v>
      </c>
      <c r="W73" s="2" t="s">
        <v>6752</v>
      </c>
      <c r="X73" s="8" t="s">
        <v>3433</v>
      </c>
      <c r="Y73" s="8" t="s">
        <v>7558</v>
      </c>
      <c r="Z73" s="8" t="s">
        <v>7583</v>
      </c>
      <c r="AA73" s="8" t="s">
        <v>7560</v>
      </c>
      <c r="AB73" s="8" t="s">
        <v>7561</v>
      </c>
      <c r="AC73" s="8" t="s">
        <v>2081</v>
      </c>
      <c r="AD73" s="8" t="s">
        <v>3945</v>
      </c>
      <c r="AI73" s="2" t="s">
        <v>9456</v>
      </c>
      <c r="AJ73" s="2" t="s">
        <v>8253</v>
      </c>
      <c r="AK73" s="2" t="s">
        <v>8264</v>
      </c>
      <c r="AL73" s="2" t="s">
        <v>8265</v>
      </c>
      <c r="AM73" s="2" t="s">
        <v>2273</v>
      </c>
      <c r="AN73" s="2" t="s">
        <v>8788</v>
      </c>
      <c r="AO73" s="2" t="s">
        <v>8789</v>
      </c>
      <c r="AP73" s="2" t="s">
        <v>8790</v>
      </c>
      <c r="AQ73" s="2" t="s">
        <v>8791</v>
      </c>
      <c r="AR73" s="2" t="s">
        <v>6025</v>
      </c>
      <c r="AS73" s="2" t="s">
        <v>9036</v>
      </c>
      <c r="AT73" s="2" t="s">
        <v>5406</v>
      </c>
      <c r="AU73" s="2" t="s">
        <v>5401</v>
      </c>
      <c r="AV73" s="2" t="s">
        <v>5402</v>
      </c>
      <c r="AW73" s="2" t="s">
        <v>5405</v>
      </c>
    </row>
    <row r="74" spans="1:49" x14ac:dyDescent="0.3">
      <c r="A74" s="98">
        <v>71</v>
      </c>
      <c r="D74" s="8" t="s">
        <v>7242</v>
      </c>
      <c r="E74" s="8" t="s">
        <v>4642</v>
      </c>
      <c r="F74" s="8" t="s">
        <v>4645</v>
      </c>
      <c r="G74" s="8" t="s">
        <v>4646</v>
      </c>
      <c r="H74" s="8" t="s">
        <v>4644</v>
      </c>
      <c r="I74" s="8" t="s">
        <v>3873</v>
      </c>
      <c r="J74" s="8" t="s">
        <v>4364</v>
      </c>
      <c r="K74" s="8" t="s">
        <v>2001</v>
      </c>
      <c r="L74" s="8" t="s">
        <v>5166</v>
      </c>
      <c r="M74" s="8" t="s">
        <v>5167</v>
      </c>
      <c r="N74" s="8" t="s">
        <v>5168</v>
      </c>
      <c r="O74" s="8" t="s">
        <v>3780</v>
      </c>
      <c r="P74" s="2" t="s">
        <v>4489</v>
      </c>
      <c r="Q74" s="2" t="s">
        <v>165</v>
      </c>
      <c r="R74" s="2" t="s">
        <v>9114</v>
      </c>
      <c r="S74" s="8" t="s">
        <v>2175</v>
      </c>
      <c r="T74" s="2" t="s">
        <v>6753</v>
      </c>
      <c r="U74" s="2" t="s">
        <v>6750</v>
      </c>
      <c r="V74" s="2" t="s">
        <v>6754</v>
      </c>
      <c r="W74" s="2" t="s">
        <v>5251</v>
      </c>
      <c r="X74" s="8" t="s">
        <v>3477</v>
      </c>
      <c r="Y74" s="8" t="s">
        <v>7562</v>
      </c>
      <c r="Z74" s="8" t="s">
        <v>7583</v>
      </c>
      <c r="AA74" s="8" t="s">
        <v>7563</v>
      </c>
      <c r="AB74" s="8" t="s">
        <v>7561</v>
      </c>
      <c r="AC74" s="8" t="s">
        <v>2082</v>
      </c>
      <c r="AD74" s="8" t="s">
        <v>3946</v>
      </c>
      <c r="AI74" s="2" t="s">
        <v>10570</v>
      </c>
      <c r="AJ74" s="2" t="s">
        <v>8253</v>
      </c>
      <c r="AK74" s="2" t="s">
        <v>8266</v>
      </c>
      <c r="AL74" s="2" t="s">
        <v>8267</v>
      </c>
      <c r="AM74" s="2" t="s">
        <v>5828</v>
      </c>
      <c r="AN74" s="2" t="s">
        <v>8792</v>
      </c>
      <c r="AO74" s="2" t="s">
        <v>8793</v>
      </c>
      <c r="AP74" s="2" t="s">
        <v>8790</v>
      </c>
      <c r="AQ74" s="2" t="s">
        <v>8791</v>
      </c>
      <c r="AR74" s="2" t="s">
        <v>7159</v>
      </c>
      <c r="AS74" s="2" t="s">
        <v>9027</v>
      </c>
      <c r="AT74" s="2" t="s">
        <v>5406</v>
      </c>
      <c r="AU74" s="2" t="s">
        <v>5407</v>
      </c>
      <c r="AV74" s="2" t="s">
        <v>5402</v>
      </c>
      <c r="AW74" s="2" t="s">
        <v>5408</v>
      </c>
    </row>
    <row r="75" spans="1:49" x14ac:dyDescent="0.3">
      <c r="A75" s="98">
        <v>72</v>
      </c>
      <c r="D75" s="8" t="s">
        <v>7254</v>
      </c>
      <c r="E75" s="8" t="s">
        <v>4647</v>
      </c>
      <c r="F75" s="8" t="s">
        <v>4648</v>
      </c>
      <c r="G75" s="8" t="s">
        <v>4649</v>
      </c>
      <c r="H75" s="8" t="s">
        <v>4644</v>
      </c>
      <c r="I75" s="8" t="s">
        <v>3874</v>
      </c>
      <c r="J75" s="8" t="s">
        <v>4378</v>
      </c>
      <c r="K75" s="8" t="s">
        <v>2001</v>
      </c>
      <c r="L75" s="8" t="s">
        <v>5169</v>
      </c>
      <c r="M75" s="8" t="s">
        <v>5170</v>
      </c>
      <c r="N75" s="8" t="s">
        <v>5171</v>
      </c>
      <c r="O75" s="8" t="s">
        <v>3781</v>
      </c>
      <c r="P75" s="2" t="s">
        <v>3521</v>
      </c>
      <c r="Q75" s="2" t="s">
        <v>6520</v>
      </c>
      <c r="R75" s="2" t="s">
        <v>9115</v>
      </c>
      <c r="S75" s="8" t="s">
        <v>2176</v>
      </c>
      <c r="T75" s="2" t="s">
        <v>6755</v>
      </c>
      <c r="U75" s="2" t="s">
        <v>3066</v>
      </c>
      <c r="V75" s="2" t="s">
        <v>6756</v>
      </c>
      <c r="W75" s="2" t="s">
        <v>6757</v>
      </c>
      <c r="X75" s="8" t="s">
        <v>3434</v>
      </c>
      <c r="Y75" s="8" t="s">
        <v>7564</v>
      </c>
      <c r="Z75" s="8" t="s">
        <v>7583</v>
      </c>
      <c r="AA75" s="8" t="s">
        <v>7565</v>
      </c>
      <c r="AB75" s="8" t="s">
        <v>7566</v>
      </c>
      <c r="AC75" s="8" t="s">
        <v>11976</v>
      </c>
      <c r="AD75" s="8" t="s">
        <v>3947</v>
      </c>
      <c r="AI75" s="2" t="s">
        <v>9317</v>
      </c>
      <c r="AJ75" s="2" t="s">
        <v>8253</v>
      </c>
      <c r="AK75" s="2" t="s">
        <v>8266</v>
      </c>
      <c r="AL75" s="2" t="s">
        <v>8267</v>
      </c>
      <c r="AM75" s="2" t="s">
        <v>5828</v>
      </c>
      <c r="AN75" s="2" t="s">
        <v>8792</v>
      </c>
      <c r="AO75" s="2" t="s">
        <v>8794</v>
      </c>
      <c r="AP75" s="2" t="s">
        <v>8795</v>
      </c>
      <c r="AQ75" s="2" t="s">
        <v>8796</v>
      </c>
      <c r="AR75" s="2" t="s">
        <v>6030</v>
      </c>
      <c r="AS75" s="2" t="s">
        <v>6170</v>
      </c>
      <c r="AT75" s="2" t="s">
        <v>5409</v>
      </c>
      <c r="AU75" s="2" t="s">
        <v>5407</v>
      </c>
      <c r="AV75" s="2" t="s">
        <v>5402</v>
      </c>
      <c r="AW75" s="2" t="s">
        <v>5408</v>
      </c>
    </row>
    <row r="76" spans="1:49" x14ac:dyDescent="0.3">
      <c r="A76" s="98">
        <v>73</v>
      </c>
      <c r="D76" s="8" t="s">
        <v>7243</v>
      </c>
      <c r="E76" s="8" t="s">
        <v>4647</v>
      </c>
      <c r="F76" s="8" t="s">
        <v>1994</v>
      </c>
      <c r="G76" s="8" t="s">
        <v>4650</v>
      </c>
      <c r="H76" s="8" t="s">
        <v>4644</v>
      </c>
      <c r="I76" s="8" t="s">
        <v>3875</v>
      </c>
      <c r="J76" s="8" t="s">
        <v>14476</v>
      </c>
      <c r="K76" s="8" t="s">
        <v>2001</v>
      </c>
      <c r="L76" s="8" t="s">
        <v>5172</v>
      </c>
      <c r="M76" s="8" t="s">
        <v>5173</v>
      </c>
      <c r="N76" s="8" t="s">
        <v>5174</v>
      </c>
      <c r="O76" s="8" t="s">
        <v>3782</v>
      </c>
      <c r="P76" s="2" t="s">
        <v>5712</v>
      </c>
      <c r="Q76" s="2" t="s">
        <v>6504</v>
      </c>
      <c r="R76" s="2" t="s">
        <v>9116</v>
      </c>
      <c r="S76" s="8" t="s">
        <v>2177</v>
      </c>
      <c r="T76" s="2" t="s">
        <v>6758</v>
      </c>
      <c r="U76" s="2" t="s">
        <v>3066</v>
      </c>
      <c r="V76" s="2" t="s">
        <v>6759</v>
      </c>
      <c r="W76" s="2" t="s">
        <v>6760</v>
      </c>
      <c r="X76" s="8" t="s">
        <v>3478</v>
      </c>
      <c r="Y76" s="8" t="s">
        <v>2676</v>
      </c>
      <c r="Z76" s="8" t="s">
        <v>7592</v>
      </c>
      <c r="AA76" s="8" t="s">
        <v>7568</v>
      </c>
      <c r="AB76" s="8" t="s">
        <v>7566</v>
      </c>
      <c r="AC76" s="8" t="s">
        <v>11977</v>
      </c>
      <c r="AD76" s="8" t="s">
        <v>3948</v>
      </c>
      <c r="AI76" s="2" t="s">
        <v>10259</v>
      </c>
      <c r="AJ76" s="2" t="s">
        <v>8253</v>
      </c>
      <c r="AK76" s="2" t="s">
        <v>8268</v>
      </c>
      <c r="AL76" s="2" t="s">
        <v>8269</v>
      </c>
      <c r="AM76" s="2" t="s">
        <v>8270</v>
      </c>
      <c r="AN76" s="2" t="s">
        <v>8797</v>
      </c>
      <c r="AO76" s="2" t="s">
        <v>8794</v>
      </c>
      <c r="AP76" s="2" t="s">
        <v>8795</v>
      </c>
      <c r="AQ76" s="2" t="s">
        <v>8796</v>
      </c>
      <c r="AR76" s="2" t="s">
        <v>4753</v>
      </c>
      <c r="AS76" s="2" t="s">
        <v>6171</v>
      </c>
      <c r="AT76" s="2" t="s">
        <v>5409</v>
      </c>
      <c r="AU76" s="2" t="s">
        <v>5407</v>
      </c>
      <c r="AV76" s="2" t="s">
        <v>5402</v>
      </c>
      <c r="AW76" s="2" t="s">
        <v>5410</v>
      </c>
    </row>
    <row r="77" spans="1:49" x14ac:dyDescent="0.3">
      <c r="A77" s="98">
        <v>74</v>
      </c>
      <c r="D77" s="8" t="s">
        <v>7255</v>
      </c>
      <c r="E77" s="8" t="s">
        <v>4651</v>
      </c>
      <c r="F77" s="8" t="s">
        <v>4652</v>
      </c>
      <c r="G77" s="8" t="s">
        <v>4653</v>
      </c>
      <c r="H77" s="8" t="s">
        <v>4644</v>
      </c>
      <c r="I77" s="8" t="s">
        <v>3876</v>
      </c>
      <c r="J77" s="8" t="s">
        <v>14477</v>
      </c>
      <c r="K77" s="8" t="s">
        <v>2001</v>
      </c>
      <c r="L77" s="8" t="s">
        <v>5175</v>
      </c>
      <c r="M77" s="8" t="s">
        <v>5176</v>
      </c>
      <c r="N77" s="8" t="s">
        <v>5177</v>
      </c>
      <c r="O77" s="8" t="s">
        <v>3783</v>
      </c>
      <c r="P77" s="2" t="s">
        <v>5713</v>
      </c>
      <c r="Q77" s="2" t="s">
        <v>2316</v>
      </c>
      <c r="R77" s="2" t="s">
        <v>9117</v>
      </c>
      <c r="S77" s="8" t="s">
        <v>2178</v>
      </c>
      <c r="T77" s="2" t="s">
        <v>6761</v>
      </c>
      <c r="U77" s="2" t="s">
        <v>3680</v>
      </c>
      <c r="V77" s="2" t="s">
        <v>6762</v>
      </c>
      <c r="W77" s="2" t="s">
        <v>6763</v>
      </c>
      <c r="X77" s="8" t="s">
        <v>3435</v>
      </c>
      <c r="Y77" s="8" t="s">
        <v>7569</v>
      </c>
      <c r="Z77" s="8" t="s">
        <v>7592</v>
      </c>
      <c r="AA77" s="8" t="s">
        <v>7570</v>
      </c>
      <c r="AB77" s="8" t="s">
        <v>7571</v>
      </c>
      <c r="AC77" s="8" t="s">
        <v>11974</v>
      </c>
      <c r="AD77" s="8" t="s">
        <v>2107</v>
      </c>
      <c r="AI77" s="2" t="s">
        <v>10447</v>
      </c>
      <c r="AJ77" s="2" t="s">
        <v>8253</v>
      </c>
      <c r="AK77" s="2" t="s">
        <v>8268</v>
      </c>
      <c r="AL77" s="2" t="s">
        <v>8269</v>
      </c>
      <c r="AM77" s="2" t="s">
        <v>8270</v>
      </c>
      <c r="AN77" s="2" t="s">
        <v>8797</v>
      </c>
      <c r="AO77" s="2" t="s">
        <v>8798</v>
      </c>
      <c r="AP77" s="2" t="s">
        <v>8799</v>
      </c>
      <c r="AQ77" s="2" t="s">
        <v>8800</v>
      </c>
      <c r="AR77" s="2" t="s">
        <v>7168</v>
      </c>
      <c r="AS77" s="2" t="s">
        <v>6177</v>
      </c>
      <c r="AT77" s="2" t="s">
        <v>5411</v>
      </c>
      <c r="AU77" s="2" t="s">
        <v>5407</v>
      </c>
      <c r="AV77" s="2" t="s">
        <v>5402</v>
      </c>
      <c r="AW77" s="2" t="s">
        <v>5410</v>
      </c>
    </row>
    <row r="78" spans="1:49" x14ac:dyDescent="0.3">
      <c r="A78" s="98">
        <v>75</v>
      </c>
      <c r="D78" s="8" t="s">
        <v>7256</v>
      </c>
      <c r="E78" s="8" t="s">
        <v>4651</v>
      </c>
      <c r="F78" s="8" t="s">
        <v>4654</v>
      </c>
      <c r="G78" s="8" t="s">
        <v>4655</v>
      </c>
      <c r="H78" s="8" t="s">
        <v>4644</v>
      </c>
      <c r="I78" s="8" t="s">
        <v>3877</v>
      </c>
      <c r="J78" s="8" t="s">
        <v>4379</v>
      </c>
      <c r="K78" s="8" t="s">
        <v>2001</v>
      </c>
      <c r="L78" s="8" t="s">
        <v>5178</v>
      </c>
      <c r="M78" s="8" t="s">
        <v>14514</v>
      </c>
      <c r="N78" s="8" t="s">
        <v>5179</v>
      </c>
      <c r="O78" s="8" t="s">
        <v>3784</v>
      </c>
      <c r="P78" s="2" t="s">
        <v>5714</v>
      </c>
      <c r="Q78" s="2" t="s">
        <v>168</v>
      </c>
      <c r="R78" s="2" t="s">
        <v>9118</v>
      </c>
      <c r="S78" s="8" t="s">
        <v>2179</v>
      </c>
      <c r="T78" s="2" t="s">
        <v>6764</v>
      </c>
      <c r="U78" s="2" t="s">
        <v>3680</v>
      </c>
      <c r="V78" s="2" t="s">
        <v>14478</v>
      </c>
      <c r="W78" s="2" t="s">
        <v>6765</v>
      </c>
      <c r="X78" s="8" t="s">
        <v>3479</v>
      </c>
      <c r="Y78" s="8" t="s">
        <v>2775</v>
      </c>
      <c r="Z78" s="8" t="s">
        <v>7592</v>
      </c>
      <c r="AA78" s="8" t="s">
        <v>7572</v>
      </c>
      <c r="AB78" s="8" t="s">
        <v>7571</v>
      </c>
      <c r="AC78" s="8" t="s">
        <v>11975</v>
      </c>
      <c r="AD78" s="8" t="s">
        <v>3949</v>
      </c>
      <c r="AI78" s="2" t="s">
        <v>10561</v>
      </c>
      <c r="AJ78" s="2" t="s">
        <v>8253</v>
      </c>
      <c r="AK78" s="2" t="s">
        <v>8271</v>
      </c>
      <c r="AL78" s="2" t="s">
        <v>8272</v>
      </c>
      <c r="AM78" s="2" t="s">
        <v>357</v>
      </c>
      <c r="AN78" s="2" t="s">
        <v>8801</v>
      </c>
      <c r="AO78" s="2" t="s">
        <v>2681</v>
      </c>
      <c r="AP78" s="2" t="s">
        <v>8799</v>
      </c>
      <c r="AQ78" s="2" t="s">
        <v>8800</v>
      </c>
      <c r="AR78" s="2" t="s">
        <v>7160</v>
      </c>
      <c r="AS78" s="2" t="s">
        <v>3084</v>
      </c>
      <c r="AT78" s="2" t="s">
        <v>5411</v>
      </c>
      <c r="AU78" s="2" t="s">
        <v>5407</v>
      </c>
      <c r="AV78" s="2" t="s">
        <v>5412</v>
      </c>
      <c r="AW78" s="2" t="s">
        <v>5413</v>
      </c>
    </row>
    <row r="79" spans="1:49" x14ac:dyDescent="0.3">
      <c r="A79" s="98">
        <v>76</v>
      </c>
      <c r="D79" s="8" t="s">
        <v>7260</v>
      </c>
      <c r="E79" s="8" t="s">
        <v>4656</v>
      </c>
      <c r="F79" s="8" t="s">
        <v>4657</v>
      </c>
      <c r="G79" s="8" t="s">
        <v>4658</v>
      </c>
      <c r="H79" s="8" t="s">
        <v>4659</v>
      </c>
      <c r="I79" s="8" t="s">
        <v>3878</v>
      </c>
      <c r="J79" s="8" t="s">
        <v>4393</v>
      </c>
      <c r="K79" s="8" t="s">
        <v>2001</v>
      </c>
      <c r="L79" s="8" t="s">
        <v>5180</v>
      </c>
      <c r="M79" s="8" t="s">
        <v>14514</v>
      </c>
      <c r="N79" s="8" t="s">
        <v>5181</v>
      </c>
      <c r="O79" s="8" t="s">
        <v>3785</v>
      </c>
      <c r="P79" s="2" t="s">
        <v>5715</v>
      </c>
      <c r="Q79" s="2" t="s">
        <v>6509</v>
      </c>
      <c r="R79" s="2" t="s">
        <v>9119</v>
      </c>
      <c r="S79" s="8" t="s">
        <v>2180</v>
      </c>
      <c r="T79" s="2" t="s">
        <v>6766</v>
      </c>
      <c r="U79" s="2" t="s">
        <v>6767</v>
      </c>
      <c r="V79" s="2" t="s">
        <v>14479</v>
      </c>
      <c r="W79" s="2" t="s">
        <v>3108</v>
      </c>
      <c r="X79" s="8" t="s">
        <v>2452</v>
      </c>
      <c r="Y79" s="8" t="s">
        <v>7573</v>
      </c>
      <c r="Z79" s="8" t="s">
        <v>7592</v>
      </c>
      <c r="AA79" s="8" t="s">
        <v>7575</v>
      </c>
      <c r="AB79" s="8" t="s">
        <v>7576</v>
      </c>
      <c r="AC79" s="8" t="s">
        <v>2843</v>
      </c>
      <c r="AD79" s="8" t="s">
        <v>3950</v>
      </c>
      <c r="AI79" s="2" t="s">
        <v>9723</v>
      </c>
      <c r="AJ79" s="2" t="s">
        <v>8253</v>
      </c>
      <c r="AK79" s="2" t="s">
        <v>8271</v>
      </c>
      <c r="AL79" s="2" t="s">
        <v>8272</v>
      </c>
      <c r="AM79" s="2" t="s">
        <v>357</v>
      </c>
      <c r="AN79" s="2" t="s">
        <v>8801</v>
      </c>
      <c r="AO79" s="2" t="s">
        <v>8802</v>
      </c>
      <c r="AP79" s="2" t="s">
        <v>5873</v>
      </c>
      <c r="AQ79" s="2" t="s">
        <v>8803</v>
      </c>
      <c r="AR79" s="2" t="s">
        <v>7169</v>
      </c>
      <c r="AS79" s="2" t="s">
        <v>6191</v>
      </c>
      <c r="AT79" s="2" t="s">
        <v>5414</v>
      </c>
      <c r="AU79" s="2" t="s">
        <v>2273</v>
      </c>
      <c r="AV79" s="2" t="s">
        <v>5412</v>
      </c>
      <c r="AW79" s="2" t="s">
        <v>5413</v>
      </c>
    </row>
    <row r="80" spans="1:49" x14ac:dyDescent="0.3">
      <c r="A80" s="98">
        <v>77</v>
      </c>
      <c r="D80" s="8" t="s">
        <v>7257</v>
      </c>
      <c r="E80" s="8" t="s">
        <v>4656</v>
      </c>
      <c r="F80" s="8" t="s">
        <v>4660</v>
      </c>
      <c r="G80" s="8" t="s">
        <v>4661</v>
      </c>
      <c r="H80" s="8" t="s">
        <v>4659</v>
      </c>
      <c r="I80" s="8" t="s">
        <v>3879</v>
      </c>
      <c r="J80" s="8" t="s">
        <v>4380</v>
      </c>
      <c r="K80" s="8" t="s">
        <v>2001</v>
      </c>
      <c r="L80" s="8" t="s">
        <v>5182</v>
      </c>
      <c r="M80" s="8" t="s">
        <v>4817</v>
      </c>
      <c r="N80" s="8" t="s">
        <v>5183</v>
      </c>
      <c r="O80" s="8" t="s">
        <v>3786</v>
      </c>
      <c r="P80" s="2" t="s">
        <v>3526</v>
      </c>
      <c r="Q80" s="2" t="s">
        <v>6397</v>
      </c>
      <c r="R80" s="2" t="s">
        <v>9120</v>
      </c>
      <c r="S80" s="8" t="s">
        <v>132</v>
      </c>
      <c r="T80" s="2" t="s">
        <v>6768</v>
      </c>
      <c r="U80" s="2" t="s">
        <v>6767</v>
      </c>
      <c r="V80" s="2" t="s">
        <v>6769</v>
      </c>
      <c r="W80" s="2" t="s">
        <v>5254</v>
      </c>
      <c r="X80" s="8" t="s">
        <v>3480</v>
      </c>
      <c r="Y80" s="8" t="s">
        <v>7577</v>
      </c>
      <c r="Z80" s="8" t="s">
        <v>7600</v>
      </c>
      <c r="AA80" s="8" t="s">
        <v>7578</v>
      </c>
      <c r="AB80" s="8" t="s">
        <v>7576</v>
      </c>
      <c r="AC80" s="8" t="s">
        <v>11973</v>
      </c>
      <c r="AD80" s="8" t="s">
        <v>3951</v>
      </c>
      <c r="AI80" s="2" t="s">
        <v>11074</v>
      </c>
      <c r="AJ80" s="2" t="s">
        <v>8253</v>
      </c>
      <c r="AK80" s="2" t="s">
        <v>8273</v>
      </c>
      <c r="AL80" s="2" t="s">
        <v>2335</v>
      </c>
      <c r="AM80" s="2" t="s">
        <v>357</v>
      </c>
      <c r="AN80" s="2" t="s">
        <v>8804</v>
      </c>
      <c r="AO80" s="2" t="s">
        <v>8802</v>
      </c>
      <c r="AP80" s="2" t="s">
        <v>5873</v>
      </c>
      <c r="AQ80" s="2" t="s">
        <v>8803</v>
      </c>
      <c r="AR80" s="2" t="s">
        <v>7161</v>
      </c>
      <c r="AS80" s="2" t="s">
        <v>6192</v>
      </c>
      <c r="AT80" s="2" t="s">
        <v>5414</v>
      </c>
      <c r="AU80" s="2" t="s">
        <v>2273</v>
      </c>
      <c r="AV80" s="2" t="s">
        <v>5412</v>
      </c>
      <c r="AW80" s="2" t="s">
        <v>5415</v>
      </c>
    </row>
    <row r="81" spans="1:49" x14ac:dyDescent="0.3">
      <c r="A81" s="98">
        <v>78</v>
      </c>
      <c r="D81" s="8" t="s">
        <v>7261</v>
      </c>
      <c r="E81" s="8" t="s">
        <v>4662</v>
      </c>
      <c r="F81" s="8" t="s">
        <v>4663</v>
      </c>
      <c r="G81" s="8" t="s">
        <v>4664</v>
      </c>
      <c r="H81" s="8" t="s">
        <v>4659</v>
      </c>
      <c r="I81" s="8" t="s">
        <v>3880</v>
      </c>
      <c r="J81" s="8" t="s">
        <v>4394</v>
      </c>
      <c r="K81" s="8" t="s">
        <v>2001</v>
      </c>
      <c r="L81" s="8" t="s">
        <v>5182</v>
      </c>
      <c r="M81" s="8" t="s">
        <v>4817</v>
      </c>
      <c r="N81" s="8" t="s">
        <v>5184</v>
      </c>
      <c r="O81" s="8" t="s">
        <v>3789</v>
      </c>
      <c r="P81" s="2" t="s">
        <v>5716</v>
      </c>
      <c r="Q81" s="2" t="s">
        <v>6512</v>
      </c>
      <c r="R81" s="2" t="s">
        <v>9121</v>
      </c>
      <c r="S81" s="8" t="s">
        <v>2181</v>
      </c>
      <c r="T81" s="2" t="s">
        <v>5566</v>
      </c>
      <c r="U81" s="2" t="s">
        <v>3103</v>
      </c>
      <c r="V81" s="2" t="s">
        <v>6770</v>
      </c>
      <c r="W81" s="2" t="s">
        <v>6771</v>
      </c>
      <c r="X81" s="8" t="s">
        <v>3436</v>
      </c>
      <c r="Y81" s="8" t="s">
        <v>7579</v>
      </c>
      <c r="Z81" s="8" t="s">
        <v>7600</v>
      </c>
      <c r="AA81" s="8" t="s">
        <v>7580</v>
      </c>
      <c r="AB81" s="8" t="s">
        <v>7581</v>
      </c>
      <c r="AC81" s="8" t="s">
        <v>2083</v>
      </c>
      <c r="AD81" s="8" t="s">
        <v>3952</v>
      </c>
      <c r="AI81" s="2" t="s">
        <v>9690</v>
      </c>
      <c r="AJ81" s="2" t="s">
        <v>8253</v>
      </c>
      <c r="AK81" s="2" t="s">
        <v>8273</v>
      </c>
      <c r="AL81" s="2" t="s">
        <v>2335</v>
      </c>
      <c r="AM81" s="2" t="s">
        <v>357</v>
      </c>
      <c r="AN81" s="2" t="s">
        <v>8804</v>
      </c>
      <c r="AO81" s="2" t="s">
        <v>8805</v>
      </c>
      <c r="AP81" s="2" t="s">
        <v>14480</v>
      </c>
      <c r="AQ81" s="2" t="s">
        <v>8806</v>
      </c>
      <c r="AR81" s="2" t="s">
        <v>6110</v>
      </c>
      <c r="AS81" s="2" t="s">
        <v>6227</v>
      </c>
      <c r="AT81" s="2" t="s">
        <v>5416</v>
      </c>
      <c r="AU81" s="2" t="s">
        <v>2273</v>
      </c>
      <c r="AV81" s="2" t="s">
        <v>5412</v>
      </c>
      <c r="AW81" s="2" t="s">
        <v>5415</v>
      </c>
    </row>
    <row r="82" spans="1:49" x14ac:dyDescent="0.3">
      <c r="A82" s="98">
        <v>79</v>
      </c>
      <c r="D82" s="8" t="s">
        <v>7258</v>
      </c>
      <c r="E82" s="8" t="s">
        <v>4662</v>
      </c>
      <c r="F82" s="8" t="s">
        <v>4665</v>
      </c>
      <c r="G82" s="8" t="s">
        <v>4666</v>
      </c>
      <c r="H82" s="8" t="s">
        <v>4667</v>
      </c>
      <c r="I82" s="8" t="s">
        <v>3881</v>
      </c>
      <c r="J82" s="8" t="s">
        <v>4381</v>
      </c>
      <c r="K82" s="8" t="s">
        <v>2001</v>
      </c>
      <c r="L82" s="8" t="s">
        <v>5185</v>
      </c>
      <c r="M82" s="8" t="s">
        <v>4758</v>
      </c>
      <c r="N82" s="8" t="s">
        <v>5186</v>
      </c>
      <c r="O82" s="8" t="s">
        <v>3747</v>
      </c>
      <c r="P82" s="2" t="s">
        <v>5717</v>
      </c>
      <c r="Q82" s="2" t="s">
        <v>6517</v>
      </c>
      <c r="R82" s="2" t="s">
        <v>9122</v>
      </c>
      <c r="S82" s="8" t="s">
        <v>2182</v>
      </c>
      <c r="T82" s="2" t="s">
        <v>6772</v>
      </c>
      <c r="U82" s="2" t="s">
        <v>3103</v>
      </c>
      <c r="V82" s="2" t="s">
        <v>6773</v>
      </c>
      <c r="W82" s="2" t="s">
        <v>6774</v>
      </c>
      <c r="X82" s="8" t="s">
        <v>3481</v>
      </c>
      <c r="Y82" s="8" t="s">
        <v>7582</v>
      </c>
      <c r="Z82" s="8" t="s">
        <v>7600</v>
      </c>
      <c r="AA82" s="8" t="s">
        <v>7584</v>
      </c>
      <c r="AB82" s="8" t="s">
        <v>7581</v>
      </c>
      <c r="AC82" s="8" t="s">
        <v>11971</v>
      </c>
      <c r="AD82" s="8" t="s">
        <v>3953</v>
      </c>
      <c r="AI82" s="2" t="s">
        <v>10722</v>
      </c>
      <c r="AJ82" s="2" t="s">
        <v>8253</v>
      </c>
      <c r="AK82" s="2" t="s">
        <v>8274</v>
      </c>
      <c r="AL82" s="2" t="s">
        <v>8275</v>
      </c>
      <c r="AM82" s="2" t="s">
        <v>358</v>
      </c>
      <c r="AN82" s="2" t="s">
        <v>8804</v>
      </c>
      <c r="AO82" s="2" t="s">
        <v>8805</v>
      </c>
      <c r="AP82" s="2" t="s">
        <v>14480</v>
      </c>
      <c r="AQ82" s="2" t="s">
        <v>8806</v>
      </c>
      <c r="AR82" s="2" t="s">
        <v>6111</v>
      </c>
      <c r="AS82" s="2" t="s">
        <v>6241</v>
      </c>
      <c r="AT82" s="2" t="s">
        <v>5416</v>
      </c>
      <c r="AU82" s="2" t="s">
        <v>2273</v>
      </c>
      <c r="AV82" s="2" t="s">
        <v>5412</v>
      </c>
      <c r="AW82" s="2" t="s">
        <v>5417</v>
      </c>
    </row>
    <row r="83" spans="1:49" x14ac:dyDescent="0.3">
      <c r="A83" s="98">
        <v>80</v>
      </c>
      <c r="D83" s="8" t="s">
        <v>7262</v>
      </c>
      <c r="E83" s="8" t="s">
        <v>4668</v>
      </c>
      <c r="F83" s="8" t="s">
        <v>4669</v>
      </c>
      <c r="G83" s="8" t="s">
        <v>4670</v>
      </c>
      <c r="H83" s="8" t="s">
        <v>4671</v>
      </c>
      <c r="I83" s="8" t="s">
        <v>3882</v>
      </c>
      <c r="J83" s="8" t="s">
        <v>4395</v>
      </c>
      <c r="K83" s="8" t="s">
        <v>2001</v>
      </c>
      <c r="L83" s="8" t="s">
        <v>5187</v>
      </c>
      <c r="M83" s="8" t="s">
        <v>4758</v>
      </c>
      <c r="N83" s="8" t="s">
        <v>5188</v>
      </c>
      <c r="O83" s="8" t="s">
        <v>3749</v>
      </c>
      <c r="P83" s="2" t="s">
        <v>2192</v>
      </c>
      <c r="Q83" s="2" t="s">
        <v>6519</v>
      </c>
      <c r="R83" s="2" t="s">
        <v>9123</v>
      </c>
      <c r="S83" s="8" t="s">
        <v>2183</v>
      </c>
      <c r="T83" s="2" t="s">
        <v>6775</v>
      </c>
      <c r="U83" s="2" t="s">
        <v>6776</v>
      </c>
      <c r="V83" s="2" t="s">
        <v>6777</v>
      </c>
      <c r="W83" s="2" t="s">
        <v>6778</v>
      </c>
      <c r="X83" s="8" t="s">
        <v>3437</v>
      </c>
      <c r="Y83" s="8" t="s">
        <v>7585</v>
      </c>
      <c r="Z83" s="8" t="s">
        <v>7600</v>
      </c>
      <c r="AA83" s="8" t="s">
        <v>7586</v>
      </c>
      <c r="AB83" s="8" t="s">
        <v>7587</v>
      </c>
      <c r="AC83" s="8" t="s">
        <v>11972</v>
      </c>
      <c r="AI83" s="4" t="s">
        <v>12035</v>
      </c>
      <c r="AJ83" s="2" t="s">
        <v>8253</v>
      </c>
      <c r="AK83" s="2" t="s">
        <v>8274</v>
      </c>
      <c r="AL83" s="2" t="s">
        <v>8275</v>
      </c>
      <c r="AM83" s="2" t="s">
        <v>358</v>
      </c>
      <c r="AN83" s="2" t="s">
        <v>8804</v>
      </c>
      <c r="AO83" s="2" t="s">
        <v>8805</v>
      </c>
      <c r="AP83" s="2" t="s">
        <v>8807</v>
      </c>
      <c r="AQ83" s="2" t="s">
        <v>8808</v>
      </c>
      <c r="AR83" s="2" t="s">
        <v>7170</v>
      </c>
      <c r="AS83" s="2" t="s">
        <v>9028</v>
      </c>
      <c r="AT83" s="2" t="s">
        <v>5418</v>
      </c>
      <c r="AU83" s="2" t="s">
        <v>2273</v>
      </c>
      <c r="AV83" s="2" t="s">
        <v>5412</v>
      </c>
      <c r="AW83" s="2" t="s">
        <v>5417</v>
      </c>
    </row>
    <row r="84" spans="1:49" x14ac:dyDescent="0.3">
      <c r="A84" s="98">
        <v>81</v>
      </c>
      <c r="D84" s="8" t="s">
        <v>7259</v>
      </c>
      <c r="E84" s="8" t="s">
        <v>4668</v>
      </c>
      <c r="F84" s="8" t="s">
        <v>4672</v>
      </c>
      <c r="G84" s="8" t="s">
        <v>4673</v>
      </c>
      <c r="H84" s="8" t="s">
        <v>4671</v>
      </c>
      <c r="I84" s="8" t="s">
        <v>3883</v>
      </c>
      <c r="J84" s="8" t="s">
        <v>4382</v>
      </c>
      <c r="K84" s="8" t="s">
        <v>2001</v>
      </c>
      <c r="L84" s="8" t="s">
        <v>5189</v>
      </c>
      <c r="M84" s="8" t="s">
        <v>4764</v>
      </c>
      <c r="N84" s="8" t="s">
        <v>5190</v>
      </c>
      <c r="O84" s="8" t="s">
        <v>3765</v>
      </c>
      <c r="P84" s="2" t="s">
        <v>5718</v>
      </c>
      <c r="Q84" s="2" t="s">
        <v>6523</v>
      </c>
      <c r="R84" s="2" t="s">
        <v>9124</v>
      </c>
      <c r="S84" s="8" t="s">
        <v>2184</v>
      </c>
      <c r="T84" s="2" t="s">
        <v>6779</v>
      </c>
      <c r="U84" s="2" t="s">
        <v>6776</v>
      </c>
      <c r="V84" s="2" t="s">
        <v>6780</v>
      </c>
      <c r="W84" s="2" t="s">
        <v>3172</v>
      </c>
      <c r="X84" s="8" t="s">
        <v>3482</v>
      </c>
      <c r="Y84" s="8" t="s">
        <v>7588</v>
      </c>
      <c r="Z84" s="8" t="s">
        <v>7607</v>
      </c>
      <c r="AA84" s="8" t="s">
        <v>7589</v>
      </c>
      <c r="AB84" s="8" t="s">
        <v>7590</v>
      </c>
      <c r="AC84" s="8" t="s">
        <v>2084</v>
      </c>
      <c r="AI84" s="2" t="s">
        <v>9283</v>
      </c>
      <c r="AJ84" s="2" t="s">
        <v>8253</v>
      </c>
      <c r="AK84" s="2" t="s">
        <v>8276</v>
      </c>
      <c r="AL84" s="2" t="s">
        <v>8277</v>
      </c>
      <c r="AM84" s="2" t="s">
        <v>8278</v>
      </c>
      <c r="AN84" s="2" t="s">
        <v>8809</v>
      </c>
      <c r="AO84" s="2" t="s">
        <v>8810</v>
      </c>
      <c r="AP84" s="2" t="s">
        <v>8807</v>
      </c>
      <c r="AQ84" s="2" t="s">
        <v>8808</v>
      </c>
      <c r="AR84" s="2" t="s">
        <v>6119</v>
      </c>
      <c r="AS84" s="2" t="s">
        <v>6260</v>
      </c>
      <c r="AT84" s="2" t="s">
        <v>5418</v>
      </c>
      <c r="AU84" s="2" t="s">
        <v>5419</v>
      </c>
      <c r="AV84" s="2" t="s">
        <v>5420</v>
      </c>
      <c r="AW84" s="2" t="s">
        <v>5421</v>
      </c>
    </row>
    <row r="85" spans="1:49" x14ac:dyDescent="0.3">
      <c r="A85" s="98">
        <v>82</v>
      </c>
      <c r="D85" s="8" t="s">
        <v>7263</v>
      </c>
      <c r="E85" s="8" t="s">
        <v>4674</v>
      </c>
      <c r="F85" s="8" t="s">
        <v>4675</v>
      </c>
      <c r="G85" s="8" t="s">
        <v>4676</v>
      </c>
      <c r="H85" s="8" t="s">
        <v>4671</v>
      </c>
      <c r="I85" s="8" t="s">
        <v>3884</v>
      </c>
      <c r="J85" s="8" t="s">
        <v>4396</v>
      </c>
      <c r="K85" s="8" t="s">
        <v>2001</v>
      </c>
      <c r="L85" s="8" t="s">
        <v>5191</v>
      </c>
      <c r="M85" s="8" t="s">
        <v>4764</v>
      </c>
      <c r="N85" s="8" t="s">
        <v>5192</v>
      </c>
      <c r="O85" s="8" t="s">
        <v>3787</v>
      </c>
      <c r="P85" s="2" t="s">
        <v>4493</v>
      </c>
      <c r="Q85" s="2" t="s">
        <v>6472</v>
      </c>
      <c r="R85" s="2" t="s">
        <v>9125</v>
      </c>
      <c r="S85" s="8" t="s">
        <v>2185</v>
      </c>
      <c r="T85" s="2" t="s">
        <v>6781</v>
      </c>
      <c r="U85" s="2" t="s">
        <v>3151</v>
      </c>
      <c r="V85" s="2" t="s">
        <v>6782</v>
      </c>
      <c r="W85" s="2" t="s">
        <v>5587</v>
      </c>
      <c r="X85" s="8" t="s">
        <v>3438</v>
      </c>
      <c r="Y85" s="8" t="s">
        <v>7591</v>
      </c>
      <c r="Z85" s="8" t="s">
        <v>7607</v>
      </c>
      <c r="AA85" s="8" t="s">
        <v>7593</v>
      </c>
      <c r="AB85" s="8" t="s">
        <v>7594</v>
      </c>
      <c r="AC85" s="8" t="s">
        <v>12000</v>
      </c>
      <c r="AI85" s="2" t="s">
        <v>10442</v>
      </c>
      <c r="AJ85" s="2" t="s">
        <v>8253</v>
      </c>
      <c r="AK85" s="2" t="s">
        <v>8276</v>
      </c>
      <c r="AL85" s="2" t="s">
        <v>8277</v>
      </c>
      <c r="AM85" s="2" t="s">
        <v>8278</v>
      </c>
      <c r="AN85" s="2" t="s">
        <v>8809</v>
      </c>
      <c r="AO85" s="2" t="s">
        <v>8810</v>
      </c>
      <c r="AP85" s="2" t="s">
        <v>14481</v>
      </c>
      <c r="AQ85" s="2" t="s">
        <v>154</v>
      </c>
      <c r="AR85" s="2" t="s">
        <v>6142</v>
      </c>
      <c r="AS85" s="2" t="s">
        <v>9029</v>
      </c>
      <c r="AT85" s="2" t="s">
        <v>5422</v>
      </c>
      <c r="AU85" s="2" t="s">
        <v>5419</v>
      </c>
      <c r="AV85" s="2" t="s">
        <v>5420</v>
      </c>
      <c r="AW85" s="2" t="s">
        <v>5421</v>
      </c>
    </row>
    <row r="86" spans="1:49" x14ac:dyDescent="0.3">
      <c r="A86" s="98">
        <v>83</v>
      </c>
      <c r="D86" s="8" t="s">
        <v>7264</v>
      </c>
      <c r="E86" s="8" t="s">
        <v>4674</v>
      </c>
      <c r="F86" s="8" t="s">
        <v>4677</v>
      </c>
      <c r="G86" s="8" t="s">
        <v>4678</v>
      </c>
      <c r="H86" s="8" t="s">
        <v>4671</v>
      </c>
      <c r="I86" s="8" t="s">
        <v>3885</v>
      </c>
      <c r="J86" s="8" t="s">
        <v>4383</v>
      </c>
      <c r="K86" s="8" t="s">
        <v>2001</v>
      </c>
      <c r="L86" s="8" t="s">
        <v>5193</v>
      </c>
      <c r="M86" s="8" t="s">
        <v>4767</v>
      </c>
      <c r="N86" s="8" t="s">
        <v>5194</v>
      </c>
      <c r="O86" s="8" t="s">
        <v>3769</v>
      </c>
      <c r="P86" s="2" t="s">
        <v>5719</v>
      </c>
      <c r="Q86" s="2" t="s">
        <v>6409</v>
      </c>
      <c r="R86" s="2" t="s">
        <v>9126</v>
      </c>
      <c r="S86" s="8" t="s">
        <v>2186</v>
      </c>
      <c r="T86" s="2" t="s">
        <v>6783</v>
      </c>
      <c r="U86" s="2" t="s">
        <v>3151</v>
      </c>
      <c r="V86" s="2" t="s">
        <v>6784</v>
      </c>
      <c r="W86" s="2" t="s">
        <v>6785</v>
      </c>
      <c r="X86" s="8" t="s">
        <v>3483</v>
      </c>
      <c r="Y86" s="8" t="s">
        <v>7595</v>
      </c>
      <c r="Z86" s="8" t="s">
        <v>7607</v>
      </c>
      <c r="AA86" s="8" t="s">
        <v>7596</v>
      </c>
      <c r="AB86" s="8" t="s">
        <v>7594</v>
      </c>
      <c r="AC86" s="8" t="s">
        <v>11969</v>
      </c>
      <c r="AI86" s="2" t="s">
        <v>10232</v>
      </c>
      <c r="AJ86" s="2" t="s">
        <v>8253</v>
      </c>
      <c r="AK86" s="2" t="s">
        <v>8279</v>
      </c>
      <c r="AL86" s="2" t="s">
        <v>8280</v>
      </c>
      <c r="AM86" s="2" t="s">
        <v>8278</v>
      </c>
      <c r="AN86" s="2" t="s">
        <v>8811</v>
      </c>
      <c r="AO86" s="2" t="s">
        <v>2725</v>
      </c>
      <c r="AP86" s="2" t="s">
        <v>14481</v>
      </c>
      <c r="AQ86" s="2" t="s">
        <v>154</v>
      </c>
      <c r="AR86" s="2" t="s">
        <v>7162</v>
      </c>
      <c r="AS86" s="2" t="s">
        <v>9037</v>
      </c>
      <c r="AT86" s="2" t="s">
        <v>5422</v>
      </c>
      <c r="AU86" s="2" t="s">
        <v>5419</v>
      </c>
      <c r="AV86" s="2" t="s">
        <v>5420</v>
      </c>
      <c r="AW86" s="2" t="s">
        <v>5423</v>
      </c>
    </row>
    <row r="87" spans="1:49" x14ac:dyDescent="0.3">
      <c r="A87" s="98">
        <v>84</v>
      </c>
      <c r="D87" s="8" t="s">
        <v>7273</v>
      </c>
      <c r="E87" s="8" t="s">
        <v>4679</v>
      </c>
      <c r="F87" s="8" t="s">
        <v>4680</v>
      </c>
      <c r="G87" s="8" t="s">
        <v>4681</v>
      </c>
      <c r="H87" s="8" t="s">
        <v>4674</v>
      </c>
      <c r="I87" s="8" t="s">
        <v>3886</v>
      </c>
      <c r="J87" s="8" t="s">
        <v>4397</v>
      </c>
      <c r="K87" s="8" t="s">
        <v>2001</v>
      </c>
      <c r="L87" s="8" t="s">
        <v>5195</v>
      </c>
      <c r="M87" s="8" t="s">
        <v>4767</v>
      </c>
      <c r="N87" s="8" t="s">
        <v>5196</v>
      </c>
      <c r="O87" s="8" t="s">
        <v>3788</v>
      </c>
      <c r="P87" s="2" t="s">
        <v>5720</v>
      </c>
      <c r="Q87" s="2" t="s">
        <v>6505</v>
      </c>
      <c r="R87" s="2" t="s">
        <v>9127</v>
      </c>
      <c r="S87" s="8" t="s">
        <v>2187</v>
      </c>
      <c r="T87" s="2" t="s">
        <v>6786</v>
      </c>
      <c r="U87" s="2" t="s">
        <v>6787</v>
      </c>
      <c r="V87" s="2" t="s">
        <v>6788</v>
      </c>
      <c r="W87" s="2" t="s">
        <v>6789</v>
      </c>
      <c r="X87" s="8" t="s">
        <v>3439</v>
      </c>
      <c r="Y87" s="8" t="s">
        <v>7597</v>
      </c>
      <c r="Z87" s="8" t="s">
        <v>7614</v>
      </c>
      <c r="AA87" s="8" t="s">
        <v>7598</v>
      </c>
      <c r="AB87" s="8" t="s">
        <v>7599</v>
      </c>
      <c r="AC87" s="8" t="s">
        <v>11970</v>
      </c>
      <c r="AI87" s="2" t="s">
        <v>10913</v>
      </c>
      <c r="AJ87" s="2" t="s">
        <v>8253</v>
      </c>
      <c r="AK87" s="2" t="s">
        <v>8279</v>
      </c>
      <c r="AL87" s="2" t="s">
        <v>8280</v>
      </c>
      <c r="AM87" s="2" t="s">
        <v>8278</v>
      </c>
      <c r="AN87" s="2" t="s">
        <v>8811</v>
      </c>
      <c r="AO87" s="2" t="s">
        <v>2725</v>
      </c>
      <c r="AP87" s="2" t="s">
        <v>8812</v>
      </c>
      <c r="AQ87" s="2" t="s">
        <v>8813</v>
      </c>
      <c r="AR87" s="2" t="s">
        <v>6145</v>
      </c>
      <c r="AS87" s="2" t="s">
        <v>6280</v>
      </c>
      <c r="AT87" s="2" t="s">
        <v>5424</v>
      </c>
      <c r="AU87" s="2" t="s">
        <v>5419</v>
      </c>
      <c r="AV87" s="2" t="s">
        <v>5425</v>
      </c>
      <c r="AW87" s="2" t="s">
        <v>5423</v>
      </c>
    </row>
    <row r="88" spans="1:49" x14ac:dyDescent="0.3">
      <c r="A88" s="98">
        <v>85</v>
      </c>
      <c r="D88" s="8" t="s">
        <v>7265</v>
      </c>
      <c r="E88" s="8" t="s">
        <v>4679</v>
      </c>
      <c r="F88" s="8" t="s">
        <v>4682</v>
      </c>
      <c r="G88" s="8" t="s">
        <v>4683</v>
      </c>
      <c r="H88" s="8" t="s">
        <v>4674</v>
      </c>
      <c r="I88" s="8" t="s">
        <v>3887</v>
      </c>
      <c r="J88" s="8" t="s">
        <v>14482</v>
      </c>
      <c r="K88" s="8" t="s">
        <v>2001</v>
      </c>
      <c r="L88" s="8" t="s">
        <v>5195</v>
      </c>
      <c r="M88" s="8" t="s">
        <v>5197</v>
      </c>
      <c r="N88" s="8" t="s">
        <v>5198</v>
      </c>
      <c r="O88" s="8" t="s">
        <v>3790</v>
      </c>
      <c r="P88" s="2" t="s">
        <v>4496</v>
      </c>
      <c r="Q88" s="2" t="s">
        <v>2057</v>
      </c>
      <c r="R88" s="2" t="s">
        <v>9128</v>
      </c>
      <c r="S88" s="8" t="s">
        <v>2188</v>
      </c>
      <c r="T88" s="2" t="s">
        <v>3693</v>
      </c>
      <c r="U88" s="2" t="s">
        <v>6787</v>
      </c>
      <c r="V88" s="2" t="s">
        <v>6790</v>
      </c>
      <c r="W88" s="2" t="s">
        <v>6791</v>
      </c>
      <c r="X88" s="8" t="s">
        <v>3484</v>
      </c>
      <c r="Y88" s="8" t="s">
        <v>2836</v>
      </c>
      <c r="Z88" s="8" t="s">
        <v>7614</v>
      </c>
      <c r="AA88" s="8" t="s">
        <v>7601</v>
      </c>
      <c r="AB88" s="8" t="s">
        <v>7602</v>
      </c>
      <c r="AC88" s="8" t="s">
        <v>2085</v>
      </c>
      <c r="AI88" s="4" t="s">
        <v>12036</v>
      </c>
      <c r="AJ88" s="2" t="s">
        <v>8253</v>
      </c>
      <c r="AK88" s="2" t="s">
        <v>8281</v>
      </c>
      <c r="AL88" s="2" t="s">
        <v>8282</v>
      </c>
      <c r="AM88" s="2" t="s">
        <v>8283</v>
      </c>
      <c r="AN88" s="2" t="s">
        <v>8814</v>
      </c>
      <c r="AO88" s="2" t="s">
        <v>2725</v>
      </c>
      <c r="AP88" s="2" t="s">
        <v>8812</v>
      </c>
      <c r="AQ88" s="2" t="s">
        <v>8813</v>
      </c>
      <c r="AR88" s="2" t="s">
        <v>6151</v>
      </c>
      <c r="AS88" s="2" t="s">
        <v>6293</v>
      </c>
      <c r="AT88" s="2" t="s">
        <v>5424</v>
      </c>
      <c r="AU88" s="2" t="s">
        <v>5419</v>
      </c>
      <c r="AV88" s="2" t="s">
        <v>5425</v>
      </c>
      <c r="AW88" s="2" t="s">
        <v>5426</v>
      </c>
    </row>
    <row r="89" spans="1:49" x14ac:dyDescent="0.3">
      <c r="A89" s="98">
        <v>86</v>
      </c>
      <c r="D89" s="8" t="s">
        <v>7274</v>
      </c>
      <c r="E89" s="8" t="s">
        <v>4684</v>
      </c>
      <c r="F89" s="8" t="s">
        <v>4685</v>
      </c>
      <c r="G89" s="8" t="s">
        <v>4686</v>
      </c>
      <c r="H89" s="8" t="s">
        <v>4687</v>
      </c>
      <c r="I89" s="8" t="s">
        <v>3888</v>
      </c>
      <c r="J89" s="8" t="s">
        <v>4398</v>
      </c>
      <c r="K89" s="8" t="s">
        <v>2001</v>
      </c>
      <c r="L89" s="8" t="s">
        <v>5195</v>
      </c>
      <c r="M89" s="8" t="s">
        <v>5197</v>
      </c>
      <c r="N89" s="8" t="s">
        <v>5199</v>
      </c>
      <c r="O89" s="8" t="s">
        <v>3791</v>
      </c>
      <c r="P89" s="2" t="s">
        <v>2195</v>
      </c>
      <c r="Q89" s="2" t="s">
        <v>6524</v>
      </c>
      <c r="R89" s="2" t="s">
        <v>9129</v>
      </c>
      <c r="S89" s="8" t="s">
        <v>2189</v>
      </c>
      <c r="T89" s="2" t="s">
        <v>6792</v>
      </c>
      <c r="U89" s="2" t="s">
        <v>6793</v>
      </c>
      <c r="V89" s="2" t="s">
        <v>6794</v>
      </c>
      <c r="W89" s="2" t="s">
        <v>6795</v>
      </c>
      <c r="X89" s="8" t="s">
        <v>3440</v>
      </c>
      <c r="Y89" s="8" t="s">
        <v>7603</v>
      </c>
      <c r="Z89" s="8" t="s">
        <v>7620</v>
      </c>
      <c r="AA89" s="8" t="s">
        <v>7604</v>
      </c>
      <c r="AB89" s="8" t="s">
        <v>7602</v>
      </c>
      <c r="AC89" s="8" t="s">
        <v>11967</v>
      </c>
      <c r="AI89" s="2" t="s">
        <v>10176</v>
      </c>
      <c r="AJ89" s="2" t="s">
        <v>8253</v>
      </c>
      <c r="AK89" s="2" t="s">
        <v>8281</v>
      </c>
      <c r="AL89" s="2" t="s">
        <v>8282</v>
      </c>
      <c r="AM89" s="2" t="s">
        <v>8283</v>
      </c>
      <c r="AN89" s="2" t="s">
        <v>8814</v>
      </c>
      <c r="AO89" s="2" t="s">
        <v>2725</v>
      </c>
      <c r="AP89" s="2" t="s">
        <v>6640</v>
      </c>
      <c r="AQ89" s="2" t="s">
        <v>8815</v>
      </c>
      <c r="AR89" s="2" t="s">
        <v>7171</v>
      </c>
      <c r="AS89" s="2" t="s">
        <v>6300</v>
      </c>
      <c r="AT89" s="2" t="s">
        <v>5427</v>
      </c>
      <c r="AU89" s="2" t="s">
        <v>5428</v>
      </c>
      <c r="AV89" s="2" t="s">
        <v>5425</v>
      </c>
      <c r="AW89" s="2" t="s">
        <v>5426</v>
      </c>
    </row>
    <row r="90" spans="1:49" x14ac:dyDescent="0.3">
      <c r="A90" s="98">
        <v>87</v>
      </c>
      <c r="D90" s="8" t="s">
        <v>7266</v>
      </c>
      <c r="E90" s="8" t="s">
        <v>4684</v>
      </c>
      <c r="F90" s="8" t="s">
        <v>4688</v>
      </c>
      <c r="G90" s="8" t="s">
        <v>4689</v>
      </c>
      <c r="H90" s="8" t="s">
        <v>4687</v>
      </c>
      <c r="I90" s="8" t="s">
        <v>3889</v>
      </c>
      <c r="J90" s="8" t="s">
        <v>4384</v>
      </c>
      <c r="K90" s="8" t="s">
        <v>2001</v>
      </c>
      <c r="L90" s="8" t="s">
        <v>5195</v>
      </c>
      <c r="M90" s="8" t="s">
        <v>5200</v>
      </c>
      <c r="N90" s="8" t="s">
        <v>5201</v>
      </c>
      <c r="O90" s="8" t="s">
        <v>3793</v>
      </c>
      <c r="P90" s="2" t="s">
        <v>4498</v>
      </c>
      <c r="Q90" s="2" t="s">
        <v>6411</v>
      </c>
      <c r="R90" s="2" t="s">
        <v>9130</v>
      </c>
      <c r="S90" s="8" t="s">
        <v>2190</v>
      </c>
      <c r="T90" s="2" t="s">
        <v>6796</v>
      </c>
      <c r="U90" s="2" t="s">
        <v>6793</v>
      </c>
      <c r="V90" s="2" t="s">
        <v>6797</v>
      </c>
      <c r="W90" s="2" t="s">
        <v>2000</v>
      </c>
      <c r="X90" s="8" t="s">
        <v>3485</v>
      </c>
      <c r="Y90" s="8" t="s">
        <v>2838</v>
      </c>
      <c r="Z90" s="8" t="s">
        <v>7620</v>
      </c>
      <c r="AA90" s="8" t="s">
        <v>7604</v>
      </c>
      <c r="AB90" s="8" t="s">
        <v>7605</v>
      </c>
      <c r="AC90" s="8" t="s">
        <v>11968</v>
      </c>
      <c r="AI90" s="2" t="s">
        <v>10014</v>
      </c>
      <c r="AJ90" s="2" t="s">
        <v>8253</v>
      </c>
      <c r="AK90" s="2" t="s">
        <v>8284</v>
      </c>
      <c r="AL90" s="2" t="s">
        <v>8285</v>
      </c>
      <c r="AM90" s="2" t="s">
        <v>359</v>
      </c>
      <c r="AN90" s="2" t="s">
        <v>8814</v>
      </c>
      <c r="AO90" s="2" t="s">
        <v>4762</v>
      </c>
      <c r="AP90" s="2" t="s">
        <v>6640</v>
      </c>
      <c r="AQ90" s="2" t="s">
        <v>8815</v>
      </c>
      <c r="AR90" s="2" t="s">
        <v>7163</v>
      </c>
      <c r="AS90" s="2" t="s">
        <v>6301</v>
      </c>
      <c r="AT90" s="2" t="s">
        <v>5427</v>
      </c>
      <c r="AU90" s="2" t="s">
        <v>5428</v>
      </c>
      <c r="AV90" s="2" t="s">
        <v>5425</v>
      </c>
      <c r="AW90" s="2" t="s">
        <v>5429</v>
      </c>
    </row>
    <row r="91" spans="1:49" x14ac:dyDescent="0.3">
      <c r="A91" s="98">
        <v>88</v>
      </c>
      <c r="D91" s="8" t="s">
        <v>7275</v>
      </c>
      <c r="E91" s="8" t="s">
        <v>4690</v>
      </c>
      <c r="F91" s="8" t="s">
        <v>4691</v>
      </c>
      <c r="G91" s="8" t="s">
        <v>4692</v>
      </c>
      <c r="H91" s="8" t="s">
        <v>4687</v>
      </c>
      <c r="I91" s="8" t="s">
        <v>3890</v>
      </c>
      <c r="J91" s="8" t="s">
        <v>4399</v>
      </c>
      <c r="K91" s="8" t="s">
        <v>2001</v>
      </c>
      <c r="L91" s="8" t="s">
        <v>5202</v>
      </c>
      <c r="M91" s="8" t="s">
        <v>5200</v>
      </c>
      <c r="N91" s="8" t="s">
        <v>5203</v>
      </c>
      <c r="O91" s="8" t="s">
        <v>3794</v>
      </c>
      <c r="P91" s="2" t="s">
        <v>4502</v>
      </c>
      <c r="Q91" s="2" t="s">
        <v>6513</v>
      </c>
      <c r="R91" s="2" t="s">
        <v>9131</v>
      </c>
      <c r="S91" s="8" t="s">
        <v>2191</v>
      </c>
      <c r="T91" s="2" t="s">
        <v>6798</v>
      </c>
      <c r="U91" s="2" t="s">
        <v>6799</v>
      </c>
      <c r="V91" s="2" t="s">
        <v>6800</v>
      </c>
      <c r="W91" s="2" t="s">
        <v>6801</v>
      </c>
      <c r="X91" s="8" t="s">
        <v>3441</v>
      </c>
      <c r="Y91" s="8" t="s">
        <v>7606</v>
      </c>
      <c r="Z91" s="8" t="s">
        <v>7625</v>
      </c>
      <c r="AA91" s="8" t="s">
        <v>7608</v>
      </c>
      <c r="AB91" s="8" t="s">
        <v>7605</v>
      </c>
      <c r="AC91" s="8" t="s">
        <v>2086</v>
      </c>
      <c r="AI91" s="2" t="s">
        <v>11215</v>
      </c>
      <c r="AJ91" s="2" t="s">
        <v>8253</v>
      </c>
      <c r="AK91" s="2" t="s">
        <v>8284</v>
      </c>
      <c r="AL91" s="2" t="s">
        <v>8285</v>
      </c>
      <c r="AM91" s="2" t="s">
        <v>359</v>
      </c>
      <c r="AN91" s="2" t="s">
        <v>8814</v>
      </c>
      <c r="AO91" s="2" t="s">
        <v>4762</v>
      </c>
      <c r="AP91" s="2" t="s">
        <v>8816</v>
      </c>
      <c r="AQ91" s="2" t="s">
        <v>8817</v>
      </c>
      <c r="AR91" s="2" t="s">
        <v>5236</v>
      </c>
      <c r="AS91" s="2" t="s">
        <v>9030</v>
      </c>
      <c r="AT91" s="2" t="s">
        <v>5430</v>
      </c>
      <c r="AU91" s="2" t="s">
        <v>5428</v>
      </c>
      <c r="AV91" s="2" t="s">
        <v>5425</v>
      </c>
      <c r="AW91" s="2" t="s">
        <v>5429</v>
      </c>
    </row>
    <row r="92" spans="1:49" x14ac:dyDescent="0.3">
      <c r="A92" s="98">
        <v>89</v>
      </c>
      <c r="D92" s="8" t="s">
        <v>7267</v>
      </c>
      <c r="E92" s="8" t="s">
        <v>4690</v>
      </c>
      <c r="F92" s="8" t="s">
        <v>4693</v>
      </c>
      <c r="G92" s="8" t="s">
        <v>4694</v>
      </c>
      <c r="H92" s="8" t="s">
        <v>4687</v>
      </c>
      <c r="I92" s="8" t="s">
        <v>3891</v>
      </c>
      <c r="J92" s="8" t="s">
        <v>4385</v>
      </c>
      <c r="K92" s="8" t="s">
        <v>2001</v>
      </c>
      <c r="L92" s="8" t="s">
        <v>5204</v>
      </c>
      <c r="M92" s="8" t="s">
        <v>5205</v>
      </c>
      <c r="N92" s="8" t="s">
        <v>5206</v>
      </c>
      <c r="O92" s="8" t="s">
        <v>3795</v>
      </c>
      <c r="P92" s="2" t="s">
        <v>5721</v>
      </c>
      <c r="Q92" s="2" t="s">
        <v>2364</v>
      </c>
      <c r="R92" s="2" t="s">
        <v>9132</v>
      </c>
      <c r="S92" s="8" t="s">
        <v>2192</v>
      </c>
      <c r="T92" s="2" t="s">
        <v>6802</v>
      </c>
      <c r="U92" s="2" t="s">
        <v>6799</v>
      </c>
      <c r="V92" s="2" t="s">
        <v>6803</v>
      </c>
      <c r="W92" s="2" t="s">
        <v>6804</v>
      </c>
      <c r="X92" s="8" t="s">
        <v>3486</v>
      </c>
      <c r="Y92" s="8" t="s">
        <v>7609</v>
      </c>
      <c r="Z92" s="8" t="s">
        <v>7625</v>
      </c>
      <c r="AA92" s="8" t="s">
        <v>7608</v>
      </c>
      <c r="AB92" s="8" t="s">
        <v>7610</v>
      </c>
      <c r="AC92" s="8" t="s">
        <v>11965</v>
      </c>
      <c r="AI92" s="2" t="s">
        <v>9748</v>
      </c>
      <c r="AJ92" s="2" t="s">
        <v>8253</v>
      </c>
      <c r="AK92" s="2" t="s">
        <v>8286</v>
      </c>
      <c r="AL92" s="2" t="s">
        <v>2020</v>
      </c>
      <c r="AM92" s="2" t="s">
        <v>8287</v>
      </c>
      <c r="AN92" s="2" t="s">
        <v>8818</v>
      </c>
      <c r="AO92" s="2" t="s">
        <v>2743</v>
      </c>
      <c r="AP92" s="2" t="s">
        <v>8816</v>
      </c>
      <c r="AQ92" s="2" t="s">
        <v>8817</v>
      </c>
      <c r="AR92" s="2" t="s">
        <v>6217</v>
      </c>
      <c r="AS92" s="2" t="s">
        <v>1959</v>
      </c>
      <c r="AT92" s="2" t="s">
        <v>5430</v>
      </c>
      <c r="AU92" s="2" t="s">
        <v>5428</v>
      </c>
      <c r="AV92" s="2" t="s">
        <v>5425</v>
      </c>
      <c r="AW92" s="2" t="s">
        <v>5431</v>
      </c>
    </row>
    <row r="93" spans="1:49" x14ac:dyDescent="0.3">
      <c r="A93" s="98">
        <v>90</v>
      </c>
      <c r="D93" s="8" t="s">
        <v>7276</v>
      </c>
      <c r="E93" s="8" t="s">
        <v>4695</v>
      </c>
      <c r="F93" s="8" t="s">
        <v>2530</v>
      </c>
      <c r="G93" s="8" t="s">
        <v>4696</v>
      </c>
      <c r="H93" s="8" t="s">
        <v>4697</v>
      </c>
      <c r="I93" s="8" t="s">
        <v>3892</v>
      </c>
      <c r="J93" s="8" t="s">
        <v>4400</v>
      </c>
      <c r="K93" s="8" t="s">
        <v>2001</v>
      </c>
      <c r="L93" s="8" t="s">
        <v>5207</v>
      </c>
      <c r="M93" s="8" t="s">
        <v>5205</v>
      </c>
      <c r="N93" s="8" t="s">
        <v>5208</v>
      </c>
      <c r="O93" s="8" t="s">
        <v>3796</v>
      </c>
      <c r="P93" s="2" t="s">
        <v>5722</v>
      </c>
      <c r="Q93" s="2" t="s">
        <v>4616</v>
      </c>
      <c r="R93" s="2" t="s">
        <v>9133</v>
      </c>
      <c r="S93" s="8" t="s">
        <v>2193</v>
      </c>
      <c r="T93" s="2" t="s">
        <v>6805</v>
      </c>
      <c r="U93" s="2" t="s">
        <v>6806</v>
      </c>
      <c r="V93" s="2" t="s">
        <v>6807</v>
      </c>
      <c r="W93" s="2" t="s">
        <v>14483</v>
      </c>
      <c r="X93" s="8" t="s">
        <v>3442</v>
      </c>
      <c r="Y93" s="8" t="s">
        <v>7611</v>
      </c>
      <c r="Z93" s="8" t="s">
        <v>7631</v>
      </c>
      <c r="AA93" s="8" t="s">
        <v>7612</v>
      </c>
      <c r="AB93" s="8" t="s">
        <v>7610</v>
      </c>
      <c r="AC93" s="8" t="s">
        <v>11966</v>
      </c>
      <c r="AI93" s="2" t="s">
        <v>9880</v>
      </c>
      <c r="AJ93" s="2" t="s">
        <v>8288</v>
      </c>
      <c r="AK93" s="2" t="s">
        <v>8286</v>
      </c>
      <c r="AL93" s="2" t="s">
        <v>2020</v>
      </c>
      <c r="AM93" s="2" t="s">
        <v>8287</v>
      </c>
      <c r="AN93" s="2" t="s">
        <v>8818</v>
      </c>
      <c r="AO93" s="2" t="s">
        <v>2743</v>
      </c>
      <c r="AP93" s="2" t="s">
        <v>8819</v>
      </c>
      <c r="AQ93" s="2" t="s">
        <v>8820</v>
      </c>
      <c r="AR93" s="2" t="s">
        <v>6222</v>
      </c>
      <c r="AS93" s="2" t="s">
        <v>9038</v>
      </c>
      <c r="AT93" s="2" t="s">
        <v>5432</v>
      </c>
      <c r="AU93" s="2" t="s">
        <v>5428</v>
      </c>
      <c r="AV93" s="2" t="s">
        <v>5425</v>
      </c>
      <c r="AW93" s="2" t="s">
        <v>5431</v>
      </c>
    </row>
    <row r="94" spans="1:49" x14ac:dyDescent="0.3">
      <c r="A94" s="98">
        <v>91</v>
      </c>
      <c r="D94" s="8" t="s">
        <v>7268</v>
      </c>
      <c r="E94" s="8" t="s">
        <v>4695</v>
      </c>
      <c r="F94" s="8" t="s">
        <v>4698</v>
      </c>
      <c r="G94" s="8" t="s">
        <v>4699</v>
      </c>
      <c r="H94" s="8" t="s">
        <v>4697</v>
      </c>
      <c r="I94" s="8" t="s">
        <v>3893</v>
      </c>
      <c r="J94" s="8" t="s">
        <v>4386</v>
      </c>
      <c r="K94" s="8" t="s">
        <v>3507</v>
      </c>
      <c r="L94" s="8" t="s">
        <v>5209</v>
      </c>
      <c r="M94" s="8" t="s">
        <v>5210</v>
      </c>
      <c r="N94" s="8" t="s">
        <v>5211</v>
      </c>
      <c r="O94" s="8" t="s">
        <v>3797</v>
      </c>
      <c r="P94" s="2" t="s">
        <v>5723</v>
      </c>
      <c r="Q94" s="2" t="s">
        <v>2367</v>
      </c>
      <c r="R94" s="2" t="s">
        <v>9134</v>
      </c>
      <c r="S94" s="8" t="s">
        <v>2194</v>
      </c>
      <c r="T94" s="2" t="s">
        <v>6808</v>
      </c>
      <c r="U94" s="2" t="s">
        <v>6809</v>
      </c>
      <c r="V94" s="2" t="s">
        <v>6810</v>
      </c>
      <c r="W94" s="2" t="s">
        <v>14484</v>
      </c>
      <c r="X94" s="8" t="s">
        <v>12012</v>
      </c>
      <c r="Y94" s="8" t="s">
        <v>7613</v>
      </c>
      <c r="Z94" s="8" t="s">
        <v>7631</v>
      </c>
      <c r="AA94" s="8" t="s">
        <v>7612</v>
      </c>
      <c r="AB94" s="8" t="s">
        <v>7615</v>
      </c>
      <c r="AC94" s="8" t="s">
        <v>2087</v>
      </c>
      <c r="AI94" s="2" t="s">
        <v>9320</v>
      </c>
      <c r="AJ94" s="2" t="s">
        <v>8288</v>
      </c>
      <c r="AK94" s="2" t="s">
        <v>8289</v>
      </c>
      <c r="AL94" s="2" t="s">
        <v>8290</v>
      </c>
      <c r="AM94" s="2" t="s">
        <v>8287</v>
      </c>
      <c r="AN94" s="2" t="s">
        <v>8821</v>
      </c>
      <c r="AO94" s="2" t="s">
        <v>2743</v>
      </c>
      <c r="AP94" s="2" t="s">
        <v>8819</v>
      </c>
      <c r="AQ94" s="2" t="s">
        <v>8820</v>
      </c>
      <c r="AR94" s="2" t="s">
        <v>6223</v>
      </c>
      <c r="AS94" s="2" t="s">
        <v>9040</v>
      </c>
      <c r="AT94" s="2" t="s">
        <v>5432</v>
      </c>
      <c r="AU94" s="2" t="s">
        <v>5433</v>
      </c>
      <c r="AV94" s="2" t="s">
        <v>5425</v>
      </c>
      <c r="AW94" s="2" t="s">
        <v>5434</v>
      </c>
    </row>
    <row r="95" spans="1:49" x14ac:dyDescent="0.3">
      <c r="A95" s="98">
        <v>92</v>
      </c>
      <c r="D95" s="8" t="s">
        <v>7277</v>
      </c>
      <c r="E95" s="8" t="s">
        <v>4700</v>
      </c>
      <c r="F95" s="8" t="s">
        <v>4701</v>
      </c>
      <c r="G95" s="8" t="s">
        <v>4702</v>
      </c>
      <c r="H95" s="8" t="s">
        <v>4697</v>
      </c>
      <c r="I95" s="8" t="s">
        <v>3894</v>
      </c>
      <c r="J95" s="8" t="s">
        <v>4401</v>
      </c>
      <c r="K95" s="8" t="s">
        <v>3508</v>
      </c>
      <c r="L95" s="8" t="s">
        <v>5212</v>
      </c>
      <c r="M95" s="8" t="s">
        <v>5210</v>
      </c>
      <c r="N95" s="8" t="s">
        <v>3030</v>
      </c>
      <c r="O95" s="8" t="s">
        <v>3798</v>
      </c>
      <c r="P95" s="2" t="s">
        <v>5724</v>
      </c>
      <c r="Q95" s="2" t="s">
        <v>176</v>
      </c>
      <c r="R95" s="2" t="s">
        <v>9135</v>
      </c>
      <c r="S95" s="8" t="s">
        <v>2195</v>
      </c>
      <c r="T95" s="2" t="s">
        <v>6811</v>
      </c>
      <c r="U95" s="2" t="s">
        <v>2105</v>
      </c>
      <c r="V95" s="2" t="s">
        <v>6812</v>
      </c>
      <c r="W95" s="2" t="s">
        <v>6813</v>
      </c>
      <c r="X95" s="8" t="s">
        <v>3443</v>
      </c>
      <c r="Y95" s="8" t="s">
        <v>7616</v>
      </c>
      <c r="Z95" s="8" t="s">
        <v>7636</v>
      </c>
      <c r="AA95" s="8" t="s">
        <v>7617</v>
      </c>
      <c r="AB95" s="8" t="s">
        <v>7618</v>
      </c>
      <c r="AC95" s="8" t="s">
        <v>2088</v>
      </c>
      <c r="AI95" s="2" t="s">
        <v>10096</v>
      </c>
      <c r="AJ95" s="2" t="s">
        <v>8288</v>
      </c>
      <c r="AK95" s="2" t="s">
        <v>8289</v>
      </c>
      <c r="AL95" s="2" t="s">
        <v>8290</v>
      </c>
      <c r="AM95" s="2" t="s">
        <v>8287</v>
      </c>
      <c r="AN95" s="2" t="s">
        <v>8821</v>
      </c>
      <c r="AO95" s="2" t="s">
        <v>2743</v>
      </c>
      <c r="AP95" s="2" t="s">
        <v>8822</v>
      </c>
      <c r="AQ95" s="2" t="s">
        <v>8823</v>
      </c>
      <c r="AR95" s="2" t="s">
        <v>6224</v>
      </c>
      <c r="AS95" s="2" t="s">
        <v>9039</v>
      </c>
      <c r="AT95" s="2" t="s">
        <v>5435</v>
      </c>
      <c r="AU95" s="2" t="s">
        <v>5433</v>
      </c>
      <c r="AV95" s="2" t="s">
        <v>5425</v>
      </c>
      <c r="AW95" s="2" t="s">
        <v>5434</v>
      </c>
    </row>
    <row r="96" spans="1:49" x14ac:dyDescent="0.3">
      <c r="A96" s="98">
        <v>93</v>
      </c>
      <c r="D96" s="8" t="s">
        <v>7269</v>
      </c>
      <c r="E96" s="8" t="s">
        <v>4700</v>
      </c>
      <c r="F96" s="8" t="s">
        <v>4703</v>
      </c>
      <c r="G96" s="8" t="s">
        <v>4704</v>
      </c>
      <c r="H96" s="8" t="s">
        <v>4697</v>
      </c>
      <c r="I96" s="8" t="s">
        <v>3895</v>
      </c>
      <c r="J96" s="8" t="s">
        <v>4387</v>
      </c>
      <c r="K96" s="8" t="s">
        <v>3509</v>
      </c>
      <c r="L96" s="8" t="s">
        <v>5213</v>
      </c>
      <c r="M96" s="8" t="s">
        <v>5214</v>
      </c>
      <c r="N96" s="8" t="s">
        <v>5215</v>
      </c>
      <c r="O96" s="8" t="s">
        <v>3799</v>
      </c>
      <c r="P96" s="2" t="s">
        <v>5725</v>
      </c>
      <c r="Q96" s="2" t="s">
        <v>2377</v>
      </c>
      <c r="R96" s="2" t="s">
        <v>9136</v>
      </c>
      <c r="S96" s="8" t="s">
        <v>2196</v>
      </c>
      <c r="T96" s="2" t="s">
        <v>6814</v>
      </c>
      <c r="U96" s="2" t="s">
        <v>2042</v>
      </c>
      <c r="V96" s="2" t="s">
        <v>6815</v>
      </c>
      <c r="W96" s="2" t="s">
        <v>6816</v>
      </c>
      <c r="X96" s="8" t="s">
        <v>3487</v>
      </c>
      <c r="Y96" s="8" t="s">
        <v>7619</v>
      </c>
      <c r="Z96" s="8" t="s">
        <v>7636</v>
      </c>
      <c r="AA96" s="8" t="s">
        <v>7621</v>
      </c>
      <c r="AB96" s="8" t="s">
        <v>7618</v>
      </c>
      <c r="AC96" s="8" t="s">
        <v>2089</v>
      </c>
      <c r="AI96" s="2" t="s">
        <v>11016</v>
      </c>
      <c r="AJ96" s="2" t="s">
        <v>8288</v>
      </c>
      <c r="AK96" s="2" t="s">
        <v>8291</v>
      </c>
      <c r="AL96" s="2" t="s">
        <v>8292</v>
      </c>
      <c r="AM96" s="2" t="s">
        <v>8293</v>
      </c>
      <c r="AN96" s="2" t="s">
        <v>8821</v>
      </c>
      <c r="AO96" s="2" t="s">
        <v>8824</v>
      </c>
      <c r="AP96" s="2" t="s">
        <v>8822</v>
      </c>
      <c r="AQ96" s="2" t="s">
        <v>8823</v>
      </c>
      <c r="AR96" s="2" t="s">
        <v>7164</v>
      </c>
      <c r="AS96" s="2" t="s">
        <v>9041</v>
      </c>
      <c r="AT96" s="2" t="s">
        <v>5435</v>
      </c>
      <c r="AU96" s="2" t="s">
        <v>5433</v>
      </c>
      <c r="AV96" s="2" t="s">
        <v>5425</v>
      </c>
      <c r="AW96" s="2" t="s">
        <v>5436</v>
      </c>
    </row>
    <row r="97" spans="1:49" x14ac:dyDescent="0.3">
      <c r="A97" s="98">
        <v>94</v>
      </c>
      <c r="D97" s="8" t="s">
        <v>7278</v>
      </c>
      <c r="E97" s="8" t="s">
        <v>4705</v>
      </c>
      <c r="F97" s="8" t="s">
        <v>4706</v>
      </c>
      <c r="G97" s="8" t="s">
        <v>4707</v>
      </c>
      <c r="H97" s="8" t="s">
        <v>4708</v>
      </c>
      <c r="I97" s="8" t="s">
        <v>3896</v>
      </c>
      <c r="J97" s="8" t="s">
        <v>4402</v>
      </c>
      <c r="K97" s="8" t="s">
        <v>3510</v>
      </c>
      <c r="L97" s="8" t="s">
        <v>5216</v>
      </c>
      <c r="M97" s="8" t="s">
        <v>5214</v>
      </c>
      <c r="N97" s="8" t="s">
        <v>5217</v>
      </c>
      <c r="O97" s="8" t="s">
        <v>3800</v>
      </c>
      <c r="P97" s="2" t="s">
        <v>5726</v>
      </c>
      <c r="Q97" s="2" t="s">
        <v>2377</v>
      </c>
      <c r="R97" s="2" t="s">
        <v>9137</v>
      </c>
      <c r="S97" s="8" t="s">
        <v>2197</v>
      </c>
      <c r="T97" s="2" t="s">
        <v>6817</v>
      </c>
      <c r="U97" s="2" t="s">
        <v>6818</v>
      </c>
      <c r="V97" s="2" t="s">
        <v>6819</v>
      </c>
      <c r="W97" s="2" t="s">
        <v>3356</v>
      </c>
      <c r="X97" s="8" t="s">
        <v>2975</v>
      </c>
      <c r="Y97" s="8" t="s">
        <v>7622</v>
      </c>
      <c r="Z97" s="8" t="s">
        <v>7641</v>
      </c>
      <c r="AA97" s="8" t="s">
        <v>7623</v>
      </c>
      <c r="AB97" s="8" t="s">
        <v>7624</v>
      </c>
      <c r="AC97" s="8" t="s">
        <v>2090</v>
      </c>
      <c r="AI97" s="4" t="s">
        <v>12037</v>
      </c>
      <c r="AJ97" s="2" t="s">
        <v>8288</v>
      </c>
      <c r="AK97" s="2" t="s">
        <v>8291</v>
      </c>
      <c r="AL97" s="2" t="s">
        <v>8292</v>
      </c>
      <c r="AM97" s="2" t="s">
        <v>8293</v>
      </c>
      <c r="AN97" s="2" t="s">
        <v>8821</v>
      </c>
      <c r="AO97" s="2" t="s">
        <v>8824</v>
      </c>
      <c r="AP97" s="2" t="s">
        <v>7498</v>
      </c>
      <c r="AQ97" s="2" t="s">
        <v>8825</v>
      </c>
      <c r="AR97" s="2" t="s">
        <v>6237</v>
      </c>
      <c r="AS97" s="2" t="s">
        <v>6341</v>
      </c>
      <c r="AT97" s="2" t="s">
        <v>5437</v>
      </c>
      <c r="AU97" s="2" t="s">
        <v>5433</v>
      </c>
      <c r="AV97" s="2" t="s">
        <v>5425</v>
      </c>
      <c r="AW97" s="2" t="s">
        <v>5436</v>
      </c>
    </row>
    <row r="98" spans="1:49" x14ac:dyDescent="0.3">
      <c r="A98" s="98">
        <v>95</v>
      </c>
      <c r="D98" s="8" t="s">
        <v>14485</v>
      </c>
      <c r="E98" s="8" t="s">
        <v>4705</v>
      </c>
      <c r="F98" s="8" t="s">
        <v>4709</v>
      </c>
      <c r="G98" s="8" t="s">
        <v>3626</v>
      </c>
      <c r="H98" s="8" t="s">
        <v>4708</v>
      </c>
      <c r="I98" s="8" t="s">
        <v>3897</v>
      </c>
      <c r="J98" s="8" t="s">
        <v>4388</v>
      </c>
      <c r="K98" s="8" t="s">
        <v>3511</v>
      </c>
      <c r="L98" s="8" t="s">
        <v>5218</v>
      </c>
      <c r="M98" s="8" t="s">
        <v>5219</v>
      </c>
      <c r="N98" s="8" t="s">
        <v>5220</v>
      </c>
      <c r="O98" s="8" t="s">
        <v>3801</v>
      </c>
      <c r="P98" s="2" t="s">
        <v>3839</v>
      </c>
      <c r="Q98" s="2" t="s">
        <v>180</v>
      </c>
      <c r="R98" s="2" t="s">
        <v>9138</v>
      </c>
      <c r="S98" s="8" t="s">
        <v>2198</v>
      </c>
      <c r="T98" s="2" t="s">
        <v>6820</v>
      </c>
      <c r="U98" s="2" t="s">
        <v>6462</v>
      </c>
      <c r="V98" s="2" t="s">
        <v>6821</v>
      </c>
      <c r="W98" s="2" t="s">
        <v>6822</v>
      </c>
      <c r="X98" s="8" t="s">
        <v>3488</v>
      </c>
      <c r="Y98" s="8" t="s">
        <v>6052</v>
      </c>
      <c r="Z98" s="8" t="s">
        <v>7641</v>
      </c>
      <c r="AA98" s="8" t="s">
        <v>7626</v>
      </c>
      <c r="AB98" s="8" t="s">
        <v>7624</v>
      </c>
      <c r="AC98" s="8" t="s">
        <v>2091</v>
      </c>
      <c r="AI98" s="2" t="s">
        <v>10721</v>
      </c>
      <c r="AJ98" s="2" t="s">
        <v>8288</v>
      </c>
      <c r="AK98" s="2" t="s">
        <v>8294</v>
      </c>
      <c r="AL98" s="2" t="s">
        <v>8295</v>
      </c>
      <c r="AM98" s="2" t="s">
        <v>2378</v>
      </c>
      <c r="AN98" s="2" t="s">
        <v>8826</v>
      </c>
      <c r="AO98" s="2" t="s">
        <v>8827</v>
      </c>
      <c r="AP98" s="2" t="s">
        <v>7498</v>
      </c>
      <c r="AQ98" s="2" t="s">
        <v>8825</v>
      </c>
      <c r="AR98" s="2" t="s">
        <v>7165</v>
      </c>
      <c r="AS98" s="2" t="s">
        <v>9042</v>
      </c>
      <c r="AT98" s="2" t="s">
        <v>5437</v>
      </c>
      <c r="AU98" s="2" t="s">
        <v>5433</v>
      </c>
      <c r="AV98" s="2" t="s">
        <v>5425</v>
      </c>
      <c r="AW98" s="2" t="s">
        <v>5438</v>
      </c>
    </row>
    <row r="99" spans="1:49" x14ac:dyDescent="0.3">
      <c r="A99" s="98">
        <v>96</v>
      </c>
      <c r="D99" s="8" t="s">
        <v>7279</v>
      </c>
      <c r="E99" s="8" t="s">
        <v>4710</v>
      </c>
      <c r="F99" s="8" t="s">
        <v>4711</v>
      </c>
      <c r="G99" s="8" t="s">
        <v>411</v>
      </c>
      <c r="H99" s="8" t="s">
        <v>4690</v>
      </c>
      <c r="J99" s="8" t="s">
        <v>4403</v>
      </c>
      <c r="K99" s="8" t="s">
        <v>3512</v>
      </c>
      <c r="L99" s="8" t="s">
        <v>5221</v>
      </c>
      <c r="M99" s="8" t="s">
        <v>5219</v>
      </c>
      <c r="N99" s="8" t="s">
        <v>5222</v>
      </c>
      <c r="O99" s="8" t="s">
        <v>3802</v>
      </c>
      <c r="P99" s="2" t="s">
        <v>5727</v>
      </c>
      <c r="Q99" s="2" t="s">
        <v>2385</v>
      </c>
      <c r="R99" s="2" t="s">
        <v>9139</v>
      </c>
      <c r="S99" s="8" t="s">
        <v>2198</v>
      </c>
      <c r="T99" s="2" t="s">
        <v>6823</v>
      </c>
      <c r="U99" s="2" t="s">
        <v>6407</v>
      </c>
      <c r="V99" s="2" t="s">
        <v>6824</v>
      </c>
      <c r="W99" s="2" t="s">
        <v>6825</v>
      </c>
      <c r="X99" s="8" t="s">
        <v>3444</v>
      </c>
      <c r="Y99" s="8" t="s">
        <v>7627</v>
      </c>
      <c r="Z99" s="8" t="s">
        <v>7647</v>
      </c>
      <c r="AA99" s="8" t="s">
        <v>7628</v>
      </c>
      <c r="AB99" s="8" t="s">
        <v>7629</v>
      </c>
      <c r="AC99" s="8" t="s">
        <v>2092</v>
      </c>
      <c r="AI99" s="2" t="s">
        <v>10994</v>
      </c>
      <c r="AJ99" s="2" t="s">
        <v>8288</v>
      </c>
      <c r="AK99" s="2" t="s">
        <v>8294</v>
      </c>
      <c r="AL99" s="2" t="s">
        <v>8295</v>
      </c>
      <c r="AM99" s="2" t="s">
        <v>2378</v>
      </c>
      <c r="AN99" s="2" t="s">
        <v>8826</v>
      </c>
      <c r="AO99" s="2" t="s">
        <v>8827</v>
      </c>
      <c r="AP99" s="2" t="s">
        <v>8828</v>
      </c>
      <c r="AQ99" s="2" t="s">
        <v>8829</v>
      </c>
      <c r="AR99" s="2" t="s">
        <v>7172</v>
      </c>
      <c r="AT99" s="2" t="s">
        <v>3774</v>
      </c>
      <c r="AU99" s="2" t="s">
        <v>5439</v>
      </c>
      <c r="AV99" s="2" t="s">
        <v>5425</v>
      </c>
      <c r="AW99" s="2" t="s">
        <v>5438</v>
      </c>
    </row>
    <row r="100" spans="1:49" x14ac:dyDescent="0.3">
      <c r="A100" s="98">
        <v>97</v>
      </c>
      <c r="D100" s="8" t="s">
        <v>7270</v>
      </c>
      <c r="E100" s="8" t="s">
        <v>4710</v>
      </c>
      <c r="F100" s="8" t="s">
        <v>4712</v>
      </c>
      <c r="G100" s="8" t="s">
        <v>4713</v>
      </c>
      <c r="H100" s="8" t="s">
        <v>4690</v>
      </c>
      <c r="J100" s="8" t="s">
        <v>4389</v>
      </c>
      <c r="K100" s="8" t="s">
        <v>3513</v>
      </c>
      <c r="L100" s="8" t="s">
        <v>5223</v>
      </c>
      <c r="M100" s="8" t="s">
        <v>4802</v>
      </c>
      <c r="N100" s="8" t="s">
        <v>5224</v>
      </c>
      <c r="O100" s="8" t="s">
        <v>3803</v>
      </c>
      <c r="P100" s="2" t="s">
        <v>5728</v>
      </c>
      <c r="Q100" s="2" t="s">
        <v>2385</v>
      </c>
      <c r="R100" s="2" t="s">
        <v>9140</v>
      </c>
      <c r="S100" s="8" t="s">
        <v>2199</v>
      </c>
      <c r="T100" s="2" t="s">
        <v>6826</v>
      </c>
      <c r="U100" s="2" t="s">
        <v>6827</v>
      </c>
      <c r="V100" s="2" t="s">
        <v>6828</v>
      </c>
      <c r="W100" s="2" t="s">
        <v>6829</v>
      </c>
      <c r="X100" s="8" t="s">
        <v>3489</v>
      </c>
      <c r="Y100" s="8" t="s">
        <v>7630</v>
      </c>
      <c r="Z100" s="8" t="s">
        <v>7647</v>
      </c>
      <c r="AA100" s="8" t="s">
        <v>7632</v>
      </c>
      <c r="AB100" s="8" t="s">
        <v>7633</v>
      </c>
      <c r="AC100" s="8" t="s">
        <v>11963</v>
      </c>
      <c r="AI100" s="4" t="s">
        <v>12038</v>
      </c>
      <c r="AJ100" s="2" t="s">
        <v>8288</v>
      </c>
      <c r="AK100" s="2" t="s">
        <v>8296</v>
      </c>
      <c r="AL100" s="2" t="s">
        <v>8297</v>
      </c>
      <c r="AM100" s="2" t="s">
        <v>8298</v>
      </c>
      <c r="AN100" s="2" t="s">
        <v>8830</v>
      </c>
      <c r="AO100" s="2" t="s">
        <v>8831</v>
      </c>
      <c r="AP100" s="2" t="s">
        <v>8828</v>
      </c>
      <c r="AQ100" s="2" t="s">
        <v>8829</v>
      </c>
      <c r="AR100" s="2" t="s">
        <v>6245</v>
      </c>
      <c r="AT100" s="2" t="s">
        <v>3774</v>
      </c>
      <c r="AU100" s="2" t="s">
        <v>5439</v>
      </c>
      <c r="AV100" s="2" t="s">
        <v>5425</v>
      </c>
      <c r="AW100" s="2" t="s">
        <v>5440</v>
      </c>
    </row>
    <row r="101" spans="1:49" x14ac:dyDescent="0.3">
      <c r="A101" s="98">
        <v>98</v>
      </c>
      <c r="D101" s="8" t="s">
        <v>7280</v>
      </c>
      <c r="E101" s="8" t="s">
        <v>4714</v>
      </c>
      <c r="F101" s="8" t="s">
        <v>4715</v>
      </c>
      <c r="G101" s="8" t="s">
        <v>4716</v>
      </c>
      <c r="H101" s="8" t="s">
        <v>4695</v>
      </c>
      <c r="J101" s="8" t="s">
        <v>4404</v>
      </c>
      <c r="K101" s="8" t="s">
        <v>3514</v>
      </c>
      <c r="L101" s="8" t="s">
        <v>2645</v>
      </c>
      <c r="M101" s="8" t="s">
        <v>4802</v>
      </c>
      <c r="N101" s="8" t="s">
        <v>5225</v>
      </c>
      <c r="O101" s="8" t="s">
        <v>3804</v>
      </c>
      <c r="P101" s="2" t="s">
        <v>5729</v>
      </c>
      <c r="Q101" s="2" t="s">
        <v>2389</v>
      </c>
      <c r="R101" s="2" t="s">
        <v>9141</v>
      </c>
      <c r="S101" s="8" t="s">
        <v>2200</v>
      </c>
      <c r="T101" s="2" t="s">
        <v>6830</v>
      </c>
      <c r="U101" s="2" t="s">
        <v>3408</v>
      </c>
      <c r="V101" s="2" t="s">
        <v>6831</v>
      </c>
      <c r="W101" s="2" t="s">
        <v>6832</v>
      </c>
      <c r="X101" s="8" t="s">
        <v>12010</v>
      </c>
      <c r="Y101" s="8" t="s">
        <v>7634</v>
      </c>
      <c r="Z101" s="8" t="s">
        <v>7653</v>
      </c>
      <c r="AA101" s="8" t="s">
        <v>7635</v>
      </c>
      <c r="AB101" s="8" t="s">
        <v>7633</v>
      </c>
      <c r="AC101" s="8" t="s">
        <v>11964</v>
      </c>
      <c r="AI101" s="2" t="s">
        <v>9426</v>
      </c>
      <c r="AJ101" s="2" t="s">
        <v>8288</v>
      </c>
      <c r="AK101" s="2" t="s">
        <v>8296</v>
      </c>
      <c r="AL101" s="2" t="s">
        <v>8297</v>
      </c>
      <c r="AM101" s="2" t="s">
        <v>8298</v>
      </c>
      <c r="AN101" s="2" t="s">
        <v>8830</v>
      </c>
      <c r="AO101" s="2" t="s">
        <v>8831</v>
      </c>
      <c r="AP101" s="2" t="s">
        <v>8832</v>
      </c>
      <c r="AQ101" s="2" t="s">
        <v>8833</v>
      </c>
      <c r="AR101" s="2" t="s">
        <v>6246</v>
      </c>
      <c r="AT101" s="2" t="s">
        <v>5441</v>
      </c>
      <c r="AU101" s="2" t="s">
        <v>5439</v>
      </c>
      <c r="AV101" s="2" t="s">
        <v>5425</v>
      </c>
      <c r="AW101" s="2" t="s">
        <v>5440</v>
      </c>
    </row>
    <row r="102" spans="1:49" x14ac:dyDescent="0.3">
      <c r="A102" s="98">
        <v>99</v>
      </c>
      <c r="D102" s="8" t="s">
        <v>7271</v>
      </c>
      <c r="E102" s="8" t="s">
        <v>4714</v>
      </c>
      <c r="F102" s="8" t="s">
        <v>4717</v>
      </c>
      <c r="G102" s="8" t="s">
        <v>4718</v>
      </c>
      <c r="H102" s="8" t="s">
        <v>4695</v>
      </c>
      <c r="J102" s="8" t="s">
        <v>4390</v>
      </c>
      <c r="K102" s="8" t="s">
        <v>3515</v>
      </c>
      <c r="L102" s="8" t="s">
        <v>5226</v>
      </c>
      <c r="M102" s="8" t="s">
        <v>5227</v>
      </c>
      <c r="N102" s="8" t="s">
        <v>5228</v>
      </c>
      <c r="O102" s="8" t="s">
        <v>3805</v>
      </c>
      <c r="P102" s="2" t="s">
        <v>5730</v>
      </c>
      <c r="Q102" s="2" t="s">
        <v>6521</v>
      </c>
      <c r="R102" s="2" t="s">
        <v>9142</v>
      </c>
      <c r="S102" s="8" t="s">
        <v>2201</v>
      </c>
      <c r="T102" s="2" t="s">
        <v>6833</v>
      </c>
      <c r="U102" s="2" t="s">
        <v>14486</v>
      </c>
      <c r="V102" s="2" t="s">
        <v>6834</v>
      </c>
      <c r="W102" s="2" t="s">
        <v>3400</v>
      </c>
      <c r="X102" s="8" t="s">
        <v>3445</v>
      </c>
      <c r="Y102" s="8" t="s">
        <v>2964</v>
      </c>
      <c r="Z102" s="8" t="s">
        <v>7653</v>
      </c>
      <c r="AA102" s="8" t="s">
        <v>7637</v>
      </c>
      <c r="AB102" s="8" t="s">
        <v>7638</v>
      </c>
      <c r="AC102" s="8" t="s">
        <v>11961</v>
      </c>
      <c r="AI102" s="4" t="s">
        <v>12039</v>
      </c>
      <c r="AJ102" s="2" t="s">
        <v>8288</v>
      </c>
      <c r="AK102" s="2" t="s">
        <v>8299</v>
      </c>
      <c r="AL102" s="2" t="s">
        <v>8300</v>
      </c>
      <c r="AM102" s="2" t="s">
        <v>8301</v>
      </c>
      <c r="AN102" s="2" t="s">
        <v>8830</v>
      </c>
      <c r="AO102" s="2" t="s">
        <v>5534</v>
      </c>
      <c r="AP102" s="2" t="s">
        <v>8832</v>
      </c>
      <c r="AQ102" s="2" t="s">
        <v>8833</v>
      </c>
      <c r="AR102" s="2" t="s">
        <v>5249</v>
      </c>
      <c r="AT102" s="2" t="s">
        <v>5441</v>
      </c>
      <c r="AU102" s="2" t="s">
        <v>5439</v>
      </c>
      <c r="AV102" s="2" t="s">
        <v>5425</v>
      </c>
      <c r="AW102" s="2" t="s">
        <v>5442</v>
      </c>
    </row>
    <row r="103" spans="1:49" x14ac:dyDescent="0.3">
      <c r="A103" s="98">
        <v>100</v>
      </c>
      <c r="D103" s="8" t="s">
        <v>7281</v>
      </c>
      <c r="E103" s="8" t="s">
        <v>4719</v>
      </c>
      <c r="F103" s="8" t="s">
        <v>4720</v>
      </c>
      <c r="G103" s="8" t="s">
        <v>4721</v>
      </c>
      <c r="H103" s="8" t="s">
        <v>4722</v>
      </c>
      <c r="J103" s="8" t="s">
        <v>14509</v>
      </c>
      <c r="K103" s="8" t="s">
        <v>3516</v>
      </c>
      <c r="L103" s="8" t="s">
        <v>2709</v>
      </c>
      <c r="M103" s="8" t="s">
        <v>5227</v>
      </c>
      <c r="N103" s="8" t="s">
        <v>5229</v>
      </c>
      <c r="O103" s="8" t="s">
        <v>3806</v>
      </c>
      <c r="P103" s="2" t="s">
        <v>5731</v>
      </c>
      <c r="Q103" s="2" t="s">
        <v>6499</v>
      </c>
      <c r="R103" s="2" t="s">
        <v>9143</v>
      </c>
      <c r="S103" s="8" t="s">
        <v>2202</v>
      </c>
      <c r="T103" s="2" t="s">
        <v>6835</v>
      </c>
      <c r="U103" s="2" t="s">
        <v>14486</v>
      </c>
      <c r="V103" s="2" t="s">
        <v>6836</v>
      </c>
      <c r="W103" s="2" t="s">
        <v>6837</v>
      </c>
      <c r="X103" s="8" t="s">
        <v>3490</v>
      </c>
      <c r="Y103" s="8" t="s">
        <v>7639</v>
      </c>
      <c r="Z103" s="8" t="s">
        <v>7659</v>
      </c>
      <c r="AA103" s="8" t="s">
        <v>7640</v>
      </c>
      <c r="AB103" s="8" t="s">
        <v>7638</v>
      </c>
      <c r="AC103" s="8" t="s">
        <v>2093</v>
      </c>
      <c r="AI103" s="2" t="s">
        <v>9774</v>
      </c>
      <c r="AJ103" s="2" t="s">
        <v>8288</v>
      </c>
      <c r="AK103" s="2" t="s">
        <v>8299</v>
      </c>
      <c r="AL103" s="2" t="s">
        <v>8300</v>
      </c>
      <c r="AM103" s="2" t="s">
        <v>8301</v>
      </c>
      <c r="AN103" s="2" t="s">
        <v>8830</v>
      </c>
      <c r="AO103" s="2" t="s">
        <v>5534</v>
      </c>
      <c r="AP103" s="2" t="s">
        <v>8834</v>
      </c>
      <c r="AQ103" s="2" t="s">
        <v>8835</v>
      </c>
      <c r="AR103" s="2" t="s">
        <v>7173</v>
      </c>
      <c r="AT103" s="2" t="s">
        <v>5443</v>
      </c>
      <c r="AU103" s="2" t="s">
        <v>5439</v>
      </c>
      <c r="AV103" s="2" t="s">
        <v>5425</v>
      </c>
      <c r="AW103" s="2" t="s">
        <v>5442</v>
      </c>
    </row>
    <row r="104" spans="1:49" x14ac:dyDescent="0.3">
      <c r="A104" s="98">
        <v>101</v>
      </c>
      <c r="D104" s="8" t="s">
        <v>7272</v>
      </c>
      <c r="E104" s="8" t="s">
        <v>4719</v>
      </c>
      <c r="F104" s="8" t="s">
        <v>4723</v>
      </c>
      <c r="G104" s="8" t="s">
        <v>4724</v>
      </c>
      <c r="H104" s="8" t="s">
        <v>4722</v>
      </c>
      <c r="J104" s="8" t="s">
        <v>14509</v>
      </c>
      <c r="K104" s="8" t="s">
        <v>3517</v>
      </c>
      <c r="L104" s="8" t="s">
        <v>5230</v>
      </c>
      <c r="M104" s="8" t="s">
        <v>5231</v>
      </c>
      <c r="N104" s="8" t="s">
        <v>5232</v>
      </c>
      <c r="O104" s="8" t="s">
        <v>3807</v>
      </c>
      <c r="P104" s="2" t="s">
        <v>4505</v>
      </c>
      <c r="Q104" s="2" t="s">
        <v>6419</v>
      </c>
      <c r="R104" s="2" t="s">
        <v>9144</v>
      </c>
      <c r="S104" s="8" t="s">
        <v>2203</v>
      </c>
      <c r="X104" s="8" t="s">
        <v>3446</v>
      </c>
      <c r="Y104" s="8" t="s">
        <v>2975</v>
      </c>
      <c r="Z104" s="8" t="s">
        <v>7659</v>
      </c>
      <c r="AA104" s="8" t="s">
        <v>7642</v>
      </c>
      <c r="AB104" s="8" t="s">
        <v>7643</v>
      </c>
      <c r="AC104" s="8" t="s">
        <v>2094</v>
      </c>
      <c r="AI104" s="2" t="s">
        <v>9670</v>
      </c>
      <c r="AJ104" s="2" t="s">
        <v>8288</v>
      </c>
      <c r="AK104" s="2" t="s">
        <v>8302</v>
      </c>
      <c r="AL104" s="2" t="s">
        <v>8303</v>
      </c>
      <c r="AM104" s="2" t="s">
        <v>8304</v>
      </c>
      <c r="AN104" s="2" t="s">
        <v>8836</v>
      </c>
      <c r="AO104" s="2" t="s">
        <v>8837</v>
      </c>
      <c r="AP104" s="2" t="s">
        <v>8834</v>
      </c>
      <c r="AQ104" s="2" t="s">
        <v>8835</v>
      </c>
      <c r="AR104" s="2" t="s">
        <v>6257</v>
      </c>
      <c r="AT104" s="2" t="s">
        <v>5444</v>
      </c>
      <c r="AU104" s="2" t="s">
        <v>2520</v>
      </c>
      <c r="AV104" s="2" t="s">
        <v>5425</v>
      </c>
      <c r="AW104" s="2" t="s">
        <v>5445</v>
      </c>
    </row>
    <row r="105" spans="1:49" x14ac:dyDescent="0.3">
      <c r="A105" s="98">
        <v>102</v>
      </c>
      <c r="D105" s="8" t="s">
        <v>7282</v>
      </c>
      <c r="E105" s="8" t="s">
        <v>4725</v>
      </c>
      <c r="F105" s="8" t="s">
        <v>4726</v>
      </c>
      <c r="G105" s="8" t="s">
        <v>4727</v>
      </c>
      <c r="H105" s="8" t="s">
        <v>4722</v>
      </c>
      <c r="J105" s="8" t="s">
        <v>4405</v>
      </c>
      <c r="K105" s="8" t="s">
        <v>3518</v>
      </c>
      <c r="L105" s="8" t="s">
        <v>406</v>
      </c>
      <c r="M105" s="8" t="s">
        <v>4876</v>
      </c>
      <c r="N105" s="8" t="s">
        <v>5233</v>
      </c>
      <c r="O105" s="8" t="s">
        <v>3736</v>
      </c>
      <c r="P105" s="2" t="s">
        <v>5732</v>
      </c>
      <c r="Q105" s="2" t="s">
        <v>6476</v>
      </c>
      <c r="R105" s="2" t="s">
        <v>9145</v>
      </c>
      <c r="S105" s="8" t="s">
        <v>2204</v>
      </c>
      <c r="X105" s="8" t="s">
        <v>12014</v>
      </c>
      <c r="Y105" s="8" t="s">
        <v>7644</v>
      </c>
      <c r="Z105" s="8" t="s">
        <v>7665</v>
      </c>
      <c r="AA105" s="8" t="s">
        <v>7645</v>
      </c>
      <c r="AB105" s="8" t="s">
        <v>7643</v>
      </c>
      <c r="AC105" s="8" t="s">
        <v>2095</v>
      </c>
      <c r="AI105" s="4" t="s">
        <v>12040</v>
      </c>
      <c r="AJ105" s="2" t="s">
        <v>8288</v>
      </c>
      <c r="AK105" s="2" t="s">
        <v>8302</v>
      </c>
      <c r="AL105" s="2" t="s">
        <v>8303</v>
      </c>
      <c r="AM105" s="2" t="s">
        <v>8304</v>
      </c>
      <c r="AN105" s="2" t="s">
        <v>8836</v>
      </c>
      <c r="AO105" s="2" t="s">
        <v>8837</v>
      </c>
      <c r="AP105" s="2" t="s">
        <v>8838</v>
      </c>
      <c r="AQ105" s="2" t="s">
        <v>2377</v>
      </c>
      <c r="AR105" s="2" t="s">
        <v>7174</v>
      </c>
      <c r="AT105" s="2" t="s">
        <v>5446</v>
      </c>
      <c r="AU105" s="2" t="s">
        <v>2520</v>
      </c>
      <c r="AV105" s="2" t="s">
        <v>5425</v>
      </c>
      <c r="AW105" s="2" t="s">
        <v>5445</v>
      </c>
    </row>
    <row r="106" spans="1:49" x14ac:dyDescent="0.3">
      <c r="A106" s="98">
        <v>103</v>
      </c>
      <c r="D106" s="8" t="s">
        <v>7283</v>
      </c>
      <c r="E106" s="8" t="s">
        <v>4725</v>
      </c>
      <c r="F106" s="8" t="s">
        <v>4728</v>
      </c>
      <c r="G106" s="8" t="s">
        <v>2836</v>
      </c>
      <c r="H106" s="8" t="s">
        <v>4722</v>
      </c>
      <c r="J106" s="8" t="s">
        <v>4391</v>
      </c>
      <c r="K106" s="8" t="s">
        <v>3519</v>
      </c>
      <c r="L106" s="8" t="s">
        <v>406</v>
      </c>
      <c r="M106" s="8" t="s">
        <v>5234</v>
      </c>
      <c r="N106" s="8" t="s">
        <v>5235</v>
      </c>
      <c r="O106" s="8" t="s">
        <v>3736</v>
      </c>
      <c r="P106" s="2" t="s">
        <v>4508</v>
      </c>
      <c r="Q106" s="2" t="s">
        <v>6477</v>
      </c>
      <c r="R106" s="2" t="s">
        <v>9146</v>
      </c>
      <c r="S106" s="8" t="s">
        <v>2205</v>
      </c>
      <c r="X106" s="8" t="s">
        <v>3447</v>
      </c>
      <c r="Y106" s="8" t="s">
        <v>7646</v>
      </c>
      <c r="Z106" s="8" t="s">
        <v>7665</v>
      </c>
      <c r="AA106" s="8" t="s">
        <v>7648</v>
      </c>
      <c r="AB106" s="8" t="s">
        <v>14515</v>
      </c>
      <c r="AC106" s="8" t="s">
        <v>2096</v>
      </c>
      <c r="AI106" s="2" t="s">
        <v>10789</v>
      </c>
      <c r="AJ106" s="2" t="s">
        <v>8288</v>
      </c>
      <c r="AK106" s="2" t="s">
        <v>8305</v>
      </c>
      <c r="AL106" s="2" t="s">
        <v>2408</v>
      </c>
      <c r="AM106" s="2" t="s">
        <v>8306</v>
      </c>
      <c r="AN106" s="2" t="s">
        <v>2891</v>
      </c>
      <c r="AO106" s="2" t="s">
        <v>8837</v>
      </c>
      <c r="AP106" s="2" t="s">
        <v>8838</v>
      </c>
      <c r="AQ106" s="2" t="s">
        <v>2377</v>
      </c>
      <c r="AR106" s="2" t="s">
        <v>6267</v>
      </c>
      <c r="AT106" s="2" t="s">
        <v>5447</v>
      </c>
      <c r="AU106" s="2" t="s">
        <v>2520</v>
      </c>
      <c r="AV106" s="2" t="s">
        <v>5425</v>
      </c>
      <c r="AW106" s="2" t="s">
        <v>5448</v>
      </c>
    </row>
    <row r="107" spans="1:49" x14ac:dyDescent="0.3">
      <c r="A107" s="98">
        <v>104</v>
      </c>
      <c r="D107" s="8" t="s">
        <v>7294</v>
      </c>
      <c r="E107" s="8" t="s">
        <v>4729</v>
      </c>
      <c r="F107" s="8" t="s">
        <v>4730</v>
      </c>
      <c r="G107" s="8" t="s">
        <v>4731</v>
      </c>
      <c r="H107" s="8" t="s">
        <v>4732</v>
      </c>
      <c r="J107" s="8" t="s">
        <v>4406</v>
      </c>
      <c r="K107" s="8" t="s">
        <v>3520</v>
      </c>
      <c r="L107" s="8" t="s">
        <v>2814</v>
      </c>
      <c r="M107" s="8" t="s">
        <v>5236</v>
      </c>
      <c r="N107" s="8" t="s">
        <v>5237</v>
      </c>
      <c r="O107" s="8" t="s">
        <v>3736</v>
      </c>
      <c r="P107" s="2" t="s">
        <v>5733</v>
      </c>
      <c r="Q107" s="2" t="s">
        <v>6501</v>
      </c>
      <c r="R107" s="2" t="s">
        <v>9147</v>
      </c>
      <c r="S107" s="8" t="s">
        <v>2206</v>
      </c>
      <c r="X107" s="8" t="s">
        <v>3491</v>
      </c>
      <c r="Y107" s="8" t="s">
        <v>7649</v>
      </c>
      <c r="Z107" s="8" t="s">
        <v>7669</v>
      </c>
      <c r="AA107" s="8" t="s">
        <v>7650</v>
      </c>
      <c r="AB107" s="8" t="s">
        <v>7651</v>
      </c>
      <c r="AC107" s="8" t="s">
        <v>2097</v>
      </c>
      <c r="AI107" s="2" t="s">
        <v>10626</v>
      </c>
      <c r="AJ107" s="2" t="s">
        <v>8288</v>
      </c>
      <c r="AK107" s="2" t="s">
        <v>8305</v>
      </c>
      <c r="AL107" s="2" t="s">
        <v>2408</v>
      </c>
      <c r="AM107" s="2" t="s">
        <v>8306</v>
      </c>
      <c r="AN107" s="2" t="s">
        <v>2891</v>
      </c>
      <c r="AO107" s="2" t="s">
        <v>8837</v>
      </c>
      <c r="AP107" s="2" t="s">
        <v>8839</v>
      </c>
      <c r="AQ107" s="2" t="s">
        <v>8840</v>
      </c>
      <c r="AR107" s="2" t="s">
        <v>6277</v>
      </c>
      <c r="AT107" s="2" t="s">
        <v>5449</v>
      </c>
      <c r="AU107" s="2" t="s">
        <v>2520</v>
      </c>
      <c r="AV107" s="2" t="s">
        <v>5425</v>
      </c>
      <c r="AW107" s="2" t="s">
        <v>5448</v>
      </c>
    </row>
    <row r="108" spans="1:49" x14ac:dyDescent="0.3">
      <c r="A108" s="98">
        <v>105</v>
      </c>
      <c r="D108" s="8" t="s">
        <v>14510</v>
      </c>
      <c r="E108" s="8" t="s">
        <v>4729</v>
      </c>
      <c r="F108" s="8" t="s">
        <v>4733</v>
      </c>
      <c r="G108" s="8" t="s">
        <v>4734</v>
      </c>
      <c r="H108" s="8" t="s">
        <v>4732</v>
      </c>
      <c r="J108" s="8" t="s">
        <v>4392</v>
      </c>
      <c r="K108" s="8" t="s">
        <v>3521</v>
      </c>
      <c r="L108" s="8" t="s">
        <v>5238</v>
      </c>
      <c r="M108" s="8" t="s">
        <v>5239</v>
      </c>
      <c r="N108" s="8" t="s">
        <v>3121</v>
      </c>
      <c r="O108" s="8" t="s">
        <v>3736</v>
      </c>
      <c r="P108" s="2" t="s">
        <v>5734</v>
      </c>
      <c r="Q108" s="2" t="s">
        <v>188</v>
      </c>
      <c r="R108" s="2" t="s">
        <v>9148</v>
      </c>
      <c r="S108" s="8" t="s">
        <v>2207</v>
      </c>
      <c r="X108" s="8" t="s">
        <v>12016</v>
      </c>
      <c r="Y108" s="8" t="s">
        <v>7652</v>
      </c>
      <c r="Z108" s="8" t="s">
        <v>7669</v>
      </c>
      <c r="AA108" s="8" t="s">
        <v>7654</v>
      </c>
      <c r="AB108" s="8" t="s">
        <v>7651</v>
      </c>
      <c r="AC108" s="8" t="s">
        <v>11959</v>
      </c>
      <c r="AI108" s="2" t="s">
        <v>9755</v>
      </c>
      <c r="AJ108" s="2" t="s">
        <v>8288</v>
      </c>
      <c r="AK108" s="2" t="s">
        <v>8307</v>
      </c>
      <c r="AL108" s="2" t="s">
        <v>8308</v>
      </c>
      <c r="AM108" s="2" t="s">
        <v>8309</v>
      </c>
      <c r="AN108" s="2" t="s">
        <v>8841</v>
      </c>
      <c r="AO108" s="2" t="s">
        <v>8842</v>
      </c>
      <c r="AP108" s="2" t="s">
        <v>8839</v>
      </c>
      <c r="AQ108" s="2" t="s">
        <v>8840</v>
      </c>
      <c r="AR108" s="2" t="s">
        <v>6291</v>
      </c>
      <c r="AT108" s="2" t="s">
        <v>5450</v>
      </c>
      <c r="AU108" s="2" t="s">
        <v>2520</v>
      </c>
      <c r="AV108" s="2" t="s">
        <v>5425</v>
      </c>
      <c r="AW108" s="2" t="s">
        <v>5451</v>
      </c>
    </row>
    <row r="109" spans="1:49" x14ac:dyDescent="0.3">
      <c r="A109" s="98">
        <v>106</v>
      </c>
      <c r="D109" s="8" t="s">
        <v>7295</v>
      </c>
      <c r="E109" s="8" t="s">
        <v>4735</v>
      </c>
      <c r="F109" s="8" t="s">
        <v>4736</v>
      </c>
      <c r="G109" s="8" t="s">
        <v>4737</v>
      </c>
      <c r="H109" s="8" t="s">
        <v>4732</v>
      </c>
      <c r="J109" s="8" t="s">
        <v>4407</v>
      </c>
      <c r="K109" s="8" t="s">
        <v>3522</v>
      </c>
      <c r="L109" s="8" t="s">
        <v>5240</v>
      </c>
      <c r="M109" s="8" t="s">
        <v>5241</v>
      </c>
      <c r="N109" s="8" t="s">
        <v>5242</v>
      </c>
      <c r="O109" s="8" t="s">
        <v>3736</v>
      </c>
      <c r="P109" s="2" t="s">
        <v>3840</v>
      </c>
      <c r="Q109" s="2" t="s">
        <v>6463</v>
      </c>
      <c r="R109" s="2" t="s">
        <v>9149</v>
      </c>
      <c r="S109" s="8" t="s">
        <v>2208</v>
      </c>
      <c r="X109" s="8" t="s">
        <v>3492</v>
      </c>
      <c r="Y109" s="8" t="s">
        <v>7655</v>
      </c>
      <c r="Z109" s="8" t="s">
        <v>7674</v>
      </c>
      <c r="AA109" s="8" t="s">
        <v>7656</v>
      </c>
      <c r="AB109" s="8" t="s">
        <v>7657</v>
      </c>
      <c r="AC109" s="8" t="s">
        <v>11960</v>
      </c>
      <c r="AI109" s="4" t="s">
        <v>12041</v>
      </c>
      <c r="AJ109" s="2" t="s">
        <v>8288</v>
      </c>
      <c r="AK109" s="2" t="s">
        <v>8307</v>
      </c>
      <c r="AL109" s="2" t="s">
        <v>8308</v>
      </c>
      <c r="AM109" s="2" t="s">
        <v>8309</v>
      </c>
      <c r="AN109" s="2" t="s">
        <v>8841</v>
      </c>
      <c r="AO109" s="2" t="s">
        <v>8842</v>
      </c>
      <c r="AP109" s="2" t="s">
        <v>8843</v>
      </c>
      <c r="AQ109" s="2" t="s">
        <v>8844</v>
      </c>
      <c r="AR109" s="2" t="s">
        <v>6292</v>
      </c>
      <c r="AT109" s="2" t="s">
        <v>5452</v>
      </c>
      <c r="AU109" s="2" t="s">
        <v>5453</v>
      </c>
      <c r="AV109" s="2" t="s">
        <v>5425</v>
      </c>
      <c r="AW109" s="2" t="s">
        <v>5451</v>
      </c>
    </row>
    <row r="110" spans="1:49" x14ac:dyDescent="0.3">
      <c r="A110" s="98">
        <v>107</v>
      </c>
      <c r="D110" s="8" t="s">
        <v>7284</v>
      </c>
      <c r="E110" s="8" t="s">
        <v>4735</v>
      </c>
      <c r="F110" s="8" t="s">
        <v>4738</v>
      </c>
      <c r="G110" s="8" t="s">
        <v>4739</v>
      </c>
      <c r="H110" s="8" t="s">
        <v>4732</v>
      </c>
      <c r="J110" s="8" t="s">
        <v>4408</v>
      </c>
      <c r="K110" s="8" t="s">
        <v>3523</v>
      </c>
      <c r="L110" s="8" t="s">
        <v>435</v>
      </c>
      <c r="M110" s="8" t="s">
        <v>5243</v>
      </c>
      <c r="N110" s="8" t="s">
        <v>5244</v>
      </c>
      <c r="O110" s="8" t="s">
        <v>3736</v>
      </c>
      <c r="P110" s="2" t="s">
        <v>5735</v>
      </c>
      <c r="Q110" s="2" t="s">
        <v>2022</v>
      </c>
      <c r="R110" s="2" t="s">
        <v>9150</v>
      </c>
      <c r="S110" s="8" t="s">
        <v>2209</v>
      </c>
      <c r="X110" s="8" t="s">
        <v>3448</v>
      </c>
      <c r="Y110" s="8" t="s">
        <v>7658</v>
      </c>
      <c r="Z110" s="8" t="s">
        <v>7674</v>
      </c>
      <c r="AA110" s="8" t="s">
        <v>7660</v>
      </c>
      <c r="AB110" s="8" t="s">
        <v>7657</v>
      </c>
      <c r="AC110" s="8" t="s">
        <v>11957</v>
      </c>
      <c r="AI110" s="2" t="s">
        <v>10326</v>
      </c>
      <c r="AJ110" s="2" t="s">
        <v>8288</v>
      </c>
      <c r="AK110" s="2" t="s">
        <v>8310</v>
      </c>
      <c r="AL110" s="2" t="s">
        <v>8311</v>
      </c>
      <c r="AM110" s="2" t="s">
        <v>14487</v>
      </c>
      <c r="AN110" s="2" t="s">
        <v>8841</v>
      </c>
      <c r="AO110" s="2" t="s">
        <v>8845</v>
      </c>
      <c r="AP110" s="2" t="s">
        <v>8843</v>
      </c>
      <c r="AQ110" s="2" t="s">
        <v>8844</v>
      </c>
      <c r="AR110" s="2" t="s">
        <v>4941</v>
      </c>
      <c r="AT110" s="2" t="s">
        <v>5454</v>
      </c>
      <c r="AU110" s="2" t="s">
        <v>5453</v>
      </c>
      <c r="AV110" s="2" t="s">
        <v>5425</v>
      </c>
      <c r="AW110" s="2" t="s">
        <v>5455</v>
      </c>
    </row>
    <row r="111" spans="1:49" x14ac:dyDescent="0.3">
      <c r="A111" s="98">
        <v>108</v>
      </c>
      <c r="D111" s="8" t="s">
        <v>7296</v>
      </c>
      <c r="E111" s="8" t="s">
        <v>4740</v>
      </c>
      <c r="F111" s="8" t="s">
        <v>4741</v>
      </c>
      <c r="G111" s="8" t="s">
        <v>4742</v>
      </c>
      <c r="H111" s="8" t="s">
        <v>4743</v>
      </c>
      <c r="J111" s="8" t="s">
        <v>4417</v>
      </c>
      <c r="K111" s="8" t="s">
        <v>3524</v>
      </c>
      <c r="L111" s="8" t="s">
        <v>436</v>
      </c>
      <c r="M111" s="8" t="s">
        <v>5245</v>
      </c>
      <c r="N111" s="8" t="s">
        <v>5246</v>
      </c>
      <c r="O111" s="8" t="s">
        <v>3736</v>
      </c>
      <c r="P111" s="2" t="s">
        <v>5736</v>
      </c>
      <c r="Q111" s="2" t="s">
        <v>6500</v>
      </c>
      <c r="R111" s="2" t="s">
        <v>9151</v>
      </c>
      <c r="S111" s="8" t="s">
        <v>2210</v>
      </c>
      <c r="X111" s="8" t="s">
        <v>3493</v>
      </c>
      <c r="Y111" s="8" t="s">
        <v>7661</v>
      </c>
      <c r="Z111" s="8" t="s">
        <v>7679</v>
      </c>
      <c r="AA111" s="8" t="s">
        <v>7662</v>
      </c>
      <c r="AB111" s="8" t="s">
        <v>7663</v>
      </c>
      <c r="AC111" s="8" t="s">
        <v>11958</v>
      </c>
      <c r="AI111" s="2" t="s">
        <v>10862</v>
      </c>
      <c r="AJ111" s="2" t="s">
        <v>8288</v>
      </c>
      <c r="AK111" s="2" t="s">
        <v>8310</v>
      </c>
      <c r="AL111" s="2" t="s">
        <v>8311</v>
      </c>
      <c r="AM111" s="2" t="s">
        <v>14487</v>
      </c>
      <c r="AN111" s="2" t="s">
        <v>8841</v>
      </c>
      <c r="AO111" s="2" t="s">
        <v>8845</v>
      </c>
      <c r="AP111" s="2" t="s">
        <v>8846</v>
      </c>
      <c r="AQ111" s="2" t="s">
        <v>8847</v>
      </c>
      <c r="AR111" s="2" t="s">
        <v>6297</v>
      </c>
      <c r="AT111" s="2" t="s">
        <v>3777</v>
      </c>
      <c r="AU111" s="2" t="s">
        <v>5453</v>
      </c>
      <c r="AV111" s="2" t="s">
        <v>5425</v>
      </c>
      <c r="AW111" s="2" t="s">
        <v>5455</v>
      </c>
    </row>
    <row r="112" spans="1:49" x14ac:dyDescent="0.3">
      <c r="A112" s="98">
        <v>109</v>
      </c>
      <c r="D112" s="8" t="s">
        <v>7285</v>
      </c>
      <c r="E112" s="8" t="s">
        <v>4740</v>
      </c>
      <c r="F112" s="8" t="s">
        <v>4744</v>
      </c>
      <c r="G112" s="8" t="s">
        <v>4745</v>
      </c>
      <c r="H112" s="8" t="s">
        <v>4743</v>
      </c>
      <c r="J112" s="8" t="s">
        <v>4409</v>
      </c>
      <c r="K112" s="8" t="s">
        <v>3525</v>
      </c>
      <c r="L112" s="8" t="s">
        <v>3023</v>
      </c>
      <c r="M112" s="8" t="s">
        <v>5247</v>
      </c>
      <c r="N112" s="8" t="s">
        <v>5248</v>
      </c>
      <c r="O112" s="8" t="s">
        <v>3736</v>
      </c>
      <c r="P112" s="2" t="s">
        <v>5737</v>
      </c>
      <c r="Q112" s="2" t="s">
        <v>195</v>
      </c>
      <c r="R112" s="2" t="s">
        <v>9152</v>
      </c>
      <c r="S112" s="8" t="s">
        <v>2211</v>
      </c>
      <c r="X112" s="8" t="s">
        <v>3449</v>
      </c>
      <c r="Y112" s="8" t="s">
        <v>7664</v>
      </c>
      <c r="Z112" s="8" t="s">
        <v>7679</v>
      </c>
      <c r="AA112" s="8" t="s">
        <v>7662</v>
      </c>
      <c r="AB112" s="8" t="s">
        <v>7663</v>
      </c>
      <c r="AC112" s="8" t="s">
        <v>11955</v>
      </c>
      <c r="AI112" s="2" t="s">
        <v>10196</v>
      </c>
      <c r="AJ112" s="2" t="s">
        <v>8288</v>
      </c>
      <c r="AK112" s="2" t="s">
        <v>8312</v>
      </c>
      <c r="AL112" s="2" t="s">
        <v>8313</v>
      </c>
      <c r="AM112" s="2" t="s">
        <v>8314</v>
      </c>
      <c r="AN112" s="2" t="s">
        <v>8848</v>
      </c>
      <c r="AO112" s="2" t="s">
        <v>2864</v>
      </c>
      <c r="AP112" s="2" t="s">
        <v>8846</v>
      </c>
      <c r="AQ112" s="2" t="s">
        <v>8847</v>
      </c>
      <c r="AR112" s="2" t="s">
        <v>7166</v>
      </c>
      <c r="AT112" s="2" t="s">
        <v>5456</v>
      </c>
      <c r="AU112" s="2" t="s">
        <v>5453</v>
      </c>
      <c r="AV112" s="2" t="s">
        <v>5425</v>
      </c>
      <c r="AW112" s="2" t="s">
        <v>5457</v>
      </c>
    </row>
    <row r="113" spans="1:49" x14ac:dyDescent="0.3">
      <c r="A113" s="98">
        <v>110</v>
      </c>
      <c r="D113" s="8" t="s">
        <v>7297</v>
      </c>
      <c r="E113" s="8" t="s">
        <v>4746</v>
      </c>
      <c r="F113" s="8" t="s">
        <v>4747</v>
      </c>
      <c r="G113" s="8" t="s">
        <v>4748</v>
      </c>
      <c r="H113" s="8" t="s">
        <v>4743</v>
      </c>
      <c r="J113" s="8" t="s">
        <v>4418</v>
      </c>
      <c r="K113" s="8" t="s">
        <v>3526</v>
      </c>
      <c r="L113" s="8" t="s">
        <v>455</v>
      </c>
      <c r="M113" s="8" t="s">
        <v>5249</v>
      </c>
      <c r="N113" s="8" t="s">
        <v>5250</v>
      </c>
      <c r="O113" s="8" t="s">
        <v>3736</v>
      </c>
      <c r="P113" s="2" t="s">
        <v>4512</v>
      </c>
      <c r="Q113" s="2" t="s">
        <v>6400</v>
      </c>
      <c r="R113" s="2" t="s">
        <v>9153</v>
      </c>
      <c r="S113" s="8" t="s">
        <v>2212</v>
      </c>
      <c r="X113" s="8" t="s">
        <v>3494</v>
      </c>
      <c r="Y113" s="8" t="s">
        <v>7666</v>
      </c>
      <c r="Z113" s="8" t="s">
        <v>7683</v>
      </c>
      <c r="AA113" s="8" t="s">
        <v>7667</v>
      </c>
      <c r="AB113" s="8" t="s">
        <v>7668</v>
      </c>
      <c r="AC113" s="8" t="s">
        <v>11956</v>
      </c>
      <c r="AI113" s="2" t="s">
        <v>9497</v>
      </c>
      <c r="AJ113" s="2" t="s">
        <v>8288</v>
      </c>
      <c r="AK113" s="2" t="s">
        <v>8312</v>
      </c>
      <c r="AL113" s="2" t="s">
        <v>8313</v>
      </c>
      <c r="AM113" s="2" t="s">
        <v>8314</v>
      </c>
      <c r="AN113" s="2" t="s">
        <v>8848</v>
      </c>
      <c r="AO113" s="2" t="s">
        <v>2864</v>
      </c>
      <c r="AP113" s="2" t="s">
        <v>8849</v>
      </c>
      <c r="AQ113" s="2" t="s">
        <v>8850</v>
      </c>
      <c r="AR113" s="2" t="s">
        <v>7175</v>
      </c>
      <c r="AT113" s="2" t="s">
        <v>5458</v>
      </c>
      <c r="AU113" s="2" t="s">
        <v>5453</v>
      </c>
      <c r="AV113" s="2" t="s">
        <v>5425</v>
      </c>
      <c r="AW113" s="2" t="s">
        <v>5457</v>
      </c>
    </row>
    <row r="114" spans="1:49" x14ac:dyDescent="0.3">
      <c r="A114" s="98">
        <v>111</v>
      </c>
      <c r="D114" s="8" t="s">
        <v>7286</v>
      </c>
      <c r="E114" s="8" t="s">
        <v>4746</v>
      </c>
      <c r="F114" s="8" t="s">
        <v>4749</v>
      </c>
      <c r="G114" s="8" t="s">
        <v>4750</v>
      </c>
      <c r="H114" s="8" t="s">
        <v>4743</v>
      </c>
      <c r="J114" s="8" t="s">
        <v>4410</v>
      </c>
      <c r="K114" s="8" t="s">
        <v>3527</v>
      </c>
      <c r="L114" s="8" t="s">
        <v>5251</v>
      </c>
      <c r="M114" s="8" t="s">
        <v>5252</v>
      </c>
      <c r="N114" s="8" t="s">
        <v>5253</v>
      </c>
      <c r="O114" s="8" t="s">
        <v>3736</v>
      </c>
      <c r="P114" s="2" t="s">
        <v>2207</v>
      </c>
      <c r="Q114" s="2" t="s">
        <v>6530</v>
      </c>
      <c r="R114" s="2" t="s">
        <v>9154</v>
      </c>
      <c r="S114" s="8" t="s">
        <v>2213</v>
      </c>
      <c r="X114" s="8" t="s">
        <v>3450</v>
      </c>
      <c r="Y114" s="8" t="s">
        <v>3876</v>
      </c>
      <c r="Z114" s="8" t="s">
        <v>7683</v>
      </c>
      <c r="AA114" s="8" t="s">
        <v>7667</v>
      </c>
      <c r="AB114" s="8" t="s">
        <v>7668</v>
      </c>
      <c r="AC114" s="8" t="s">
        <v>11999</v>
      </c>
      <c r="AI114" s="2" t="s">
        <v>10352</v>
      </c>
      <c r="AJ114" s="2" t="s">
        <v>8288</v>
      </c>
      <c r="AK114" s="2" t="s">
        <v>8315</v>
      </c>
      <c r="AL114" s="2" t="s">
        <v>8316</v>
      </c>
      <c r="AM114" s="2" t="s">
        <v>8317</v>
      </c>
      <c r="AN114" s="2" t="s">
        <v>8851</v>
      </c>
      <c r="AO114" s="2" t="s">
        <v>4813</v>
      </c>
      <c r="AP114" s="2" t="s">
        <v>8849</v>
      </c>
      <c r="AQ114" s="2" t="s">
        <v>8850</v>
      </c>
      <c r="AR114" s="2" t="s">
        <v>7167</v>
      </c>
      <c r="AT114" s="2" t="s">
        <v>5459</v>
      </c>
      <c r="AU114" s="2" t="s">
        <v>5460</v>
      </c>
      <c r="AV114" s="2" t="s">
        <v>5425</v>
      </c>
      <c r="AW114" s="2" t="s">
        <v>5461</v>
      </c>
    </row>
    <row r="115" spans="1:49" x14ac:dyDescent="0.3">
      <c r="A115" s="98">
        <v>112</v>
      </c>
      <c r="D115" s="8" t="s">
        <v>7298</v>
      </c>
      <c r="E115" s="8" t="s">
        <v>4751</v>
      </c>
      <c r="F115" s="8" t="s">
        <v>4752</v>
      </c>
      <c r="G115" s="8" t="s">
        <v>4753</v>
      </c>
      <c r="H115" s="8" t="s">
        <v>4743</v>
      </c>
      <c r="J115" s="8" t="s">
        <v>4419</v>
      </c>
      <c r="K115" s="8" t="s">
        <v>3528</v>
      </c>
      <c r="L115" s="8" t="s">
        <v>5254</v>
      </c>
      <c r="M115" s="8" t="s">
        <v>5255</v>
      </c>
      <c r="N115" s="8" t="s">
        <v>5256</v>
      </c>
      <c r="O115" s="8" t="s">
        <v>3736</v>
      </c>
      <c r="P115" s="2" t="s">
        <v>5738</v>
      </c>
      <c r="Q115" s="2" t="s">
        <v>2456</v>
      </c>
      <c r="R115" s="2" t="s">
        <v>9155</v>
      </c>
      <c r="S115" s="8" t="s">
        <v>2214</v>
      </c>
      <c r="X115" s="8" t="s">
        <v>3495</v>
      </c>
      <c r="Y115" s="8" t="s">
        <v>7670</v>
      </c>
      <c r="Z115" s="8" t="s">
        <v>7689</v>
      </c>
      <c r="AA115" s="8" t="s">
        <v>7671</v>
      </c>
      <c r="AB115" s="8" t="s">
        <v>7672</v>
      </c>
      <c r="AC115" s="8" t="s">
        <v>2098</v>
      </c>
      <c r="AI115" s="2" t="s">
        <v>11116</v>
      </c>
      <c r="AJ115" s="2" t="s">
        <v>8288</v>
      </c>
      <c r="AK115" s="2" t="s">
        <v>8315</v>
      </c>
      <c r="AL115" s="2" t="s">
        <v>8316</v>
      </c>
      <c r="AM115" s="2" t="s">
        <v>8317</v>
      </c>
      <c r="AN115" s="2" t="s">
        <v>8851</v>
      </c>
      <c r="AO115" s="2" t="s">
        <v>5555</v>
      </c>
      <c r="AP115" s="2" t="s">
        <v>8852</v>
      </c>
      <c r="AQ115" s="2" t="s">
        <v>8853</v>
      </c>
      <c r="AR115" s="2" t="s">
        <v>7176</v>
      </c>
      <c r="AT115" s="2" t="s">
        <v>5459</v>
      </c>
      <c r="AU115" s="2" t="s">
        <v>5460</v>
      </c>
      <c r="AV115" s="2" t="s">
        <v>5425</v>
      </c>
      <c r="AW115" s="2" t="s">
        <v>5461</v>
      </c>
    </row>
    <row r="116" spans="1:49" x14ac:dyDescent="0.3">
      <c r="A116" s="98">
        <v>113</v>
      </c>
      <c r="D116" s="8" t="s">
        <v>7287</v>
      </c>
      <c r="E116" s="8" t="s">
        <v>4751</v>
      </c>
      <c r="F116" s="8" t="s">
        <v>4754</v>
      </c>
      <c r="G116" s="8" t="s">
        <v>4755</v>
      </c>
      <c r="H116" s="8" t="s">
        <v>4743</v>
      </c>
      <c r="J116" s="8" t="s">
        <v>4411</v>
      </c>
      <c r="K116" s="8" t="s">
        <v>3529</v>
      </c>
      <c r="L116" s="8" t="s">
        <v>5257</v>
      </c>
      <c r="M116" s="8" t="s">
        <v>5258</v>
      </c>
      <c r="N116" s="8" t="s">
        <v>5259</v>
      </c>
      <c r="O116" s="8" t="s">
        <v>3736</v>
      </c>
      <c r="P116" s="2" t="s">
        <v>2208</v>
      </c>
      <c r="Q116" s="2" t="s">
        <v>4648</v>
      </c>
      <c r="R116" s="2" t="s">
        <v>9156</v>
      </c>
      <c r="S116" s="8" t="s">
        <v>2215</v>
      </c>
      <c r="X116" s="8" t="s">
        <v>3451</v>
      </c>
      <c r="Y116" s="8" t="s">
        <v>7673</v>
      </c>
      <c r="Z116" s="8" t="s">
        <v>7689</v>
      </c>
      <c r="AA116" s="8" t="s">
        <v>7671</v>
      </c>
      <c r="AB116" s="8" t="s">
        <v>7675</v>
      </c>
      <c r="AC116" s="8" t="s">
        <v>2099</v>
      </c>
      <c r="AI116" s="2" t="s">
        <v>9724</v>
      </c>
      <c r="AJ116" s="2" t="s">
        <v>8288</v>
      </c>
      <c r="AK116" s="2" t="s">
        <v>8318</v>
      </c>
      <c r="AL116" s="2" t="s">
        <v>8319</v>
      </c>
      <c r="AM116" s="2" t="s">
        <v>2023</v>
      </c>
      <c r="AN116" s="2" t="s">
        <v>8851</v>
      </c>
      <c r="AO116" s="2" t="s">
        <v>5555</v>
      </c>
      <c r="AP116" s="2" t="s">
        <v>8852</v>
      </c>
      <c r="AQ116" s="2" t="s">
        <v>8853</v>
      </c>
      <c r="AR116" s="2" t="s">
        <v>7177</v>
      </c>
      <c r="AT116" s="2" t="s">
        <v>5462</v>
      </c>
      <c r="AU116" s="2" t="s">
        <v>5460</v>
      </c>
      <c r="AV116" s="2" t="s">
        <v>5425</v>
      </c>
      <c r="AW116" s="2" t="s">
        <v>5463</v>
      </c>
    </row>
    <row r="117" spans="1:49" x14ac:dyDescent="0.3">
      <c r="A117" s="98">
        <v>114</v>
      </c>
      <c r="D117" s="8" t="s">
        <v>7299</v>
      </c>
      <c r="E117" s="8" t="s">
        <v>4756</v>
      </c>
      <c r="F117" s="8" t="s">
        <v>4757</v>
      </c>
      <c r="G117" s="8" t="s">
        <v>4758</v>
      </c>
      <c r="H117" s="8" t="s">
        <v>4743</v>
      </c>
      <c r="J117" s="8" t="s">
        <v>4420</v>
      </c>
      <c r="K117" s="8" t="s">
        <v>3530</v>
      </c>
      <c r="L117" s="8" t="s">
        <v>5260</v>
      </c>
      <c r="M117" s="8" t="s">
        <v>5261</v>
      </c>
      <c r="N117" s="8" t="s">
        <v>5262</v>
      </c>
      <c r="O117" s="8" t="s">
        <v>3736</v>
      </c>
      <c r="P117" s="2" t="s">
        <v>5041</v>
      </c>
      <c r="Q117" s="2" t="s">
        <v>6533</v>
      </c>
      <c r="R117" s="2" t="s">
        <v>9157</v>
      </c>
      <c r="S117" s="8" t="s">
        <v>2216</v>
      </c>
      <c r="X117" s="8" t="s">
        <v>3496</v>
      </c>
      <c r="Y117" s="8" t="s">
        <v>7676</v>
      </c>
      <c r="Z117" s="8" t="s">
        <v>7695</v>
      </c>
      <c r="AA117" s="8" t="s">
        <v>7677</v>
      </c>
      <c r="AB117" s="8" t="s">
        <v>7678</v>
      </c>
      <c r="AC117" s="8" t="s">
        <v>2100</v>
      </c>
      <c r="AI117" s="2" t="s">
        <v>9886</v>
      </c>
      <c r="AJ117" s="2" t="s">
        <v>8288</v>
      </c>
      <c r="AK117" s="2" t="s">
        <v>8318</v>
      </c>
      <c r="AL117" s="2" t="s">
        <v>8319</v>
      </c>
      <c r="AM117" s="2" t="s">
        <v>2023</v>
      </c>
      <c r="AN117" s="2" t="s">
        <v>8851</v>
      </c>
      <c r="AO117" s="2" t="s">
        <v>8854</v>
      </c>
      <c r="AP117" s="2" t="s">
        <v>8855</v>
      </c>
      <c r="AQ117" s="2" t="s">
        <v>8856</v>
      </c>
      <c r="AR117" s="2" t="s">
        <v>7181</v>
      </c>
      <c r="AT117" s="2" t="s">
        <v>5462</v>
      </c>
      <c r="AU117" s="2" t="s">
        <v>5460</v>
      </c>
      <c r="AV117" s="2" t="s">
        <v>5464</v>
      </c>
      <c r="AW117" s="2" t="s">
        <v>5463</v>
      </c>
    </row>
    <row r="118" spans="1:49" x14ac:dyDescent="0.3">
      <c r="A118" s="98">
        <v>115</v>
      </c>
      <c r="D118" s="8" t="s">
        <v>7288</v>
      </c>
      <c r="E118" s="8" t="s">
        <v>4756</v>
      </c>
      <c r="F118" s="8" t="s">
        <v>4759</v>
      </c>
      <c r="G118" s="8" t="s">
        <v>4760</v>
      </c>
      <c r="H118" s="8" t="s">
        <v>4743</v>
      </c>
      <c r="J118" s="8" t="s">
        <v>4412</v>
      </c>
      <c r="K118" s="8" t="s">
        <v>3531</v>
      </c>
      <c r="L118" s="8" t="s">
        <v>3266</v>
      </c>
      <c r="M118" s="8" t="s">
        <v>4941</v>
      </c>
      <c r="N118" s="8" t="s">
        <v>5263</v>
      </c>
      <c r="O118" s="8" t="s">
        <v>3736</v>
      </c>
      <c r="P118" s="2" t="s">
        <v>5739</v>
      </c>
      <c r="Q118" s="2" t="s">
        <v>4654</v>
      </c>
      <c r="R118" s="2" t="s">
        <v>9158</v>
      </c>
      <c r="S118" s="8" t="s">
        <v>2217</v>
      </c>
      <c r="X118" s="8" t="s">
        <v>3452</v>
      </c>
      <c r="Y118" s="8" t="s">
        <v>3071</v>
      </c>
      <c r="Z118" s="8" t="s">
        <v>7695</v>
      </c>
      <c r="AA118" s="8" t="s">
        <v>7677</v>
      </c>
      <c r="AB118" s="8" t="s">
        <v>7680</v>
      </c>
      <c r="AC118" s="8" t="s">
        <v>11953</v>
      </c>
      <c r="AI118" s="2" t="s">
        <v>9428</v>
      </c>
      <c r="AJ118" s="2" t="s">
        <v>8288</v>
      </c>
      <c r="AK118" s="2" t="s">
        <v>8320</v>
      </c>
      <c r="AL118" s="2" t="s">
        <v>8321</v>
      </c>
      <c r="AM118" s="2" t="s">
        <v>8322</v>
      </c>
      <c r="AN118" s="2" t="s">
        <v>6756</v>
      </c>
      <c r="AO118" s="2" t="s">
        <v>8854</v>
      </c>
      <c r="AP118" s="2" t="s">
        <v>8855</v>
      </c>
      <c r="AQ118" s="2" t="s">
        <v>8856</v>
      </c>
      <c r="AR118" s="2" t="s">
        <v>7178</v>
      </c>
      <c r="AT118" s="2" t="s">
        <v>5465</v>
      </c>
      <c r="AU118" s="2" t="s">
        <v>5460</v>
      </c>
      <c r="AV118" s="2" t="s">
        <v>5464</v>
      </c>
      <c r="AW118" s="2" t="s">
        <v>5466</v>
      </c>
    </row>
    <row r="119" spans="1:49" x14ac:dyDescent="0.3">
      <c r="A119" s="98">
        <v>116</v>
      </c>
      <c r="D119" s="8" t="s">
        <v>7300</v>
      </c>
      <c r="E119" s="8" t="s">
        <v>4761</v>
      </c>
      <c r="F119" s="8" t="s">
        <v>4762</v>
      </c>
      <c r="G119" s="8" t="s">
        <v>4763</v>
      </c>
      <c r="H119" s="8" t="s">
        <v>4743</v>
      </c>
      <c r="J119" s="8" t="s">
        <v>4421</v>
      </c>
      <c r="K119" s="8" t="s">
        <v>3532</v>
      </c>
      <c r="L119" s="8" t="s">
        <v>3268</v>
      </c>
      <c r="M119" s="8" t="s">
        <v>4953</v>
      </c>
      <c r="N119" s="8" t="s">
        <v>5264</v>
      </c>
      <c r="O119" s="8" t="s">
        <v>3736</v>
      </c>
      <c r="P119" s="2" t="s">
        <v>5740</v>
      </c>
      <c r="Q119" s="2" t="s">
        <v>2493</v>
      </c>
      <c r="R119" s="2" t="s">
        <v>9159</v>
      </c>
      <c r="S119" s="8" t="s">
        <v>2218</v>
      </c>
      <c r="X119" s="8" t="s">
        <v>3497</v>
      </c>
      <c r="Y119" s="8" t="s">
        <v>7681</v>
      </c>
      <c r="Z119" s="8" t="s">
        <v>7700</v>
      </c>
      <c r="AA119" s="8" t="s">
        <v>7682</v>
      </c>
      <c r="AB119" s="8" t="s">
        <v>7680</v>
      </c>
      <c r="AC119" s="8" t="s">
        <v>11954</v>
      </c>
      <c r="AI119" s="2" t="s">
        <v>10997</v>
      </c>
      <c r="AJ119" s="2" t="s">
        <v>8288</v>
      </c>
      <c r="AK119" s="2" t="s">
        <v>8320</v>
      </c>
      <c r="AL119" s="2" t="s">
        <v>8321</v>
      </c>
      <c r="AM119" s="2" t="s">
        <v>8322</v>
      </c>
      <c r="AN119" s="2" t="s">
        <v>6756</v>
      </c>
      <c r="AO119" s="2" t="s">
        <v>8857</v>
      </c>
      <c r="AP119" s="2" t="s">
        <v>8858</v>
      </c>
      <c r="AQ119" s="2" t="s">
        <v>8859</v>
      </c>
      <c r="AR119" s="2" t="s">
        <v>6335</v>
      </c>
      <c r="AT119" s="2" t="s">
        <v>5465</v>
      </c>
      <c r="AU119" s="2" t="s">
        <v>2681</v>
      </c>
      <c r="AV119" s="2" t="s">
        <v>5464</v>
      </c>
      <c r="AW119" s="2" t="s">
        <v>5466</v>
      </c>
    </row>
    <row r="120" spans="1:49" x14ac:dyDescent="0.3">
      <c r="A120" s="98">
        <v>117</v>
      </c>
      <c r="D120" s="8" t="s">
        <v>7289</v>
      </c>
      <c r="E120" s="8" t="s">
        <v>4761</v>
      </c>
      <c r="F120" s="8" t="s">
        <v>2743</v>
      </c>
      <c r="G120" s="8" t="s">
        <v>4764</v>
      </c>
      <c r="H120" s="8" t="s">
        <v>4743</v>
      </c>
      <c r="J120" s="8" t="s">
        <v>4413</v>
      </c>
      <c r="K120" s="8" t="s">
        <v>3533</v>
      </c>
      <c r="L120" s="8" t="s">
        <v>5265</v>
      </c>
      <c r="M120" s="8" t="s">
        <v>5266</v>
      </c>
      <c r="N120" s="8" t="s">
        <v>5267</v>
      </c>
      <c r="O120" s="8" t="s">
        <v>3736</v>
      </c>
      <c r="P120" s="2" t="s">
        <v>5741</v>
      </c>
      <c r="Q120" s="2" t="s">
        <v>2500</v>
      </c>
      <c r="R120" s="2" t="s">
        <v>9160</v>
      </c>
      <c r="S120" s="8" t="s">
        <v>2219</v>
      </c>
      <c r="X120" s="8" t="s">
        <v>3453</v>
      </c>
      <c r="Y120" s="8" t="s">
        <v>6186</v>
      </c>
      <c r="Z120" s="8" t="s">
        <v>7700</v>
      </c>
      <c r="AA120" s="8" t="s">
        <v>7682</v>
      </c>
      <c r="AB120" s="8" t="s">
        <v>7684</v>
      </c>
      <c r="AC120" s="8" t="s">
        <v>11951</v>
      </c>
      <c r="AI120" s="2" t="s">
        <v>10467</v>
      </c>
      <c r="AJ120" s="2" t="s">
        <v>8288</v>
      </c>
      <c r="AK120" s="2" t="s">
        <v>8323</v>
      </c>
      <c r="AL120" s="2" t="s">
        <v>2440</v>
      </c>
      <c r="AM120" s="2" t="s">
        <v>8324</v>
      </c>
      <c r="AN120" s="2" t="s">
        <v>8860</v>
      </c>
      <c r="AO120" s="2" t="s">
        <v>8857</v>
      </c>
      <c r="AP120" s="2" t="s">
        <v>8858</v>
      </c>
      <c r="AQ120" s="2" t="s">
        <v>8859</v>
      </c>
      <c r="AR120" s="2" t="s">
        <v>7179</v>
      </c>
      <c r="AT120" s="2" t="s">
        <v>3785</v>
      </c>
      <c r="AU120" s="2" t="s">
        <v>2681</v>
      </c>
      <c r="AV120" s="2" t="s">
        <v>5464</v>
      </c>
      <c r="AW120" s="2" t="s">
        <v>5467</v>
      </c>
    </row>
    <row r="121" spans="1:49" x14ac:dyDescent="0.3">
      <c r="A121" s="98">
        <v>118</v>
      </c>
      <c r="D121" s="8" t="s">
        <v>7301</v>
      </c>
      <c r="E121" s="8" t="s">
        <v>4765</v>
      </c>
      <c r="F121" s="8" t="s">
        <v>4766</v>
      </c>
      <c r="G121" s="8" t="s">
        <v>4767</v>
      </c>
      <c r="H121" s="8" t="s">
        <v>4743</v>
      </c>
      <c r="J121" s="8" t="s">
        <v>4422</v>
      </c>
      <c r="K121" s="8" t="s">
        <v>3534</v>
      </c>
      <c r="L121" s="8" t="s">
        <v>5268</v>
      </c>
      <c r="M121" s="8" t="s">
        <v>5269</v>
      </c>
      <c r="N121" s="8" t="s">
        <v>5270</v>
      </c>
      <c r="O121" s="8" t="s">
        <v>3736</v>
      </c>
      <c r="P121" s="2" t="s">
        <v>5742</v>
      </c>
      <c r="Q121" s="2" t="s">
        <v>6538</v>
      </c>
      <c r="R121" s="2" t="s">
        <v>9161</v>
      </c>
      <c r="S121" s="8" t="s">
        <v>2220</v>
      </c>
      <c r="X121" s="8" t="s">
        <v>3498</v>
      </c>
      <c r="Y121" s="8" t="s">
        <v>7685</v>
      </c>
      <c r="Z121" s="8" t="s">
        <v>7705</v>
      </c>
      <c r="AA121" s="8" t="s">
        <v>7686</v>
      </c>
      <c r="AB121" s="8" t="s">
        <v>7687</v>
      </c>
      <c r="AC121" s="8" t="s">
        <v>11952</v>
      </c>
      <c r="AI121" s="2" t="s">
        <v>9962</v>
      </c>
      <c r="AJ121" s="2" t="s">
        <v>8325</v>
      </c>
      <c r="AK121" s="2" t="s">
        <v>8323</v>
      </c>
      <c r="AL121" s="2" t="s">
        <v>2440</v>
      </c>
      <c r="AM121" s="2" t="s">
        <v>8324</v>
      </c>
      <c r="AN121" s="2" t="s">
        <v>8860</v>
      </c>
      <c r="AO121" s="2" t="s">
        <v>4832</v>
      </c>
      <c r="AP121" s="2" t="s">
        <v>8861</v>
      </c>
      <c r="AQ121" s="2" t="s">
        <v>8862</v>
      </c>
      <c r="AR121" s="2" t="s">
        <v>7182</v>
      </c>
      <c r="AT121" s="2" t="s">
        <v>3785</v>
      </c>
      <c r="AU121" s="2" t="s">
        <v>2681</v>
      </c>
      <c r="AV121" s="2" t="s">
        <v>5464</v>
      </c>
      <c r="AW121" s="2" t="s">
        <v>5467</v>
      </c>
    </row>
    <row r="122" spans="1:49" x14ac:dyDescent="0.3">
      <c r="A122" s="98">
        <v>119</v>
      </c>
      <c r="D122" s="8" t="s">
        <v>7290</v>
      </c>
      <c r="E122" s="8" t="s">
        <v>4765</v>
      </c>
      <c r="F122" s="8" t="s">
        <v>4768</v>
      </c>
      <c r="G122" s="8" t="s">
        <v>4769</v>
      </c>
      <c r="H122" s="8" t="s">
        <v>4743</v>
      </c>
      <c r="J122" s="8" t="s">
        <v>4414</v>
      </c>
      <c r="K122" s="8" t="s">
        <v>3535</v>
      </c>
      <c r="L122" s="8" t="s">
        <v>3366</v>
      </c>
      <c r="M122" s="8" t="s">
        <v>5271</v>
      </c>
      <c r="N122" s="8" t="s">
        <v>5272</v>
      </c>
      <c r="O122" s="8" t="s">
        <v>3736</v>
      </c>
      <c r="P122" s="2" t="s">
        <v>5743</v>
      </c>
      <c r="Q122" s="2" t="s">
        <v>6541</v>
      </c>
      <c r="R122" s="2" t="s">
        <v>9162</v>
      </c>
      <c r="S122" s="8" t="s">
        <v>2221</v>
      </c>
      <c r="X122" s="8" t="s">
        <v>3454</v>
      </c>
      <c r="Y122" s="8" t="s">
        <v>7688</v>
      </c>
      <c r="Z122" s="8" t="s">
        <v>7705</v>
      </c>
      <c r="AA122" s="8" t="s">
        <v>7686</v>
      </c>
      <c r="AB122" s="8" t="s">
        <v>7690</v>
      </c>
      <c r="AC122" s="8" t="s">
        <v>2101</v>
      </c>
      <c r="AI122" s="2" t="s">
        <v>10881</v>
      </c>
      <c r="AJ122" s="2" t="s">
        <v>8325</v>
      </c>
      <c r="AK122" s="2" t="s">
        <v>8326</v>
      </c>
      <c r="AL122" s="2" t="s">
        <v>2023</v>
      </c>
      <c r="AM122" s="2" t="s">
        <v>8327</v>
      </c>
      <c r="AN122" s="2" t="s">
        <v>8860</v>
      </c>
      <c r="AO122" s="2" t="s">
        <v>4832</v>
      </c>
      <c r="AP122" s="2" t="s">
        <v>8861</v>
      </c>
      <c r="AQ122" s="2" t="s">
        <v>8862</v>
      </c>
      <c r="AR122" s="2" t="s">
        <v>7180</v>
      </c>
      <c r="AT122" s="2" t="s">
        <v>5468</v>
      </c>
      <c r="AU122" s="2" t="s">
        <v>2681</v>
      </c>
      <c r="AV122" s="2" t="s">
        <v>5464</v>
      </c>
      <c r="AW122" s="2" t="s">
        <v>5469</v>
      </c>
    </row>
    <row r="123" spans="1:49" x14ac:dyDescent="0.3">
      <c r="A123" s="98">
        <v>120</v>
      </c>
      <c r="D123" s="8" t="s">
        <v>7302</v>
      </c>
      <c r="E123" s="8" t="s">
        <v>4770</v>
      </c>
      <c r="F123" s="8" t="s">
        <v>4771</v>
      </c>
      <c r="G123" s="8" t="s">
        <v>4772</v>
      </c>
      <c r="H123" s="8" t="s">
        <v>4773</v>
      </c>
      <c r="J123" s="8" t="s">
        <v>4423</v>
      </c>
      <c r="K123" s="8" t="s">
        <v>3536</v>
      </c>
      <c r="L123" s="8" t="s">
        <v>3367</v>
      </c>
      <c r="M123" s="8" t="s">
        <v>5273</v>
      </c>
      <c r="N123" s="8" t="s">
        <v>5274</v>
      </c>
      <c r="O123" s="8" t="s">
        <v>3736</v>
      </c>
      <c r="P123" s="2" t="s">
        <v>5744</v>
      </c>
      <c r="Q123" s="2" t="s">
        <v>6444</v>
      </c>
      <c r="R123" s="2" t="s">
        <v>9163</v>
      </c>
      <c r="S123" s="8" t="s">
        <v>2222</v>
      </c>
      <c r="X123" s="8" t="s">
        <v>3499</v>
      </c>
      <c r="Y123" s="8" t="s">
        <v>7691</v>
      </c>
      <c r="Z123" s="8" t="s">
        <v>7710</v>
      </c>
      <c r="AA123" s="8" t="s">
        <v>7692</v>
      </c>
      <c r="AB123" s="8" t="s">
        <v>7693</v>
      </c>
      <c r="AC123" s="8" t="s">
        <v>11949</v>
      </c>
      <c r="AI123" s="2" t="s">
        <v>10596</v>
      </c>
      <c r="AJ123" s="2" t="s">
        <v>8325</v>
      </c>
      <c r="AK123" s="2" t="s">
        <v>8326</v>
      </c>
      <c r="AL123" s="2" t="s">
        <v>2023</v>
      </c>
      <c r="AM123" s="2" t="s">
        <v>8327</v>
      </c>
      <c r="AN123" s="2" t="s">
        <v>8860</v>
      </c>
      <c r="AO123" s="2" t="s">
        <v>8863</v>
      </c>
      <c r="AP123" s="2" t="s">
        <v>2624</v>
      </c>
      <c r="AQ123" s="2" t="s">
        <v>8864</v>
      </c>
      <c r="AR123" s="2" t="s">
        <v>7183</v>
      </c>
      <c r="AT123" s="2" t="s">
        <v>5468</v>
      </c>
      <c r="AU123" s="2" t="s">
        <v>2681</v>
      </c>
      <c r="AV123" s="2" t="s">
        <v>5464</v>
      </c>
      <c r="AW123" s="2" t="s">
        <v>5469</v>
      </c>
    </row>
    <row r="124" spans="1:49" x14ac:dyDescent="0.3">
      <c r="A124" s="98">
        <v>121</v>
      </c>
      <c r="D124" s="8" t="s">
        <v>7291</v>
      </c>
      <c r="E124" s="8" t="s">
        <v>4770</v>
      </c>
      <c r="F124" s="8" t="s">
        <v>4774</v>
      </c>
      <c r="G124" s="8" t="s">
        <v>3650</v>
      </c>
      <c r="H124" s="8" t="s">
        <v>4773</v>
      </c>
      <c r="J124" s="8" t="s">
        <v>4415</v>
      </c>
      <c r="K124" s="8" t="s">
        <v>3537</v>
      </c>
      <c r="L124" s="8" t="s">
        <v>3368</v>
      </c>
      <c r="M124" s="8" t="s">
        <v>5275</v>
      </c>
      <c r="N124" s="8" t="s">
        <v>5276</v>
      </c>
      <c r="O124" s="8" t="s">
        <v>3736</v>
      </c>
      <c r="P124" s="2" t="s">
        <v>5745</v>
      </c>
      <c r="Q124" s="2" t="s">
        <v>4677</v>
      </c>
      <c r="R124" s="2" t="s">
        <v>9164</v>
      </c>
      <c r="S124" s="8" t="s">
        <v>139</v>
      </c>
      <c r="X124" s="8" t="s">
        <v>3455</v>
      </c>
      <c r="Y124" s="8" t="s">
        <v>7694</v>
      </c>
      <c r="Z124" s="8" t="s">
        <v>7710</v>
      </c>
      <c r="AA124" s="8" t="s">
        <v>7692</v>
      </c>
      <c r="AB124" s="8" t="s">
        <v>7693</v>
      </c>
      <c r="AC124" s="8" t="s">
        <v>11950</v>
      </c>
      <c r="AI124" s="2" t="s">
        <v>9313</v>
      </c>
      <c r="AJ124" s="2" t="s">
        <v>8325</v>
      </c>
      <c r="AK124" s="2" t="s">
        <v>8328</v>
      </c>
      <c r="AL124" s="2" t="s">
        <v>8329</v>
      </c>
      <c r="AM124" s="2" t="s">
        <v>8330</v>
      </c>
      <c r="AN124" s="2" t="s">
        <v>8865</v>
      </c>
      <c r="AO124" s="2" t="s">
        <v>8866</v>
      </c>
      <c r="AP124" s="2" t="s">
        <v>2624</v>
      </c>
      <c r="AQ124" s="2" t="s">
        <v>8864</v>
      </c>
      <c r="AR124" s="2" t="s">
        <v>6363</v>
      </c>
      <c r="AT124" s="2" t="s">
        <v>5470</v>
      </c>
      <c r="AU124" s="2" t="s">
        <v>5471</v>
      </c>
      <c r="AV124" s="2" t="s">
        <v>5464</v>
      </c>
      <c r="AW124" s="2" t="s">
        <v>5472</v>
      </c>
    </row>
    <row r="125" spans="1:49" x14ac:dyDescent="0.3">
      <c r="A125" s="98">
        <v>122</v>
      </c>
      <c r="D125" s="8" t="s">
        <v>7303</v>
      </c>
      <c r="E125" s="8" t="s">
        <v>4775</v>
      </c>
      <c r="F125" s="8" t="s">
        <v>4776</v>
      </c>
      <c r="G125" s="8" t="s">
        <v>3650</v>
      </c>
      <c r="H125" s="8" t="s">
        <v>4773</v>
      </c>
      <c r="J125" s="8" t="s">
        <v>14488</v>
      </c>
      <c r="K125" s="8" t="s">
        <v>3538</v>
      </c>
      <c r="L125" s="8" t="s">
        <v>3369</v>
      </c>
      <c r="M125" s="8" t="s">
        <v>5277</v>
      </c>
      <c r="N125" s="8" t="s">
        <v>5278</v>
      </c>
      <c r="O125" s="8" t="s">
        <v>3736</v>
      </c>
      <c r="P125" s="2" t="s">
        <v>4515</v>
      </c>
      <c r="Q125" s="2" t="s">
        <v>2505</v>
      </c>
      <c r="R125" s="2" t="s">
        <v>9165</v>
      </c>
      <c r="S125" s="8" t="s">
        <v>2223</v>
      </c>
      <c r="X125" s="8" t="s">
        <v>3500</v>
      </c>
      <c r="Y125" s="8" t="s">
        <v>7696</v>
      </c>
      <c r="Z125" s="8" t="s">
        <v>7715</v>
      </c>
      <c r="AA125" s="8" t="s">
        <v>7697</v>
      </c>
      <c r="AB125" s="8" t="s">
        <v>7698</v>
      </c>
      <c r="AC125" s="8" t="s">
        <v>2102</v>
      </c>
      <c r="AI125" s="2" t="s">
        <v>10771</v>
      </c>
      <c r="AJ125" s="2" t="s">
        <v>8325</v>
      </c>
      <c r="AK125" s="2" t="s">
        <v>8328</v>
      </c>
      <c r="AL125" s="2" t="s">
        <v>8329</v>
      </c>
      <c r="AM125" s="2" t="s">
        <v>8330</v>
      </c>
      <c r="AN125" s="2" t="s">
        <v>8865</v>
      </c>
      <c r="AO125" s="2" t="s">
        <v>8866</v>
      </c>
      <c r="AP125" s="2" t="s">
        <v>8867</v>
      </c>
      <c r="AQ125" s="2" t="s">
        <v>8868</v>
      </c>
      <c r="AR125" s="2" t="s">
        <v>6367</v>
      </c>
      <c r="AT125" s="2" t="s">
        <v>5470</v>
      </c>
      <c r="AU125" s="2" t="s">
        <v>5471</v>
      </c>
      <c r="AV125" s="2" t="s">
        <v>5464</v>
      </c>
      <c r="AW125" s="2" t="s">
        <v>5472</v>
      </c>
    </row>
    <row r="126" spans="1:49" x14ac:dyDescent="0.3">
      <c r="A126" s="98">
        <v>123</v>
      </c>
      <c r="D126" s="8" t="s">
        <v>7292</v>
      </c>
      <c r="E126" s="8" t="s">
        <v>4775</v>
      </c>
      <c r="F126" s="8" t="s">
        <v>4777</v>
      </c>
      <c r="G126" s="8" t="s">
        <v>4778</v>
      </c>
      <c r="H126" s="8" t="s">
        <v>4773</v>
      </c>
      <c r="J126" s="8" t="s">
        <v>4416</v>
      </c>
      <c r="K126" s="8" t="s">
        <v>3539</v>
      </c>
      <c r="L126" s="8" t="s">
        <v>3370</v>
      </c>
      <c r="M126" s="8" t="s">
        <v>4988</v>
      </c>
      <c r="N126" s="8" t="s">
        <v>12019</v>
      </c>
      <c r="O126" s="8" t="s">
        <v>3736</v>
      </c>
      <c r="P126" s="2" t="s">
        <v>4518</v>
      </c>
      <c r="Q126" s="2" t="s">
        <v>4682</v>
      </c>
      <c r="R126" s="2" t="s">
        <v>9166</v>
      </c>
      <c r="S126" s="8" t="s">
        <v>141</v>
      </c>
      <c r="X126" s="8" t="s">
        <v>3456</v>
      </c>
      <c r="Y126" s="8" t="s">
        <v>7699</v>
      </c>
      <c r="Z126" s="8" t="s">
        <v>7715</v>
      </c>
      <c r="AA126" s="8" t="s">
        <v>7697</v>
      </c>
      <c r="AB126" s="8" t="s">
        <v>7698</v>
      </c>
      <c r="AC126" s="8" t="s">
        <v>2103</v>
      </c>
      <c r="AI126" s="2" t="s">
        <v>10513</v>
      </c>
      <c r="AJ126" s="2" t="s">
        <v>8325</v>
      </c>
      <c r="AK126" s="2" t="s">
        <v>8331</v>
      </c>
      <c r="AL126" s="2" t="s">
        <v>8332</v>
      </c>
      <c r="AM126" s="2" t="s">
        <v>8330</v>
      </c>
      <c r="AN126" s="2" t="s">
        <v>8869</v>
      </c>
      <c r="AO126" s="2" t="s">
        <v>8870</v>
      </c>
      <c r="AP126" s="2" t="s">
        <v>8867</v>
      </c>
      <c r="AQ126" s="2" t="s">
        <v>8868</v>
      </c>
      <c r="AR126" s="2" t="s">
        <v>6368</v>
      </c>
      <c r="AT126" s="2" t="s">
        <v>5473</v>
      </c>
      <c r="AU126" s="2" t="s">
        <v>5471</v>
      </c>
      <c r="AV126" s="2" t="s">
        <v>5464</v>
      </c>
      <c r="AW126" s="2" t="s">
        <v>5474</v>
      </c>
    </row>
    <row r="127" spans="1:49" x14ac:dyDescent="0.3">
      <c r="A127" s="98">
        <v>124</v>
      </c>
      <c r="D127" s="8" t="s">
        <v>7304</v>
      </c>
      <c r="E127" s="8" t="s">
        <v>4779</v>
      </c>
      <c r="F127" s="8" t="s">
        <v>4780</v>
      </c>
      <c r="G127" s="8" t="s">
        <v>4778</v>
      </c>
      <c r="H127" s="8" t="s">
        <v>4781</v>
      </c>
      <c r="J127" s="8" t="s">
        <v>4424</v>
      </c>
      <c r="K127" s="8" t="s">
        <v>3540</v>
      </c>
      <c r="L127" s="8" t="s">
        <v>5279</v>
      </c>
      <c r="M127" s="8" t="s">
        <v>5280</v>
      </c>
      <c r="N127" s="8" t="s">
        <v>5281</v>
      </c>
      <c r="O127" s="8" t="s">
        <v>3736</v>
      </c>
      <c r="P127" s="2" t="s">
        <v>5746</v>
      </c>
      <c r="Q127" s="2" t="s">
        <v>6412</v>
      </c>
      <c r="R127" s="2" t="s">
        <v>9167</v>
      </c>
      <c r="S127" s="8" t="s">
        <v>2224</v>
      </c>
      <c r="X127" s="8" t="s">
        <v>3501</v>
      </c>
      <c r="Y127" s="8" t="s">
        <v>7701</v>
      </c>
      <c r="Z127" s="8" t="s">
        <v>7720</v>
      </c>
      <c r="AA127" s="8" t="s">
        <v>7702</v>
      </c>
      <c r="AB127" s="8" t="s">
        <v>7703</v>
      </c>
      <c r="AC127" s="8" t="s">
        <v>2104</v>
      </c>
      <c r="AI127" s="2" t="s">
        <v>10648</v>
      </c>
      <c r="AJ127" s="2" t="s">
        <v>8325</v>
      </c>
      <c r="AK127" s="2" t="s">
        <v>8331</v>
      </c>
      <c r="AL127" s="2" t="s">
        <v>8332</v>
      </c>
      <c r="AM127" s="2" t="s">
        <v>8330</v>
      </c>
      <c r="AN127" s="2" t="s">
        <v>8869</v>
      </c>
      <c r="AO127" s="2" t="s">
        <v>8870</v>
      </c>
      <c r="AP127" s="2" t="s">
        <v>393</v>
      </c>
      <c r="AQ127" s="2" t="s">
        <v>8871</v>
      </c>
      <c r="AR127" s="2" t="s">
        <v>7184</v>
      </c>
      <c r="AT127" s="2" t="s">
        <v>5473</v>
      </c>
      <c r="AU127" s="2" t="s">
        <v>5471</v>
      </c>
      <c r="AV127" s="2" t="s">
        <v>5464</v>
      </c>
      <c r="AW127" s="2" t="s">
        <v>5474</v>
      </c>
    </row>
    <row r="128" spans="1:49" x14ac:dyDescent="0.3">
      <c r="A128" s="98">
        <v>125</v>
      </c>
      <c r="D128" s="8" t="s">
        <v>7293</v>
      </c>
      <c r="E128" s="8" t="s">
        <v>4779</v>
      </c>
      <c r="F128" s="8" t="s">
        <v>4782</v>
      </c>
      <c r="G128" s="8" t="s">
        <v>4783</v>
      </c>
      <c r="H128" s="8" t="s">
        <v>4781</v>
      </c>
      <c r="J128" s="8" t="s">
        <v>14489</v>
      </c>
      <c r="K128" s="8" t="s">
        <v>3541</v>
      </c>
      <c r="L128" s="8" t="s">
        <v>5282</v>
      </c>
      <c r="M128" s="8" t="s">
        <v>5000</v>
      </c>
      <c r="N128" s="8" t="s">
        <v>5283</v>
      </c>
      <c r="O128" s="8" t="s">
        <v>3736</v>
      </c>
      <c r="P128" s="2" t="s">
        <v>4548</v>
      </c>
      <c r="Q128" s="2" t="s">
        <v>2520</v>
      </c>
      <c r="R128" s="2" t="s">
        <v>9168</v>
      </c>
      <c r="S128" s="8" t="s">
        <v>2225</v>
      </c>
      <c r="X128" s="8" t="s">
        <v>3457</v>
      </c>
      <c r="Y128" s="8" t="s">
        <v>7704</v>
      </c>
      <c r="Z128" s="8" t="s">
        <v>7720</v>
      </c>
      <c r="AA128" s="8" t="s">
        <v>7702</v>
      </c>
      <c r="AB128" s="8" t="s">
        <v>7703</v>
      </c>
      <c r="AC128" s="8" t="s">
        <v>2105</v>
      </c>
      <c r="AI128" s="2" t="s">
        <v>9563</v>
      </c>
      <c r="AJ128" s="2" t="s">
        <v>8325</v>
      </c>
      <c r="AK128" s="2" t="s">
        <v>8333</v>
      </c>
      <c r="AL128" s="2" t="s">
        <v>8334</v>
      </c>
      <c r="AM128" s="2" t="s">
        <v>8335</v>
      </c>
      <c r="AN128" s="2" t="s">
        <v>8869</v>
      </c>
      <c r="AO128" s="2" t="s">
        <v>8872</v>
      </c>
      <c r="AP128" s="2" t="s">
        <v>393</v>
      </c>
      <c r="AQ128" s="2" t="s">
        <v>8871</v>
      </c>
      <c r="AT128" s="2" t="s">
        <v>5475</v>
      </c>
      <c r="AU128" s="2" t="s">
        <v>5471</v>
      </c>
      <c r="AV128" s="2" t="s">
        <v>5464</v>
      </c>
      <c r="AW128" s="2" t="s">
        <v>5476</v>
      </c>
    </row>
    <row r="129" spans="1:49" x14ac:dyDescent="0.3">
      <c r="A129" s="98">
        <v>126</v>
      </c>
      <c r="D129" s="8" t="s">
        <v>7305</v>
      </c>
      <c r="E129" s="8" t="s">
        <v>4784</v>
      </c>
      <c r="F129" s="8" t="s">
        <v>4785</v>
      </c>
      <c r="G129" s="8" t="s">
        <v>4783</v>
      </c>
      <c r="H129" s="8" t="s">
        <v>4781</v>
      </c>
      <c r="J129" s="8" t="s">
        <v>4425</v>
      </c>
      <c r="K129" s="8" t="s">
        <v>3542</v>
      </c>
      <c r="L129" s="8" t="s">
        <v>5284</v>
      </c>
      <c r="M129" s="8" t="s">
        <v>5005</v>
      </c>
      <c r="N129" s="8" t="s">
        <v>5285</v>
      </c>
      <c r="O129" s="8" t="s">
        <v>3736</v>
      </c>
      <c r="P129" s="2" t="s">
        <v>5747</v>
      </c>
      <c r="Q129" s="2" t="s">
        <v>2525</v>
      </c>
      <c r="R129" s="2" t="s">
        <v>9169</v>
      </c>
      <c r="S129" s="8" t="s">
        <v>2050</v>
      </c>
      <c r="X129" s="8" t="s">
        <v>3502</v>
      </c>
      <c r="Y129" s="8" t="s">
        <v>7706</v>
      </c>
      <c r="Z129" s="8" t="s">
        <v>7724</v>
      </c>
      <c r="AA129" s="8" t="s">
        <v>7707</v>
      </c>
      <c r="AB129" s="8" t="s">
        <v>7708</v>
      </c>
      <c r="AC129" s="8" t="s">
        <v>2106</v>
      </c>
      <c r="AI129" s="2" t="s">
        <v>9485</v>
      </c>
      <c r="AJ129" s="2" t="s">
        <v>8325</v>
      </c>
      <c r="AK129" s="2" t="s">
        <v>8333</v>
      </c>
      <c r="AL129" s="2" t="s">
        <v>8334</v>
      </c>
      <c r="AM129" s="2" t="s">
        <v>8335</v>
      </c>
      <c r="AN129" s="2" t="s">
        <v>8869</v>
      </c>
      <c r="AO129" s="2" t="s">
        <v>8872</v>
      </c>
      <c r="AP129" s="2" t="s">
        <v>8873</v>
      </c>
      <c r="AQ129" s="2" t="s">
        <v>8874</v>
      </c>
      <c r="AT129" s="2" t="s">
        <v>5475</v>
      </c>
      <c r="AU129" s="2" t="s">
        <v>5477</v>
      </c>
      <c r="AV129" s="2" t="s">
        <v>5464</v>
      </c>
      <c r="AW129" s="2" t="s">
        <v>5476</v>
      </c>
    </row>
    <row r="130" spans="1:49" x14ac:dyDescent="0.3">
      <c r="A130" s="98">
        <v>127</v>
      </c>
      <c r="D130" s="8" t="s">
        <v>7306</v>
      </c>
      <c r="E130" s="8" t="s">
        <v>4784</v>
      </c>
      <c r="F130" s="8" t="s">
        <v>4786</v>
      </c>
      <c r="G130" s="8" t="s">
        <v>4787</v>
      </c>
      <c r="H130" s="8" t="s">
        <v>4781</v>
      </c>
      <c r="J130" s="8" t="s">
        <v>4426</v>
      </c>
      <c r="K130" s="8" t="s">
        <v>3543</v>
      </c>
      <c r="L130" s="8" t="s">
        <v>5284</v>
      </c>
      <c r="M130" s="8" t="s">
        <v>3729</v>
      </c>
      <c r="N130" s="8" t="s">
        <v>5286</v>
      </c>
      <c r="O130" s="8" t="s">
        <v>3736</v>
      </c>
      <c r="P130" s="2" t="s">
        <v>4522</v>
      </c>
      <c r="Q130" s="2" t="s">
        <v>6539</v>
      </c>
      <c r="R130" s="2" t="s">
        <v>9170</v>
      </c>
      <c r="S130" s="8" t="s">
        <v>2226</v>
      </c>
      <c r="X130" s="8" t="s">
        <v>12015</v>
      </c>
      <c r="Y130" s="8" t="s">
        <v>7709</v>
      </c>
      <c r="Z130" s="8" t="s">
        <v>7724</v>
      </c>
      <c r="AA130" s="8" t="s">
        <v>7707</v>
      </c>
      <c r="AB130" s="8" t="s">
        <v>7708</v>
      </c>
      <c r="AC130" s="8" t="s">
        <v>2107</v>
      </c>
      <c r="AI130" s="2" t="s">
        <v>9557</v>
      </c>
      <c r="AJ130" s="2" t="s">
        <v>8325</v>
      </c>
      <c r="AK130" s="2" t="s">
        <v>8336</v>
      </c>
      <c r="AL130" s="2" t="s">
        <v>8337</v>
      </c>
      <c r="AM130" s="2" t="s">
        <v>8335</v>
      </c>
      <c r="AN130" s="2" t="s">
        <v>8875</v>
      </c>
      <c r="AO130" s="2" t="s">
        <v>8876</v>
      </c>
      <c r="AP130" s="2" t="s">
        <v>8873</v>
      </c>
      <c r="AQ130" s="2" t="s">
        <v>8874</v>
      </c>
      <c r="AT130" s="2" t="s">
        <v>5478</v>
      </c>
      <c r="AU130" s="2" t="s">
        <v>5477</v>
      </c>
      <c r="AV130" s="2" t="s">
        <v>5464</v>
      </c>
      <c r="AW130" s="2" t="s">
        <v>5479</v>
      </c>
    </row>
    <row r="131" spans="1:49" x14ac:dyDescent="0.3">
      <c r="A131" s="98">
        <v>128</v>
      </c>
      <c r="D131" s="8" t="s">
        <v>7318</v>
      </c>
      <c r="E131" s="8" t="s">
        <v>4788</v>
      </c>
      <c r="F131" s="8" t="s">
        <v>4789</v>
      </c>
      <c r="G131" s="8" t="s">
        <v>4787</v>
      </c>
      <c r="H131" s="8" t="s">
        <v>2676</v>
      </c>
      <c r="J131" s="8" t="s">
        <v>4434</v>
      </c>
      <c r="K131" s="8" t="s">
        <v>3544</v>
      </c>
      <c r="L131" s="8" t="s">
        <v>5287</v>
      </c>
      <c r="M131" s="8" t="s">
        <v>5012</v>
      </c>
      <c r="N131" s="8" t="s">
        <v>5288</v>
      </c>
      <c r="O131" s="8" t="s">
        <v>3736</v>
      </c>
      <c r="P131" s="2" t="s">
        <v>5748</v>
      </c>
      <c r="Q131" s="2" t="s">
        <v>2529</v>
      </c>
      <c r="R131" s="2" t="s">
        <v>9171</v>
      </c>
      <c r="S131" s="8" t="s">
        <v>143</v>
      </c>
      <c r="X131" s="8" t="s">
        <v>12013</v>
      </c>
      <c r="Y131" s="8" t="s">
        <v>7711</v>
      </c>
      <c r="Z131" s="8" t="s">
        <v>7729</v>
      </c>
      <c r="AA131" s="8" t="s">
        <v>7712</v>
      </c>
      <c r="AB131" s="8" t="s">
        <v>7713</v>
      </c>
      <c r="AC131" s="8" t="s">
        <v>2108</v>
      </c>
      <c r="AI131" s="2" t="s">
        <v>9380</v>
      </c>
      <c r="AJ131" s="2" t="s">
        <v>8325</v>
      </c>
      <c r="AK131" s="2" t="s">
        <v>8336</v>
      </c>
      <c r="AL131" s="2" t="s">
        <v>8337</v>
      </c>
      <c r="AM131" s="2" t="s">
        <v>8335</v>
      </c>
      <c r="AN131" s="2" t="s">
        <v>8875</v>
      </c>
      <c r="AO131" s="2" t="s">
        <v>8876</v>
      </c>
      <c r="AP131" s="2" t="s">
        <v>8877</v>
      </c>
      <c r="AQ131" s="2" t="s">
        <v>8878</v>
      </c>
      <c r="AT131" s="2" t="s">
        <v>5478</v>
      </c>
      <c r="AU131" s="2" t="s">
        <v>5477</v>
      </c>
      <c r="AV131" s="2" t="s">
        <v>5464</v>
      </c>
      <c r="AW131" s="2" t="s">
        <v>5479</v>
      </c>
    </row>
    <row r="132" spans="1:49" x14ac:dyDescent="0.3">
      <c r="A132" s="98">
        <v>129</v>
      </c>
      <c r="D132" s="8" t="s">
        <v>7307</v>
      </c>
      <c r="E132" s="8" t="s">
        <v>4790</v>
      </c>
      <c r="F132" s="8" t="s">
        <v>4791</v>
      </c>
      <c r="G132" s="8" t="s">
        <v>4792</v>
      </c>
      <c r="H132" s="8" t="s">
        <v>2676</v>
      </c>
      <c r="J132" s="8" t="s">
        <v>14490</v>
      </c>
      <c r="K132" s="8" t="s">
        <v>3545</v>
      </c>
      <c r="L132" s="8" t="s">
        <v>5287</v>
      </c>
      <c r="M132" s="8" t="s">
        <v>5289</v>
      </c>
      <c r="N132" s="8" t="s">
        <v>5290</v>
      </c>
      <c r="O132" s="8" t="s">
        <v>3736</v>
      </c>
      <c r="P132" s="2" t="s">
        <v>4525</v>
      </c>
      <c r="Q132" s="2" t="s">
        <v>6522</v>
      </c>
      <c r="R132" s="2" t="s">
        <v>9172</v>
      </c>
      <c r="S132" s="8" t="s">
        <v>2227</v>
      </c>
      <c r="X132" s="8" t="s">
        <v>3458</v>
      </c>
      <c r="Y132" s="8" t="s">
        <v>7714</v>
      </c>
      <c r="Z132" s="8" t="s">
        <v>7729</v>
      </c>
      <c r="AA132" s="8" t="s">
        <v>7712</v>
      </c>
      <c r="AB132" s="8" t="s">
        <v>7713</v>
      </c>
      <c r="AC132" s="8" t="s">
        <v>2109</v>
      </c>
      <c r="AI132" s="2" t="s">
        <v>9864</v>
      </c>
      <c r="AJ132" s="2" t="s">
        <v>8325</v>
      </c>
      <c r="AK132" s="2" t="s">
        <v>8338</v>
      </c>
      <c r="AL132" s="2" t="s">
        <v>8339</v>
      </c>
      <c r="AM132" s="2" t="s">
        <v>5933</v>
      </c>
      <c r="AN132" s="2" t="s">
        <v>8879</v>
      </c>
      <c r="AO132" s="2" t="s">
        <v>4862</v>
      </c>
      <c r="AP132" s="2" t="s">
        <v>8877</v>
      </c>
      <c r="AQ132" s="2" t="s">
        <v>8878</v>
      </c>
      <c r="AT132" s="2" t="s">
        <v>14491</v>
      </c>
      <c r="AU132" s="2" t="s">
        <v>5477</v>
      </c>
      <c r="AV132" s="2" t="s">
        <v>5480</v>
      </c>
      <c r="AW132" s="2" t="s">
        <v>5481</v>
      </c>
    </row>
    <row r="133" spans="1:49" x14ac:dyDescent="0.3">
      <c r="A133" s="98">
        <v>130</v>
      </c>
      <c r="D133" s="8" t="s">
        <v>7319</v>
      </c>
      <c r="E133" s="8" t="s">
        <v>4793</v>
      </c>
      <c r="F133" s="8" t="s">
        <v>4794</v>
      </c>
      <c r="G133" s="8" t="s">
        <v>4792</v>
      </c>
      <c r="H133" s="8" t="s">
        <v>2676</v>
      </c>
      <c r="J133" s="8" t="s">
        <v>4435</v>
      </c>
      <c r="K133" s="8" t="s">
        <v>3546</v>
      </c>
      <c r="L133" s="8"/>
      <c r="M133" s="8"/>
      <c r="N133" s="8"/>
      <c r="O133" s="8" t="s">
        <v>3736</v>
      </c>
      <c r="P133" s="2" t="s">
        <v>4528</v>
      </c>
      <c r="Q133" s="2" t="s">
        <v>383</v>
      </c>
      <c r="R133" s="2" t="s">
        <v>9173</v>
      </c>
      <c r="S133" s="8" t="s">
        <v>2228</v>
      </c>
      <c r="X133" s="8" t="s">
        <v>3503</v>
      </c>
      <c r="Y133" s="8" t="s">
        <v>7716</v>
      </c>
      <c r="Z133" s="8" t="s">
        <v>7734</v>
      </c>
      <c r="AA133" s="8" t="s">
        <v>7717</v>
      </c>
      <c r="AB133" s="8" t="s">
        <v>7718</v>
      </c>
      <c r="AC133" s="8" t="s">
        <v>2110</v>
      </c>
      <c r="AI133" s="2" t="s">
        <v>11207</v>
      </c>
      <c r="AJ133" s="2" t="s">
        <v>8325</v>
      </c>
      <c r="AK133" s="2" t="s">
        <v>8338</v>
      </c>
      <c r="AL133" s="2" t="s">
        <v>8339</v>
      </c>
      <c r="AM133" s="2" t="s">
        <v>5933</v>
      </c>
      <c r="AN133" s="2" t="s">
        <v>8879</v>
      </c>
      <c r="AO133" s="2" t="s">
        <v>4862</v>
      </c>
      <c r="AP133" s="2" t="s">
        <v>8880</v>
      </c>
      <c r="AQ133" s="2" t="s">
        <v>8881</v>
      </c>
      <c r="AT133" s="2" t="s">
        <v>14491</v>
      </c>
      <c r="AU133" s="2" t="s">
        <v>5477</v>
      </c>
      <c r="AV133" s="2" t="s">
        <v>5480</v>
      </c>
      <c r="AW133" s="2" t="s">
        <v>5481</v>
      </c>
    </row>
    <row r="134" spans="1:49" x14ac:dyDescent="0.3">
      <c r="A134" s="98">
        <v>131</v>
      </c>
      <c r="D134" s="8" t="s">
        <v>7308</v>
      </c>
      <c r="E134" s="8" t="s">
        <v>4795</v>
      </c>
      <c r="F134" s="8" t="s">
        <v>4796</v>
      </c>
      <c r="G134" s="8" t="s">
        <v>4797</v>
      </c>
      <c r="H134" s="8" t="s">
        <v>2676</v>
      </c>
      <c r="J134" s="8" t="s">
        <v>14492</v>
      </c>
      <c r="K134" s="8" t="s">
        <v>3547</v>
      </c>
      <c r="L134" s="8"/>
      <c r="M134" s="8"/>
      <c r="N134" s="8"/>
      <c r="O134" s="8" t="s">
        <v>3736</v>
      </c>
      <c r="P134" s="2" t="s">
        <v>4532</v>
      </c>
      <c r="Q134" s="2" t="s">
        <v>6438</v>
      </c>
      <c r="R134" s="2" t="s">
        <v>9174</v>
      </c>
      <c r="S134" s="8" t="s">
        <v>2229</v>
      </c>
      <c r="X134" s="8" t="s">
        <v>3459</v>
      </c>
      <c r="Y134" s="8" t="s">
        <v>7719</v>
      </c>
      <c r="Z134" s="8" t="s">
        <v>7734</v>
      </c>
      <c r="AA134" s="8" t="s">
        <v>7717</v>
      </c>
      <c r="AB134" s="8" t="s">
        <v>7718</v>
      </c>
      <c r="AC134" s="8" t="s">
        <v>2111</v>
      </c>
      <c r="AI134" s="2" t="s">
        <v>10498</v>
      </c>
      <c r="AJ134" s="2" t="s">
        <v>8325</v>
      </c>
      <c r="AK134" s="2" t="s">
        <v>8340</v>
      </c>
      <c r="AL134" s="2" t="s">
        <v>8341</v>
      </c>
      <c r="AM134" s="2" t="s">
        <v>8342</v>
      </c>
      <c r="AN134" s="2" t="s">
        <v>8882</v>
      </c>
      <c r="AO134" s="2" t="s">
        <v>8883</v>
      </c>
      <c r="AP134" s="2" t="s">
        <v>8880</v>
      </c>
      <c r="AQ134" s="2" t="s">
        <v>8881</v>
      </c>
      <c r="AT134" s="2" t="s">
        <v>5482</v>
      </c>
      <c r="AU134" s="2" t="s">
        <v>5483</v>
      </c>
      <c r="AV134" s="2" t="s">
        <v>5480</v>
      </c>
      <c r="AW134" s="2" t="s">
        <v>5484</v>
      </c>
    </row>
    <row r="135" spans="1:49" x14ac:dyDescent="0.3">
      <c r="A135" s="98">
        <v>132</v>
      </c>
      <c r="D135" s="8" t="s">
        <v>7320</v>
      </c>
      <c r="E135" s="8" t="s">
        <v>4798</v>
      </c>
      <c r="F135" s="8" t="s">
        <v>4799</v>
      </c>
      <c r="G135" s="8" t="s">
        <v>4797</v>
      </c>
      <c r="H135" s="8" t="s">
        <v>4800</v>
      </c>
      <c r="J135" s="8" t="s">
        <v>4436</v>
      </c>
      <c r="K135" s="8" t="s">
        <v>3548</v>
      </c>
      <c r="L135" s="8"/>
      <c r="M135" s="8"/>
      <c r="N135" s="8"/>
      <c r="O135" s="8" t="s">
        <v>3736</v>
      </c>
      <c r="P135" s="2" t="s">
        <v>4535</v>
      </c>
      <c r="Q135" s="2" t="s">
        <v>6545</v>
      </c>
      <c r="R135" s="2" t="s">
        <v>9175</v>
      </c>
      <c r="S135" s="8" t="s">
        <v>2230</v>
      </c>
      <c r="X135" s="8" t="s">
        <v>3504</v>
      </c>
      <c r="Y135" s="8" t="s">
        <v>7721</v>
      </c>
      <c r="Z135" s="8" t="s">
        <v>7740</v>
      </c>
      <c r="AA135" s="8" t="s">
        <v>7722</v>
      </c>
      <c r="AB135" s="8" t="s">
        <v>7723</v>
      </c>
      <c r="AC135" s="8" t="s">
        <v>2112</v>
      </c>
      <c r="AI135" s="2" t="s">
        <v>10534</v>
      </c>
      <c r="AJ135" s="2" t="s">
        <v>8325</v>
      </c>
      <c r="AK135" s="2" t="s">
        <v>8340</v>
      </c>
      <c r="AL135" s="2" t="s">
        <v>8341</v>
      </c>
      <c r="AM135" s="2" t="s">
        <v>8342</v>
      </c>
      <c r="AN135" s="2" t="s">
        <v>8882</v>
      </c>
      <c r="AO135" s="2" t="s">
        <v>8883</v>
      </c>
      <c r="AP135" s="2" t="s">
        <v>8884</v>
      </c>
      <c r="AQ135" s="2" t="s">
        <v>8885</v>
      </c>
      <c r="AT135" s="2" t="s">
        <v>3852</v>
      </c>
      <c r="AU135" s="2" t="s">
        <v>5483</v>
      </c>
      <c r="AV135" s="2" t="s">
        <v>5480</v>
      </c>
      <c r="AW135" s="2" t="s">
        <v>5484</v>
      </c>
    </row>
    <row r="136" spans="1:49" x14ac:dyDescent="0.3">
      <c r="A136" s="98">
        <v>133</v>
      </c>
      <c r="D136" s="8" t="s">
        <v>7309</v>
      </c>
      <c r="E136" s="8" t="s">
        <v>4801</v>
      </c>
      <c r="F136" s="8" t="s">
        <v>2864</v>
      </c>
      <c r="G136" s="8" t="s">
        <v>4802</v>
      </c>
      <c r="H136" s="8" t="s">
        <v>4800</v>
      </c>
      <c r="J136" s="8" t="s">
        <v>4427</v>
      </c>
      <c r="K136" s="8" t="s">
        <v>3549</v>
      </c>
      <c r="L136" s="8"/>
      <c r="M136" s="8"/>
      <c r="N136" s="8"/>
      <c r="O136" s="8" t="s">
        <v>3736</v>
      </c>
      <c r="P136" s="2" t="s">
        <v>5749</v>
      </c>
      <c r="Q136" s="2" t="s">
        <v>6548</v>
      </c>
      <c r="R136" s="2" t="s">
        <v>9176</v>
      </c>
      <c r="S136" s="8" t="s">
        <v>2231</v>
      </c>
      <c r="X136" s="8" t="s">
        <v>3460</v>
      </c>
      <c r="Y136" s="8" t="s">
        <v>7719</v>
      </c>
      <c r="Z136" s="8" t="s">
        <v>7740</v>
      </c>
      <c r="AA136" s="8" t="s">
        <v>7722</v>
      </c>
      <c r="AB136" s="8" t="s">
        <v>7725</v>
      </c>
      <c r="AC136" s="8" t="s">
        <v>11962</v>
      </c>
      <c r="AI136" s="2" t="s">
        <v>10489</v>
      </c>
      <c r="AJ136" s="2" t="s">
        <v>8325</v>
      </c>
      <c r="AK136" s="2" t="s">
        <v>8343</v>
      </c>
      <c r="AL136" s="2" t="s">
        <v>8344</v>
      </c>
      <c r="AM136" s="2" t="s">
        <v>8345</v>
      </c>
      <c r="AN136" s="2" t="s">
        <v>8882</v>
      </c>
      <c r="AO136" s="2" t="s">
        <v>4874</v>
      </c>
      <c r="AP136" s="2" t="s">
        <v>8884</v>
      </c>
      <c r="AQ136" s="2" t="s">
        <v>8885</v>
      </c>
      <c r="AT136" s="2" t="s">
        <v>5485</v>
      </c>
      <c r="AU136" s="2" t="s">
        <v>5483</v>
      </c>
      <c r="AV136" s="2" t="s">
        <v>5480</v>
      </c>
      <c r="AW136" s="2" t="s">
        <v>5486</v>
      </c>
    </row>
    <row r="137" spans="1:49" x14ac:dyDescent="0.3">
      <c r="A137" s="98">
        <v>134</v>
      </c>
      <c r="D137" s="8" t="s">
        <v>7321</v>
      </c>
      <c r="E137" s="8" t="s">
        <v>4803</v>
      </c>
      <c r="F137" s="8" t="s">
        <v>4804</v>
      </c>
      <c r="G137" s="8" t="s">
        <v>4802</v>
      </c>
      <c r="H137" s="8" t="s">
        <v>4805</v>
      </c>
      <c r="J137" s="8" t="s">
        <v>14493</v>
      </c>
      <c r="K137" s="8" t="s">
        <v>3550</v>
      </c>
      <c r="L137" s="8"/>
      <c r="M137" s="8"/>
      <c r="N137" s="8"/>
      <c r="O137" s="8" t="s">
        <v>3736</v>
      </c>
      <c r="P137" s="2" t="s">
        <v>5750</v>
      </c>
      <c r="Q137" s="2" t="s">
        <v>2594</v>
      </c>
      <c r="R137" s="2" t="s">
        <v>9177</v>
      </c>
      <c r="S137" s="8" t="s">
        <v>2232</v>
      </c>
      <c r="X137" s="8" t="s">
        <v>3505</v>
      </c>
      <c r="Y137" s="8" t="s">
        <v>7726</v>
      </c>
      <c r="Z137" s="8" t="s">
        <v>7745</v>
      </c>
      <c r="AA137" s="8" t="s">
        <v>7727</v>
      </c>
      <c r="AB137" s="8" t="s">
        <v>7725</v>
      </c>
      <c r="AI137" s="2" t="s">
        <v>11177</v>
      </c>
      <c r="AJ137" s="2" t="s">
        <v>8325</v>
      </c>
      <c r="AK137" s="2" t="s">
        <v>8343</v>
      </c>
      <c r="AL137" s="2" t="s">
        <v>8344</v>
      </c>
      <c r="AM137" s="2" t="s">
        <v>8345</v>
      </c>
      <c r="AN137" s="2" t="s">
        <v>8882</v>
      </c>
      <c r="AO137" s="2" t="s">
        <v>4874</v>
      </c>
      <c r="AP137" s="2" t="s">
        <v>5114</v>
      </c>
      <c r="AQ137" s="2" t="s">
        <v>8886</v>
      </c>
      <c r="AT137" s="2" t="s">
        <v>5487</v>
      </c>
      <c r="AU137" s="2" t="s">
        <v>5483</v>
      </c>
      <c r="AV137" s="2" t="s">
        <v>5480</v>
      </c>
      <c r="AW137" s="2" t="s">
        <v>5486</v>
      </c>
    </row>
    <row r="138" spans="1:49" x14ac:dyDescent="0.3">
      <c r="A138" s="98">
        <v>135</v>
      </c>
      <c r="D138" s="8" t="s">
        <v>7310</v>
      </c>
      <c r="E138" s="8" t="s">
        <v>4806</v>
      </c>
      <c r="F138" s="8" t="s">
        <v>4807</v>
      </c>
      <c r="G138" s="8" t="s">
        <v>4808</v>
      </c>
      <c r="H138" s="8" t="s">
        <v>4805</v>
      </c>
      <c r="J138" s="8" t="s">
        <v>4428</v>
      </c>
      <c r="K138" s="8" t="s">
        <v>3551</v>
      </c>
      <c r="L138" s="8"/>
      <c r="M138" s="8"/>
      <c r="N138" s="8"/>
      <c r="O138" s="8" t="s">
        <v>3736</v>
      </c>
      <c r="P138" s="2" t="s">
        <v>3427</v>
      </c>
      <c r="Q138" s="2" t="s">
        <v>4711</v>
      </c>
      <c r="R138" s="2" t="s">
        <v>9178</v>
      </c>
      <c r="S138" s="8" t="s">
        <v>2233</v>
      </c>
      <c r="Y138" s="8" t="s">
        <v>7728</v>
      </c>
      <c r="Z138" s="8" t="s">
        <v>7745</v>
      </c>
      <c r="AA138" s="8" t="s">
        <v>7727</v>
      </c>
      <c r="AB138" s="8" t="s">
        <v>7730</v>
      </c>
      <c r="AI138" s="2" t="s">
        <v>10742</v>
      </c>
      <c r="AJ138" s="2" t="s">
        <v>8325</v>
      </c>
      <c r="AK138" s="2" t="s">
        <v>8346</v>
      </c>
      <c r="AL138" s="2" t="s">
        <v>8347</v>
      </c>
      <c r="AM138" s="2" t="s">
        <v>8348</v>
      </c>
      <c r="AN138" s="2" t="s">
        <v>8887</v>
      </c>
      <c r="AO138" s="2" t="s">
        <v>4877</v>
      </c>
      <c r="AP138" s="2" t="s">
        <v>5114</v>
      </c>
      <c r="AQ138" s="2" t="s">
        <v>8886</v>
      </c>
      <c r="AT138" s="2" t="s">
        <v>5488</v>
      </c>
      <c r="AU138" s="2" t="s">
        <v>5483</v>
      </c>
      <c r="AV138" s="2" t="s">
        <v>5480</v>
      </c>
      <c r="AW138" s="2" t="s">
        <v>5489</v>
      </c>
    </row>
    <row r="139" spans="1:49" x14ac:dyDescent="0.3">
      <c r="A139" s="98">
        <v>136</v>
      </c>
      <c r="D139" s="8" t="s">
        <v>7322</v>
      </c>
      <c r="E139" s="8" t="s">
        <v>4809</v>
      </c>
      <c r="F139" s="8" t="s">
        <v>4810</v>
      </c>
      <c r="G139" s="8" t="s">
        <v>4808</v>
      </c>
      <c r="H139" s="8" t="s">
        <v>4811</v>
      </c>
      <c r="J139" s="8" t="s">
        <v>14494</v>
      </c>
      <c r="K139" s="8" t="s">
        <v>3552</v>
      </c>
      <c r="L139" s="8"/>
      <c r="M139" s="8"/>
      <c r="N139" s="8"/>
      <c r="O139" s="8" t="s">
        <v>3736</v>
      </c>
      <c r="P139" s="2" t="s">
        <v>3470</v>
      </c>
      <c r="Q139" s="2" t="s">
        <v>2601</v>
      </c>
      <c r="R139" s="2" t="s">
        <v>9179</v>
      </c>
      <c r="S139" s="8" t="s">
        <v>2234</v>
      </c>
      <c r="Y139" s="8" t="s">
        <v>7731</v>
      </c>
      <c r="Z139" s="8" t="s">
        <v>7750</v>
      </c>
      <c r="AA139" s="8" t="s">
        <v>7732</v>
      </c>
      <c r="AB139" s="8" t="s">
        <v>7730</v>
      </c>
      <c r="AI139" s="2" t="s">
        <v>9304</v>
      </c>
      <c r="AJ139" s="2" t="s">
        <v>8325</v>
      </c>
      <c r="AK139" s="2" t="s">
        <v>8346</v>
      </c>
      <c r="AL139" s="2" t="s">
        <v>8347</v>
      </c>
      <c r="AM139" s="2" t="s">
        <v>8348</v>
      </c>
      <c r="AN139" s="2" t="s">
        <v>8887</v>
      </c>
      <c r="AO139" s="2" t="s">
        <v>4877</v>
      </c>
      <c r="AP139" s="2" t="s">
        <v>8888</v>
      </c>
      <c r="AQ139" s="2" t="s">
        <v>2676</v>
      </c>
      <c r="AT139" s="2" t="s">
        <v>5488</v>
      </c>
      <c r="AU139" s="2" t="s">
        <v>5490</v>
      </c>
      <c r="AV139" s="2" t="s">
        <v>5480</v>
      </c>
      <c r="AW139" s="2" t="s">
        <v>5489</v>
      </c>
    </row>
    <row r="140" spans="1:49" x14ac:dyDescent="0.3">
      <c r="A140" s="98">
        <v>137</v>
      </c>
      <c r="D140" s="8" t="s">
        <v>7311</v>
      </c>
      <c r="E140" s="8" t="s">
        <v>4812</v>
      </c>
      <c r="F140" s="8" t="s">
        <v>4813</v>
      </c>
      <c r="G140" s="8" t="s">
        <v>4814</v>
      </c>
      <c r="H140" s="8" t="s">
        <v>4811</v>
      </c>
      <c r="J140" s="8" t="s">
        <v>4429</v>
      </c>
      <c r="K140" s="8" t="s">
        <v>3553</v>
      </c>
      <c r="L140" s="8"/>
      <c r="M140" s="8"/>
      <c r="N140" s="8"/>
      <c r="O140" s="8" t="s">
        <v>3736</v>
      </c>
      <c r="P140" s="2" t="s">
        <v>5751</v>
      </c>
      <c r="Q140" s="2" t="s">
        <v>6457</v>
      </c>
      <c r="R140" s="2" t="s">
        <v>9180</v>
      </c>
      <c r="S140" s="8" t="s">
        <v>2235</v>
      </c>
      <c r="Y140" s="8" t="s">
        <v>7733</v>
      </c>
      <c r="Z140" s="8" t="s">
        <v>7750</v>
      </c>
      <c r="AA140" s="8" t="s">
        <v>7732</v>
      </c>
      <c r="AB140" s="8" t="s">
        <v>7735</v>
      </c>
      <c r="AI140" s="2" t="s">
        <v>9833</v>
      </c>
      <c r="AJ140" s="2" t="s">
        <v>8325</v>
      </c>
      <c r="AK140" s="2" t="s">
        <v>8349</v>
      </c>
      <c r="AL140" s="2" t="s">
        <v>8350</v>
      </c>
      <c r="AM140" s="2" t="s">
        <v>2565</v>
      </c>
      <c r="AN140" s="2" t="s">
        <v>8887</v>
      </c>
      <c r="AO140" s="2" t="s">
        <v>4881</v>
      </c>
      <c r="AP140" s="2" t="s">
        <v>8888</v>
      </c>
      <c r="AQ140" s="2" t="s">
        <v>2676</v>
      </c>
      <c r="AT140" s="2" t="s">
        <v>5491</v>
      </c>
      <c r="AU140" s="2" t="s">
        <v>5490</v>
      </c>
      <c r="AV140" s="2" t="s">
        <v>5480</v>
      </c>
      <c r="AW140" s="2" t="s">
        <v>5492</v>
      </c>
    </row>
    <row r="141" spans="1:49" x14ac:dyDescent="0.3">
      <c r="A141" s="98">
        <v>138</v>
      </c>
      <c r="D141" s="8" t="s">
        <v>7312</v>
      </c>
      <c r="E141" s="8" t="s">
        <v>4815</v>
      </c>
      <c r="F141" s="8" t="s">
        <v>4816</v>
      </c>
      <c r="G141" s="8" t="s">
        <v>4814</v>
      </c>
      <c r="H141" s="8" t="s">
        <v>4811</v>
      </c>
      <c r="J141" s="8" t="s">
        <v>4437</v>
      </c>
      <c r="K141" s="8" t="s">
        <v>3475</v>
      </c>
      <c r="L141" s="8"/>
      <c r="M141" s="8"/>
      <c r="N141" s="8"/>
      <c r="O141" s="8" t="s">
        <v>3736</v>
      </c>
      <c r="P141" s="2" t="s">
        <v>5752</v>
      </c>
      <c r="Q141" s="2" t="s">
        <v>2602</v>
      </c>
      <c r="R141" s="2" t="s">
        <v>9181</v>
      </c>
      <c r="S141" s="8" t="s">
        <v>2236</v>
      </c>
      <c r="Y141" s="8" t="s">
        <v>7736</v>
      </c>
      <c r="Z141" s="8" t="s">
        <v>7750</v>
      </c>
      <c r="AA141" s="8" t="s">
        <v>7737</v>
      </c>
      <c r="AB141" s="8" t="s">
        <v>7738</v>
      </c>
      <c r="AI141" s="2" t="s">
        <v>9521</v>
      </c>
      <c r="AJ141" s="2" t="s">
        <v>8325</v>
      </c>
      <c r="AK141" s="2" t="s">
        <v>8349</v>
      </c>
      <c r="AL141" s="2" t="s">
        <v>8350</v>
      </c>
      <c r="AM141" s="2" t="s">
        <v>2565</v>
      </c>
      <c r="AN141" s="2" t="s">
        <v>8887</v>
      </c>
      <c r="AO141" s="2" t="s">
        <v>4881</v>
      </c>
      <c r="AP141" s="2" t="s">
        <v>8889</v>
      </c>
      <c r="AQ141" s="2" t="s">
        <v>8890</v>
      </c>
      <c r="AT141" s="2" t="s">
        <v>5493</v>
      </c>
      <c r="AU141" s="2" t="s">
        <v>5490</v>
      </c>
      <c r="AV141" s="2" t="s">
        <v>5480</v>
      </c>
      <c r="AW141" s="2" t="s">
        <v>5492</v>
      </c>
    </row>
    <row r="142" spans="1:49" x14ac:dyDescent="0.3">
      <c r="A142" s="98">
        <v>139</v>
      </c>
      <c r="D142" s="8" t="s">
        <v>7323</v>
      </c>
      <c r="E142" s="8" t="s">
        <v>4817</v>
      </c>
      <c r="F142" s="8" t="s">
        <v>2903</v>
      </c>
      <c r="G142" s="8" t="s">
        <v>4818</v>
      </c>
      <c r="H142" s="8" t="s">
        <v>4811</v>
      </c>
      <c r="J142" s="8" t="s">
        <v>4430</v>
      </c>
      <c r="K142" s="8" t="s">
        <v>3554</v>
      </c>
      <c r="L142" s="8"/>
      <c r="M142" s="8"/>
      <c r="N142" s="8"/>
      <c r="O142" s="8" t="s">
        <v>3736</v>
      </c>
      <c r="P142" s="2" t="s">
        <v>5753</v>
      </c>
      <c r="Q142" s="2" t="s">
        <v>2602</v>
      </c>
      <c r="R142" s="2" t="s">
        <v>9182</v>
      </c>
      <c r="S142" s="8" t="s">
        <v>2237</v>
      </c>
      <c r="Y142" s="8" t="s">
        <v>7739</v>
      </c>
      <c r="Z142" s="8" t="s">
        <v>7755</v>
      </c>
      <c r="AA142" s="8" t="s">
        <v>7737</v>
      </c>
      <c r="AB142" s="8" t="s">
        <v>7738</v>
      </c>
      <c r="AI142" s="2" t="s">
        <v>10434</v>
      </c>
      <c r="AJ142" s="2" t="s">
        <v>8325</v>
      </c>
      <c r="AK142" s="2" t="s">
        <v>8351</v>
      </c>
      <c r="AL142" s="2" t="s">
        <v>8352</v>
      </c>
      <c r="AM142" s="2" t="s">
        <v>8353</v>
      </c>
      <c r="AN142" s="2" t="s">
        <v>8891</v>
      </c>
      <c r="AO142" s="2" t="s">
        <v>8892</v>
      </c>
      <c r="AP142" s="2" t="s">
        <v>8893</v>
      </c>
      <c r="AQ142" s="2" t="s">
        <v>8890</v>
      </c>
      <c r="AT142" s="2" t="s">
        <v>5494</v>
      </c>
      <c r="AU142" s="2" t="s">
        <v>5490</v>
      </c>
      <c r="AV142" s="2" t="s">
        <v>5480</v>
      </c>
      <c r="AW142" s="2" t="s">
        <v>5495</v>
      </c>
    </row>
    <row r="143" spans="1:49" x14ac:dyDescent="0.3">
      <c r="A143" s="98">
        <v>140</v>
      </c>
      <c r="D143" s="8" t="s">
        <v>7324</v>
      </c>
      <c r="E143" s="8" t="s">
        <v>4819</v>
      </c>
      <c r="F143" s="8" t="s">
        <v>4820</v>
      </c>
      <c r="G143" s="8" t="s">
        <v>4818</v>
      </c>
      <c r="H143" s="8" t="s">
        <v>4821</v>
      </c>
      <c r="J143" s="8" t="s">
        <v>4438</v>
      </c>
      <c r="K143" s="8" t="s">
        <v>3555</v>
      </c>
      <c r="L143" s="8"/>
      <c r="M143" s="8"/>
      <c r="N143" s="8"/>
      <c r="O143" s="8" t="s">
        <v>3736</v>
      </c>
      <c r="P143" s="2" t="s">
        <v>5754</v>
      </c>
      <c r="Q143" s="2" t="s">
        <v>6461</v>
      </c>
      <c r="R143" s="2" t="s">
        <v>9183</v>
      </c>
      <c r="S143" s="8" t="s">
        <v>2238</v>
      </c>
      <c r="Y143" s="8" t="s">
        <v>7741</v>
      </c>
      <c r="Z143" s="8" t="s">
        <v>7755</v>
      </c>
      <c r="AA143" s="8" t="s">
        <v>7742</v>
      </c>
      <c r="AB143" s="8" t="s">
        <v>7743</v>
      </c>
      <c r="AI143" s="2" t="s">
        <v>10993</v>
      </c>
      <c r="AJ143" s="2" t="s">
        <v>8325</v>
      </c>
      <c r="AK143" s="2" t="s">
        <v>8351</v>
      </c>
      <c r="AL143" s="2" t="s">
        <v>8352</v>
      </c>
      <c r="AM143" s="2" t="s">
        <v>8353</v>
      </c>
      <c r="AN143" s="2" t="s">
        <v>8891</v>
      </c>
      <c r="AO143" s="2" t="s">
        <v>8892</v>
      </c>
      <c r="AP143" s="2" t="s">
        <v>8894</v>
      </c>
      <c r="AQ143" s="2" t="s">
        <v>2678</v>
      </c>
      <c r="AT143" s="2" t="s">
        <v>5496</v>
      </c>
      <c r="AU143" s="2" t="s">
        <v>5490</v>
      </c>
      <c r="AV143" s="2" t="s">
        <v>5480</v>
      </c>
      <c r="AW143" s="2" t="s">
        <v>5495</v>
      </c>
    </row>
    <row r="144" spans="1:49" x14ac:dyDescent="0.3">
      <c r="A144" s="98">
        <v>141</v>
      </c>
      <c r="D144" s="8" t="s">
        <v>7313</v>
      </c>
      <c r="E144" s="8" t="s">
        <v>2938</v>
      </c>
      <c r="F144" s="8" t="s">
        <v>4822</v>
      </c>
      <c r="G144" s="8" t="s">
        <v>4823</v>
      </c>
      <c r="H144" s="8" t="s">
        <v>4821</v>
      </c>
      <c r="J144" s="8" t="s">
        <v>4431</v>
      </c>
      <c r="K144" s="8" t="s">
        <v>3733</v>
      </c>
      <c r="L144" s="8"/>
      <c r="M144" s="8"/>
      <c r="N144" s="8"/>
      <c r="O144" s="8" t="s">
        <v>3736</v>
      </c>
      <c r="P144" s="2" t="s">
        <v>5755</v>
      </c>
      <c r="Q144" s="2" t="s">
        <v>6384</v>
      </c>
      <c r="R144" s="2" t="s">
        <v>9184</v>
      </c>
      <c r="S144" s="8" t="s">
        <v>2239</v>
      </c>
      <c r="Y144" s="8" t="s">
        <v>7744</v>
      </c>
      <c r="Z144" s="8" t="s">
        <v>7755</v>
      </c>
      <c r="AA144" s="8" t="s">
        <v>7742</v>
      </c>
      <c r="AB144" s="8" t="s">
        <v>7743</v>
      </c>
      <c r="AI144" s="2" t="s">
        <v>9785</v>
      </c>
      <c r="AJ144" s="2" t="s">
        <v>8325</v>
      </c>
      <c r="AK144" s="2" t="s">
        <v>8354</v>
      </c>
      <c r="AL144" s="2" t="s">
        <v>8355</v>
      </c>
      <c r="AM144" s="2" t="s">
        <v>8356</v>
      </c>
      <c r="AN144" s="2" t="s">
        <v>8895</v>
      </c>
      <c r="AO144" s="2" t="s">
        <v>5604</v>
      </c>
      <c r="AP144" s="2" t="s">
        <v>6015</v>
      </c>
      <c r="AQ144" s="2" t="s">
        <v>2678</v>
      </c>
      <c r="AT144" s="2" t="s">
        <v>5497</v>
      </c>
      <c r="AU144" s="2" t="s">
        <v>5498</v>
      </c>
      <c r="AV144" s="2" t="s">
        <v>5480</v>
      </c>
      <c r="AW144" s="2" t="s">
        <v>5499</v>
      </c>
    </row>
    <row r="145" spans="1:49" x14ac:dyDescent="0.3">
      <c r="A145" s="98">
        <v>142</v>
      </c>
      <c r="D145" s="8" t="s">
        <v>7325</v>
      </c>
      <c r="E145" s="8" t="s">
        <v>4824</v>
      </c>
      <c r="F145" s="8" t="s">
        <v>4825</v>
      </c>
      <c r="G145" s="8" t="s">
        <v>4823</v>
      </c>
      <c r="H145" s="8" t="s">
        <v>4826</v>
      </c>
      <c r="J145" s="8" t="s">
        <v>4439</v>
      </c>
      <c r="K145" s="8" t="s">
        <v>3556</v>
      </c>
      <c r="L145" s="8"/>
      <c r="M145" s="8"/>
      <c r="N145" s="8"/>
      <c r="O145" s="8" t="s">
        <v>3736</v>
      </c>
      <c r="P145" s="2" t="s">
        <v>5756</v>
      </c>
      <c r="Q145" s="2" t="s">
        <v>6467</v>
      </c>
      <c r="R145" s="2" t="s">
        <v>9185</v>
      </c>
      <c r="S145" s="8" t="s">
        <v>2240</v>
      </c>
      <c r="Y145" s="8" t="s">
        <v>7746</v>
      </c>
      <c r="Z145" s="8" t="s">
        <v>7760</v>
      </c>
      <c r="AA145" s="8" t="s">
        <v>7747</v>
      </c>
      <c r="AB145" s="8" t="s">
        <v>7748</v>
      </c>
      <c r="AI145" s="2" t="s">
        <v>10630</v>
      </c>
      <c r="AJ145" s="2" t="s">
        <v>8325</v>
      </c>
      <c r="AK145" s="2" t="s">
        <v>8354</v>
      </c>
      <c r="AL145" s="2" t="s">
        <v>8355</v>
      </c>
      <c r="AM145" s="2" t="s">
        <v>8356</v>
      </c>
      <c r="AN145" s="2" t="s">
        <v>8895</v>
      </c>
      <c r="AO145" s="2" t="s">
        <v>5604</v>
      </c>
      <c r="AP145" s="2" t="s">
        <v>8896</v>
      </c>
      <c r="AQ145" s="2" t="s">
        <v>8897</v>
      </c>
      <c r="AT145" s="2" t="s">
        <v>5500</v>
      </c>
      <c r="AU145" s="2" t="s">
        <v>5498</v>
      </c>
      <c r="AV145" s="2" t="s">
        <v>5480</v>
      </c>
      <c r="AW145" s="2" t="s">
        <v>5499</v>
      </c>
    </row>
    <row r="146" spans="1:49" x14ac:dyDescent="0.3">
      <c r="A146" s="98">
        <v>143</v>
      </c>
      <c r="D146" s="8" t="s">
        <v>7314</v>
      </c>
      <c r="E146" s="8" t="s">
        <v>4827</v>
      </c>
      <c r="F146" s="8" t="s">
        <v>4828</v>
      </c>
      <c r="G146" s="8" t="s">
        <v>4829</v>
      </c>
      <c r="H146" s="8" t="s">
        <v>4830</v>
      </c>
      <c r="J146" s="8" t="s">
        <v>4432</v>
      </c>
      <c r="K146" s="8" t="s">
        <v>3557</v>
      </c>
      <c r="L146" s="8"/>
      <c r="M146" s="8"/>
      <c r="N146" s="8"/>
      <c r="O146" s="8" t="s">
        <v>3736</v>
      </c>
      <c r="P146" s="2" t="s">
        <v>5757</v>
      </c>
      <c r="Q146" s="2" t="s">
        <v>6394</v>
      </c>
      <c r="R146" s="2" t="s">
        <v>9186</v>
      </c>
      <c r="S146" s="8" t="s">
        <v>2241</v>
      </c>
      <c r="Y146" s="8" t="s">
        <v>7749</v>
      </c>
      <c r="Z146" s="8" t="s">
        <v>7760</v>
      </c>
      <c r="AA146" s="8" t="s">
        <v>7747</v>
      </c>
      <c r="AB146" s="8" t="s">
        <v>7748</v>
      </c>
      <c r="AI146" s="2" t="s">
        <v>10389</v>
      </c>
      <c r="AJ146" s="2" t="s">
        <v>8325</v>
      </c>
      <c r="AK146" s="2" t="s">
        <v>8357</v>
      </c>
      <c r="AL146" s="2" t="s">
        <v>8358</v>
      </c>
      <c r="AM146" s="2" t="s">
        <v>6682</v>
      </c>
      <c r="AN146" s="2" t="s">
        <v>8898</v>
      </c>
      <c r="AO146" s="2" t="s">
        <v>3069</v>
      </c>
      <c r="AP146" s="2" t="s">
        <v>14495</v>
      </c>
      <c r="AQ146" s="2" t="s">
        <v>8897</v>
      </c>
      <c r="AT146" s="2" t="s">
        <v>3798</v>
      </c>
      <c r="AU146" s="2" t="s">
        <v>5498</v>
      </c>
      <c r="AV146" s="2" t="s">
        <v>5480</v>
      </c>
      <c r="AW146" s="2" t="s">
        <v>5501</v>
      </c>
    </row>
    <row r="147" spans="1:49" x14ac:dyDescent="0.3">
      <c r="A147" s="98">
        <v>144</v>
      </c>
      <c r="D147" s="8" t="s">
        <v>7326</v>
      </c>
      <c r="E147" s="8" t="s">
        <v>4831</v>
      </c>
      <c r="F147" s="8" t="s">
        <v>4832</v>
      </c>
      <c r="G147" s="8" t="s">
        <v>4829</v>
      </c>
      <c r="H147" s="8" t="s">
        <v>4833</v>
      </c>
      <c r="J147" s="8" t="s">
        <v>4440</v>
      </c>
      <c r="K147" s="8" t="s">
        <v>3558</v>
      </c>
      <c r="L147" s="8"/>
      <c r="M147" s="8"/>
      <c r="N147" s="8"/>
      <c r="O147" s="8" t="s">
        <v>3736</v>
      </c>
      <c r="P147" s="2" t="s">
        <v>5758</v>
      </c>
      <c r="Q147" s="2" t="s">
        <v>222</v>
      </c>
      <c r="R147" s="2" t="s">
        <v>9187</v>
      </c>
      <c r="S147" s="8" t="s">
        <v>2242</v>
      </c>
      <c r="Y147" s="8" t="s">
        <v>7751</v>
      </c>
      <c r="Z147" s="8" t="s">
        <v>7765</v>
      </c>
      <c r="AA147" s="8" t="s">
        <v>7752</v>
      </c>
      <c r="AB147" s="8" t="s">
        <v>7753</v>
      </c>
      <c r="AI147" s="4" t="s">
        <v>12042</v>
      </c>
      <c r="AJ147" s="2" t="s">
        <v>8325</v>
      </c>
      <c r="AK147" s="2" t="s">
        <v>8357</v>
      </c>
      <c r="AL147" s="2" t="s">
        <v>8358</v>
      </c>
      <c r="AM147" s="2" t="s">
        <v>6682</v>
      </c>
      <c r="AN147" s="2" t="s">
        <v>8898</v>
      </c>
      <c r="AO147" s="2" t="s">
        <v>3069</v>
      </c>
      <c r="AP147" s="2" t="s">
        <v>8899</v>
      </c>
      <c r="AQ147" s="2" t="s">
        <v>8900</v>
      </c>
      <c r="AT147" s="2" t="s">
        <v>5502</v>
      </c>
      <c r="AU147" s="2" t="s">
        <v>5498</v>
      </c>
      <c r="AV147" s="2" t="s">
        <v>5480</v>
      </c>
      <c r="AW147" s="2" t="s">
        <v>5501</v>
      </c>
    </row>
    <row r="148" spans="1:49" x14ac:dyDescent="0.3">
      <c r="A148" s="98">
        <v>145</v>
      </c>
      <c r="D148" s="8" t="s">
        <v>7315</v>
      </c>
      <c r="E148" s="8" t="s">
        <v>4834</v>
      </c>
      <c r="F148" s="8" t="s">
        <v>4835</v>
      </c>
      <c r="G148" s="8" t="s">
        <v>4836</v>
      </c>
      <c r="H148" s="8" t="s">
        <v>4833</v>
      </c>
      <c r="J148" s="8" t="s">
        <v>4433</v>
      </c>
      <c r="K148" s="8" t="s">
        <v>3559</v>
      </c>
      <c r="L148" s="8"/>
      <c r="M148" s="8"/>
      <c r="N148" s="8"/>
      <c r="O148" s="8" t="s">
        <v>3736</v>
      </c>
      <c r="P148" s="2" t="s">
        <v>5759</v>
      </c>
      <c r="Q148" s="2" t="s">
        <v>2640</v>
      </c>
      <c r="R148" s="2" t="s">
        <v>9188</v>
      </c>
      <c r="S148" s="8" t="s">
        <v>2243</v>
      </c>
      <c r="Y148" s="8" t="s">
        <v>7754</v>
      </c>
      <c r="Z148" s="8" t="s">
        <v>7765</v>
      </c>
      <c r="AA148" s="8" t="s">
        <v>7752</v>
      </c>
      <c r="AB148" s="8" t="s">
        <v>7753</v>
      </c>
      <c r="AI148" s="4" t="s">
        <v>12043</v>
      </c>
      <c r="AJ148" s="2" t="s">
        <v>8325</v>
      </c>
      <c r="AK148" s="2" t="s">
        <v>8359</v>
      </c>
      <c r="AL148" s="2" t="s">
        <v>8360</v>
      </c>
      <c r="AM148" s="2" t="s">
        <v>8361</v>
      </c>
      <c r="AN148" s="2" t="s">
        <v>8898</v>
      </c>
      <c r="AO148" s="2" t="s">
        <v>4905</v>
      </c>
      <c r="AP148" s="2" t="s">
        <v>8901</v>
      </c>
      <c r="AQ148" s="2" t="s">
        <v>8900</v>
      </c>
      <c r="AT148" s="2" t="s">
        <v>5503</v>
      </c>
      <c r="AU148" s="2" t="s">
        <v>5498</v>
      </c>
      <c r="AV148" s="2" t="s">
        <v>5480</v>
      </c>
      <c r="AW148" s="2" t="s">
        <v>5504</v>
      </c>
    </row>
    <row r="149" spans="1:49" x14ac:dyDescent="0.3">
      <c r="A149" s="98">
        <v>146</v>
      </c>
      <c r="D149" s="8" t="s">
        <v>7327</v>
      </c>
      <c r="E149" s="8" t="s">
        <v>4837</v>
      </c>
      <c r="F149" s="8" t="s">
        <v>4838</v>
      </c>
      <c r="G149" s="8" t="s">
        <v>4836</v>
      </c>
      <c r="H149" s="8" t="s">
        <v>4833</v>
      </c>
      <c r="J149" s="8" t="s">
        <v>4441</v>
      </c>
      <c r="K149" s="8" t="s">
        <v>3560</v>
      </c>
      <c r="L149" s="8"/>
      <c r="M149" s="8"/>
      <c r="N149" s="8"/>
      <c r="O149" s="8" t="s">
        <v>3808</v>
      </c>
      <c r="P149" s="2" t="s">
        <v>5760</v>
      </c>
      <c r="Q149" s="2" t="s">
        <v>6542</v>
      </c>
      <c r="R149" s="2" t="s">
        <v>9189</v>
      </c>
      <c r="S149" s="8" t="s">
        <v>2244</v>
      </c>
      <c r="Y149" s="8" t="s">
        <v>7756</v>
      </c>
      <c r="Z149" s="8" t="s">
        <v>7765</v>
      </c>
      <c r="AA149" s="8" t="s">
        <v>7757</v>
      </c>
      <c r="AB149" s="8" t="s">
        <v>7758</v>
      </c>
      <c r="AI149" s="2" t="s">
        <v>10435</v>
      </c>
      <c r="AJ149" s="2" t="s">
        <v>8362</v>
      </c>
      <c r="AK149" s="2" t="s">
        <v>8359</v>
      </c>
      <c r="AL149" s="2" t="s">
        <v>8360</v>
      </c>
      <c r="AM149" s="2" t="s">
        <v>8361</v>
      </c>
      <c r="AN149" s="2" t="s">
        <v>8898</v>
      </c>
      <c r="AO149" s="2" t="s">
        <v>4905</v>
      </c>
      <c r="AP149" s="2" t="s">
        <v>8902</v>
      </c>
      <c r="AQ149" s="2" t="s">
        <v>8903</v>
      </c>
      <c r="AT149" s="2" t="s">
        <v>5505</v>
      </c>
      <c r="AU149" s="2" t="s">
        <v>5506</v>
      </c>
      <c r="AV149" s="2" t="s">
        <v>5480</v>
      </c>
      <c r="AW149" s="2" t="s">
        <v>5504</v>
      </c>
    </row>
    <row r="150" spans="1:49" x14ac:dyDescent="0.3">
      <c r="A150" s="98">
        <v>147</v>
      </c>
      <c r="D150" s="8" t="s">
        <v>7316</v>
      </c>
      <c r="E150" s="8" t="s">
        <v>2964</v>
      </c>
      <c r="F150" s="8" t="s">
        <v>4839</v>
      </c>
      <c r="G150" s="8" t="s">
        <v>4840</v>
      </c>
      <c r="H150" s="8" t="s">
        <v>4833</v>
      </c>
      <c r="J150" s="8" t="s">
        <v>14496</v>
      </c>
      <c r="K150" s="8" t="s">
        <v>3561</v>
      </c>
      <c r="L150" s="8"/>
      <c r="M150" s="8"/>
      <c r="N150" s="8"/>
      <c r="O150" s="8" t="s">
        <v>3809</v>
      </c>
      <c r="P150" s="2" t="s">
        <v>5761</v>
      </c>
      <c r="Q150" s="2" t="s">
        <v>6483</v>
      </c>
      <c r="R150" s="2" t="s">
        <v>9190</v>
      </c>
      <c r="S150" s="8" t="s">
        <v>2245</v>
      </c>
      <c r="Y150" s="8" t="s">
        <v>7759</v>
      </c>
      <c r="Z150" s="8" t="s">
        <v>7770</v>
      </c>
      <c r="AA150" s="8" t="s">
        <v>7757</v>
      </c>
      <c r="AB150" s="8" t="s">
        <v>7758</v>
      </c>
      <c r="AI150" s="2" t="s">
        <v>10811</v>
      </c>
      <c r="AJ150" s="2" t="s">
        <v>8362</v>
      </c>
      <c r="AK150" s="2" t="s">
        <v>8363</v>
      </c>
      <c r="AL150" s="2" t="s">
        <v>8364</v>
      </c>
      <c r="AM150" s="2" t="s">
        <v>8365</v>
      </c>
      <c r="AN150" s="2" t="s">
        <v>3042</v>
      </c>
      <c r="AO150" s="2" t="s">
        <v>4917</v>
      </c>
      <c r="AP150" s="2" t="s">
        <v>8904</v>
      </c>
      <c r="AQ150" s="2" t="s">
        <v>8903</v>
      </c>
      <c r="AT150" s="2" t="s">
        <v>5507</v>
      </c>
      <c r="AU150" s="2" t="s">
        <v>5506</v>
      </c>
      <c r="AV150" s="2" t="s">
        <v>5480</v>
      </c>
      <c r="AW150" s="2" t="s">
        <v>5508</v>
      </c>
    </row>
    <row r="151" spans="1:49" x14ac:dyDescent="0.3">
      <c r="A151" s="98">
        <v>148</v>
      </c>
      <c r="D151" s="8" t="s">
        <v>7328</v>
      </c>
      <c r="E151" s="8" t="s">
        <v>4841</v>
      </c>
      <c r="F151" s="8" t="s">
        <v>4842</v>
      </c>
      <c r="G151" s="8" t="s">
        <v>4840</v>
      </c>
      <c r="H151" s="8" t="s">
        <v>4809</v>
      </c>
      <c r="J151" s="8" t="s">
        <v>4442</v>
      </c>
      <c r="K151" s="8" t="s">
        <v>3562</v>
      </c>
      <c r="L151" s="8"/>
      <c r="M151" s="8"/>
      <c r="N151" s="8"/>
      <c r="O151" s="8" t="s">
        <v>3810</v>
      </c>
      <c r="P151" s="2" t="s">
        <v>5762</v>
      </c>
      <c r="Q151" s="2" t="s">
        <v>227</v>
      </c>
      <c r="R151" s="2" t="s">
        <v>9191</v>
      </c>
      <c r="S151" s="8" t="s">
        <v>2246</v>
      </c>
      <c r="Y151" s="8" t="s">
        <v>7761</v>
      </c>
      <c r="Z151" s="8" t="s">
        <v>7770</v>
      </c>
      <c r="AA151" s="8" t="s">
        <v>7762</v>
      </c>
      <c r="AB151" s="8" t="s">
        <v>7763</v>
      </c>
      <c r="AI151" s="2" t="s">
        <v>10944</v>
      </c>
      <c r="AJ151" s="2" t="s">
        <v>8362</v>
      </c>
      <c r="AK151" s="2" t="s">
        <v>8363</v>
      </c>
      <c r="AL151" s="2" t="s">
        <v>8364</v>
      </c>
      <c r="AM151" s="2" t="s">
        <v>8365</v>
      </c>
      <c r="AN151" s="2" t="s">
        <v>3042</v>
      </c>
      <c r="AO151" s="2" t="s">
        <v>4917</v>
      </c>
      <c r="AP151" s="2" t="s">
        <v>8905</v>
      </c>
      <c r="AQ151" s="2" t="s">
        <v>8906</v>
      </c>
      <c r="AT151" s="2" t="s">
        <v>5509</v>
      </c>
      <c r="AU151" s="2" t="s">
        <v>5506</v>
      </c>
      <c r="AV151" s="2" t="s">
        <v>5480</v>
      </c>
      <c r="AW151" s="2" t="s">
        <v>5510</v>
      </c>
    </row>
    <row r="152" spans="1:49" x14ac:dyDescent="0.3">
      <c r="A152" s="98">
        <v>149</v>
      </c>
      <c r="D152" s="8" t="s">
        <v>7317</v>
      </c>
      <c r="E152" s="8" t="s">
        <v>2975</v>
      </c>
      <c r="F152" s="8" t="s">
        <v>4843</v>
      </c>
      <c r="G152" s="8" t="s">
        <v>4844</v>
      </c>
      <c r="H152" s="8" t="s">
        <v>4809</v>
      </c>
      <c r="J152" s="8" t="s">
        <v>4443</v>
      </c>
      <c r="K152" s="8" t="s">
        <v>3563</v>
      </c>
      <c r="L152" s="8"/>
      <c r="M152" s="8"/>
      <c r="N152" s="8"/>
      <c r="O152" s="8" t="s">
        <v>3811</v>
      </c>
      <c r="P152" s="2" t="s">
        <v>5763</v>
      </c>
      <c r="Q152" s="2" t="s">
        <v>6549</v>
      </c>
      <c r="R152" s="2" t="s">
        <v>9192</v>
      </c>
      <c r="S152" s="8" t="s">
        <v>2247</v>
      </c>
      <c r="Y152" s="8" t="s">
        <v>7764</v>
      </c>
      <c r="Z152" s="8" t="s">
        <v>7775</v>
      </c>
      <c r="AA152" s="8" t="s">
        <v>7762</v>
      </c>
      <c r="AB152" s="8" t="s">
        <v>7763</v>
      </c>
      <c r="AI152" s="2" t="s">
        <v>9671</v>
      </c>
      <c r="AJ152" s="2" t="s">
        <v>8362</v>
      </c>
      <c r="AK152" s="2" t="s">
        <v>8366</v>
      </c>
      <c r="AL152" s="2" t="s">
        <v>8367</v>
      </c>
      <c r="AM152" s="2" t="s">
        <v>8365</v>
      </c>
      <c r="AN152" s="2" t="s">
        <v>3042</v>
      </c>
      <c r="AO152" s="2" t="s">
        <v>4919</v>
      </c>
      <c r="AP152" s="2" t="s">
        <v>8907</v>
      </c>
      <c r="AQ152" s="2" t="s">
        <v>8906</v>
      </c>
      <c r="AT152" s="2" t="s">
        <v>4708</v>
      </c>
      <c r="AU152" s="2" t="s">
        <v>5506</v>
      </c>
      <c r="AV152" s="2" t="s">
        <v>5480</v>
      </c>
      <c r="AW152" s="2" t="s">
        <v>5511</v>
      </c>
    </row>
    <row r="153" spans="1:49" x14ac:dyDescent="0.3">
      <c r="A153" s="98">
        <v>150</v>
      </c>
      <c r="D153" s="8" t="s">
        <v>14497</v>
      </c>
      <c r="E153" s="8" t="s">
        <v>4845</v>
      </c>
      <c r="F153" s="8" t="s">
        <v>4846</v>
      </c>
      <c r="G153" s="8" t="s">
        <v>4844</v>
      </c>
      <c r="H153" s="8" t="s">
        <v>4809</v>
      </c>
      <c r="J153" s="8" t="s">
        <v>3726</v>
      </c>
      <c r="K153" s="8" t="s">
        <v>3564</v>
      </c>
      <c r="L153" s="8"/>
      <c r="M153" s="8"/>
      <c r="N153" s="8"/>
      <c r="O153" s="8" t="s">
        <v>3812</v>
      </c>
      <c r="P153" s="2" t="s">
        <v>5764</v>
      </c>
      <c r="Q153" s="2" t="s">
        <v>2676</v>
      </c>
      <c r="R153" s="2" t="s">
        <v>9193</v>
      </c>
      <c r="S153" s="8" t="s">
        <v>2248</v>
      </c>
      <c r="Y153" s="8" t="s">
        <v>7766</v>
      </c>
      <c r="Z153" s="8" t="s">
        <v>7775</v>
      </c>
      <c r="AA153" s="8" t="s">
        <v>7767</v>
      </c>
      <c r="AB153" s="8" t="s">
        <v>7768</v>
      </c>
      <c r="AI153" s="2" t="s">
        <v>10579</v>
      </c>
      <c r="AJ153" s="2" t="s">
        <v>8368</v>
      </c>
      <c r="AK153" s="2" t="s">
        <v>8366</v>
      </c>
      <c r="AL153" s="2" t="s">
        <v>8367</v>
      </c>
      <c r="AM153" s="2" t="s">
        <v>8365</v>
      </c>
      <c r="AN153" s="2" t="s">
        <v>3042</v>
      </c>
      <c r="AO153" s="2" t="s">
        <v>4919</v>
      </c>
      <c r="AP153" s="2" t="s">
        <v>14498</v>
      </c>
      <c r="AQ153" s="2" t="s">
        <v>2905</v>
      </c>
      <c r="AT153" s="2" t="s">
        <v>3799</v>
      </c>
      <c r="AU153" s="2" t="s">
        <v>5506</v>
      </c>
      <c r="AV153" s="2" t="s">
        <v>5480</v>
      </c>
      <c r="AW153" s="2" t="s">
        <v>5512</v>
      </c>
    </row>
    <row r="154" spans="1:49" x14ac:dyDescent="0.3">
      <c r="A154" s="98">
        <v>151</v>
      </c>
      <c r="D154" s="8" t="s">
        <v>7329</v>
      </c>
      <c r="E154" s="8" t="s">
        <v>4847</v>
      </c>
      <c r="F154" s="8" t="s">
        <v>4848</v>
      </c>
      <c r="G154" s="8" t="s">
        <v>4849</v>
      </c>
      <c r="H154" s="8" t="s">
        <v>4809</v>
      </c>
      <c r="J154" s="8" t="s">
        <v>4444</v>
      </c>
      <c r="K154" s="8" t="s">
        <v>3565</v>
      </c>
      <c r="L154" s="8"/>
      <c r="M154" s="8"/>
      <c r="N154" s="8"/>
      <c r="O154" s="8" t="s">
        <v>3813</v>
      </c>
      <c r="P154" s="2" t="s">
        <v>5765</v>
      </c>
      <c r="Q154" s="2" t="s">
        <v>2681</v>
      </c>
      <c r="R154" s="2" t="s">
        <v>9194</v>
      </c>
      <c r="S154" s="8" t="s">
        <v>2249</v>
      </c>
      <c r="Y154" s="8" t="s">
        <v>7769</v>
      </c>
      <c r="Z154" s="8" t="s">
        <v>7780</v>
      </c>
      <c r="AA154" s="8" t="s">
        <v>7767</v>
      </c>
      <c r="AB154" s="8" t="s">
        <v>7768</v>
      </c>
      <c r="AI154" s="4" t="s">
        <v>12044</v>
      </c>
      <c r="AJ154" s="2" t="s">
        <v>8368</v>
      </c>
      <c r="AK154" s="2" t="s">
        <v>8369</v>
      </c>
      <c r="AL154" s="2" t="s">
        <v>8370</v>
      </c>
      <c r="AM154" s="2" t="s">
        <v>8365</v>
      </c>
      <c r="AN154" s="2" t="s">
        <v>8908</v>
      </c>
      <c r="AO154" s="2" t="s">
        <v>3130</v>
      </c>
      <c r="AP154" s="2" t="s">
        <v>8909</v>
      </c>
      <c r="AQ154" s="2" t="s">
        <v>2905</v>
      </c>
      <c r="AT154" s="2" t="s">
        <v>4690</v>
      </c>
      <c r="AU154" s="2" t="s">
        <v>5513</v>
      </c>
      <c r="AV154" s="2" t="s">
        <v>5480</v>
      </c>
      <c r="AW154" s="2" t="s">
        <v>5514</v>
      </c>
    </row>
    <row r="155" spans="1:49" x14ac:dyDescent="0.3">
      <c r="A155" s="98">
        <v>152</v>
      </c>
      <c r="D155" s="8" t="s">
        <v>7338</v>
      </c>
      <c r="E155" s="8" t="s">
        <v>4850</v>
      </c>
      <c r="F155" s="8" t="s">
        <v>4851</v>
      </c>
      <c r="G155" s="8" t="s">
        <v>4849</v>
      </c>
      <c r="H155" s="8" t="s">
        <v>4852</v>
      </c>
      <c r="J155" s="8" t="s">
        <v>4445</v>
      </c>
      <c r="K155" s="8" t="s">
        <v>3566</v>
      </c>
      <c r="L155" s="8"/>
      <c r="M155" s="8"/>
      <c r="N155" s="8"/>
      <c r="O155" s="8" t="s">
        <v>3814</v>
      </c>
      <c r="P155" s="2" t="s">
        <v>5766</v>
      </c>
      <c r="Q155" s="2" t="s">
        <v>6514</v>
      </c>
      <c r="R155" s="2" t="s">
        <v>9195</v>
      </c>
      <c r="S155" s="8" t="s">
        <v>2250</v>
      </c>
      <c r="Y155" s="8" t="s">
        <v>7771</v>
      </c>
      <c r="Z155" s="8" t="s">
        <v>7780</v>
      </c>
      <c r="AA155" s="8" t="s">
        <v>7772</v>
      </c>
      <c r="AB155" s="8" t="s">
        <v>7773</v>
      </c>
      <c r="AI155" s="2" t="s">
        <v>10427</v>
      </c>
      <c r="AJ155" s="2" t="s">
        <v>8368</v>
      </c>
      <c r="AK155" s="2" t="s">
        <v>8369</v>
      </c>
      <c r="AL155" s="2" t="s">
        <v>8370</v>
      </c>
      <c r="AM155" s="2" t="s">
        <v>8371</v>
      </c>
      <c r="AN155" s="2" t="s">
        <v>8908</v>
      </c>
      <c r="AO155" s="2" t="s">
        <v>3130</v>
      </c>
      <c r="AP155" s="2" t="s">
        <v>8910</v>
      </c>
      <c r="AQ155" s="2" t="s">
        <v>8911</v>
      </c>
      <c r="AT155" s="2" t="s">
        <v>5515</v>
      </c>
      <c r="AU155" s="2" t="s">
        <v>5513</v>
      </c>
      <c r="AV155" s="2" t="s">
        <v>5480</v>
      </c>
      <c r="AW155" s="2" t="s">
        <v>5516</v>
      </c>
    </row>
    <row r="156" spans="1:49" x14ac:dyDescent="0.3">
      <c r="A156" s="98">
        <v>153</v>
      </c>
      <c r="D156" s="8" t="s">
        <v>7330</v>
      </c>
      <c r="E156" s="8" t="s">
        <v>4853</v>
      </c>
      <c r="F156" s="8" t="s">
        <v>4854</v>
      </c>
      <c r="G156" s="8" t="s">
        <v>4855</v>
      </c>
      <c r="H156" s="8" t="s">
        <v>4852</v>
      </c>
      <c r="K156" s="8" t="s">
        <v>3567</v>
      </c>
      <c r="L156" s="8"/>
      <c r="M156" s="8"/>
      <c r="N156" s="8"/>
      <c r="O156" s="8" t="s">
        <v>3815</v>
      </c>
      <c r="P156" s="2" t="s">
        <v>5767</v>
      </c>
      <c r="Q156" s="2" t="s">
        <v>4752</v>
      </c>
      <c r="R156" s="2" t="s">
        <v>9196</v>
      </c>
      <c r="S156" s="8" t="s">
        <v>2251</v>
      </c>
      <c r="Y156" s="8" t="s">
        <v>7774</v>
      </c>
      <c r="Z156" s="8" t="s">
        <v>7785</v>
      </c>
      <c r="AA156" s="8" t="s">
        <v>7772</v>
      </c>
      <c r="AB156" s="8" t="s">
        <v>7773</v>
      </c>
      <c r="AI156" s="2" t="s">
        <v>9252</v>
      </c>
      <c r="AJ156" s="2" t="s">
        <v>8368</v>
      </c>
      <c r="AK156" s="2" t="s">
        <v>8372</v>
      </c>
      <c r="AL156" s="2" t="s">
        <v>2558</v>
      </c>
      <c r="AM156" s="2" t="s">
        <v>8371</v>
      </c>
      <c r="AN156" s="2" t="s">
        <v>8912</v>
      </c>
      <c r="AO156" s="2" t="s">
        <v>8913</v>
      </c>
      <c r="AP156" s="2" t="s">
        <v>8914</v>
      </c>
      <c r="AQ156" s="2" t="s">
        <v>8911</v>
      </c>
      <c r="AT156" s="2" t="s">
        <v>5517</v>
      </c>
      <c r="AU156" s="2" t="s">
        <v>5513</v>
      </c>
      <c r="AV156" s="2" t="s">
        <v>5480</v>
      </c>
      <c r="AW156" s="2" t="s">
        <v>5518</v>
      </c>
    </row>
    <row r="157" spans="1:49" x14ac:dyDescent="0.3">
      <c r="A157" s="98">
        <v>154</v>
      </c>
      <c r="D157" s="8" t="s">
        <v>7339</v>
      </c>
      <c r="E157" s="8" t="s">
        <v>4856</v>
      </c>
      <c r="F157" s="8" t="s">
        <v>4857</v>
      </c>
      <c r="G157" s="8" t="s">
        <v>4855</v>
      </c>
      <c r="H157" s="8" t="s">
        <v>4852</v>
      </c>
      <c r="K157" s="8" t="s">
        <v>3568</v>
      </c>
      <c r="L157" s="8"/>
      <c r="M157" s="8"/>
      <c r="N157" s="8"/>
      <c r="O157" s="8" t="s">
        <v>3816</v>
      </c>
      <c r="P157" s="2" t="s">
        <v>5768</v>
      </c>
      <c r="Q157" s="2" t="s">
        <v>4752</v>
      </c>
      <c r="R157" s="2" t="s">
        <v>9197</v>
      </c>
      <c r="S157" s="8" t="s">
        <v>2252</v>
      </c>
      <c r="Y157" s="8" t="s">
        <v>7776</v>
      </c>
      <c r="Z157" s="8" t="s">
        <v>7785</v>
      </c>
      <c r="AA157" s="8" t="s">
        <v>7777</v>
      </c>
      <c r="AB157" s="8" t="s">
        <v>7778</v>
      </c>
      <c r="AI157" s="2" t="s">
        <v>9877</v>
      </c>
      <c r="AJ157" s="2" t="s">
        <v>8373</v>
      </c>
      <c r="AK157" s="2" t="s">
        <v>8372</v>
      </c>
      <c r="AL157" s="2" t="s">
        <v>2558</v>
      </c>
      <c r="AM157" s="2" t="s">
        <v>8371</v>
      </c>
      <c r="AN157" s="2" t="s">
        <v>8912</v>
      </c>
      <c r="AO157" s="2" t="s">
        <v>8913</v>
      </c>
      <c r="AP157" s="2" t="s">
        <v>14499</v>
      </c>
      <c r="AQ157" s="2" t="s">
        <v>8915</v>
      </c>
      <c r="AT157" s="2" t="s">
        <v>5519</v>
      </c>
      <c r="AU157" s="2" t="s">
        <v>5513</v>
      </c>
      <c r="AV157" s="2" t="s">
        <v>5480</v>
      </c>
      <c r="AW157" s="2" t="s">
        <v>5518</v>
      </c>
    </row>
    <row r="158" spans="1:49" x14ac:dyDescent="0.3">
      <c r="A158" s="98">
        <v>155</v>
      </c>
      <c r="D158" s="8" t="s">
        <v>7331</v>
      </c>
      <c r="E158" s="8" t="s">
        <v>4858</v>
      </c>
      <c r="F158" s="8" t="s">
        <v>4859</v>
      </c>
      <c r="G158" s="8" t="s">
        <v>4860</v>
      </c>
      <c r="H158" s="8" t="s">
        <v>4852</v>
      </c>
      <c r="K158" s="8" t="s">
        <v>3569</v>
      </c>
      <c r="L158" s="8"/>
      <c r="M158" s="8"/>
      <c r="N158" s="8"/>
      <c r="O158" s="8" t="s">
        <v>3817</v>
      </c>
      <c r="P158" s="2" t="s">
        <v>5769</v>
      </c>
      <c r="Q158" s="2" t="s">
        <v>6468</v>
      </c>
      <c r="R158" s="2" t="s">
        <v>9198</v>
      </c>
      <c r="S158" s="8" t="s">
        <v>2253</v>
      </c>
      <c r="Y158" s="8" t="s">
        <v>7779</v>
      </c>
      <c r="Z158" s="8" t="s">
        <v>7791</v>
      </c>
      <c r="AA158" s="8" t="s">
        <v>7777</v>
      </c>
      <c r="AB158" s="8" t="s">
        <v>7778</v>
      </c>
      <c r="AI158" s="2" t="s">
        <v>9717</v>
      </c>
      <c r="AJ158" s="2" t="s">
        <v>8373</v>
      </c>
      <c r="AK158" s="2" t="s">
        <v>8374</v>
      </c>
      <c r="AL158" s="2" t="s">
        <v>8375</v>
      </c>
      <c r="AM158" s="2" t="s">
        <v>8371</v>
      </c>
      <c r="AN158" s="2" t="s">
        <v>8916</v>
      </c>
      <c r="AO158" s="2" t="s">
        <v>8917</v>
      </c>
      <c r="AP158" s="2" t="s">
        <v>8918</v>
      </c>
      <c r="AQ158" s="2" t="s">
        <v>8915</v>
      </c>
      <c r="AT158" s="2" t="s">
        <v>3803</v>
      </c>
      <c r="AU158" s="2" t="s">
        <v>5513</v>
      </c>
      <c r="AV158" s="2" t="s">
        <v>5480</v>
      </c>
      <c r="AW158" s="2" t="s">
        <v>5520</v>
      </c>
    </row>
    <row r="159" spans="1:49" x14ac:dyDescent="0.3">
      <c r="A159" s="98">
        <v>156</v>
      </c>
      <c r="D159" s="8" t="s">
        <v>7340</v>
      </c>
      <c r="E159" s="8" t="s">
        <v>4861</v>
      </c>
      <c r="F159" s="8" t="s">
        <v>4862</v>
      </c>
      <c r="G159" s="8" t="s">
        <v>4860</v>
      </c>
      <c r="H159" s="8" t="s">
        <v>4863</v>
      </c>
      <c r="K159" s="8" t="s">
        <v>3570</v>
      </c>
      <c r="L159" s="8"/>
      <c r="M159" s="8"/>
      <c r="N159" s="8"/>
      <c r="O159" s="8" t="s">
        <v>3818</v>
      </c>
      <c r="P159" s="2" t="s">
        <v>5770</v>
      </c>
      <c r="Q159" s="2" t="s">
        <v>6468</v>
      </c>
      <c r="R159" s="2" t="s">
        <v>9199</v>
      </c>
      <c r="S159" s="8" t="s">
        <v>2254</v>
      </c>
      <c r="Y159" s="8" t="s">
        <v>7781</v>
      </c>
      <c r="Z159" s="8" t="s">
        <v>7791</v>
      </c>
      <c r="AA159" s="8" t="s">
        <v>7782</v>
      </c>
      <c r="AB159" s="8" t="s">
        <v>7783</v>
      </c>
      <c r="AI159" s="2" t="s">
        <v>11087</v>
      </c>
      <c r="AJ159" s="2" t="s">
        <v>8373</v>
      </c>
      <c r="AK159" s="2" t="s">
        <v>8374</v>
      </c>
      <c r="AL159" s="2" t="s">
        <v>8375</v>
      </c>
      <c r="AM159" s="2" t="s">
        <v>2619</v>
      </c>
      <c r="AN159" s="2" t="s">
        <v>8916</v>
      </c>
      <c r="AO159" s="2" t="s">
        <v>8917</v>
      </c>
      <c r="AP159" s="2" t="s">
        <v>8919</v>
      </c>
      <c r="AQ159" s="2" t="s">
        <v>8920</v>
      </c>
      <c r="AT159" s="2" t="s">
        <v>5521</v>
      </c>
      <c r="AU159" s="2" t="s">
        <v>4744</v>
      </c>
      <c r="AV159" s="2" t="s">
        <v>5480</v>
      </c>
      <c r="AW159" s="2" t="s">
        <v>5520</v>
      </c>
    </row>
    <row r="160" spans="1:49" x14ac:dyDescent="0.3">
      <c r="A160" s="98">
        <v>157</v>
      </c>
      <c r="D160" s="8" t="s">
        <v>7332</v>
      </c>
      <c r="E160" s="8" t="s">
        <v>4864</v>
      </c>
      <c r="F160" s="8" t="s">
        <v>4865</v>
      </c>
      <c r="G160" s="8" t="s">
        <v>4866</v>
      </c>
      <c r="H160" s="8" t="s">
        <v>4863</v>
      </c>
      <c r="K160" s="8" t="s">
        <v>3571</v>
      </c>
      <c r="L160" s="8"/>
      <c r="M160" s="8"/>
      <c r="N160" s="8"/>
      <c r="O160" s="8" t="s">
        <v>3819</v>
      </c>
      <c r="P160" s="2" t="s">
        <v>5771</v>
      </c>
      <c r="Q160" s="2" t="s">
        <v>2725</v>
      </c>
      <c r="R160" s="2" t="s">
        <v>9200</v>
      </c>
      <c r="S160" s="8" t="s">
        <v>2255</v>
      </c>
      <c r="Y160" s="8" t="s">
        <v>7784</v>
      </c>
      <c r="Z160" s="8" t="s">
        <v>7795</v>
      </c>
      <c r="AA160" s="8" t="s">
        <v>7782</v>
      </c>
      <c r="AB160" s="8" t="s">
        <v>7786</v>
      </c>
      <c r="AI160" s="4" t="s">
        <v>12045</v>
      </c>
      <c r="AJ160" s="2" t="s">
        <v>8373</v>
      </c>
      <c r="AK160" s="2" t="s">
        <v>8376</v>
      </c>
      <c r="AL160" s="2" t="s">
        <v>8377</v>
      </c>
      <c r="AM160" s="2" t="s">
        <v>2619</v>
      </c>
      <c r="AN160" s="2" t="s">
        <v>8921</v>
      </c>
      <c r="AO160" s="2" t="s">
        <v>4926</v>
      </c>
      <c r="AP160" s="2" t="s">
        <v>8922</v>
      </c>
      <c r="AQ160" s="2" t="s">
        <v>8920</v>
      </c>
      <c r="AT160" s="2" t="s">
        <v>5522</v>
      </c>
      <c r="AU160" s="2" t="s">
        <v>4744</v>
      </c>
      <c r="AV160" s="2" t="s">
        <v>5480</v>
      </c>
      <c r="AW160" s="2" t="s">
        <v>5523</v>
      </c>
    </row>
    <row r="161" spans="1:49" x14ac:dyDescent="0.3">
      <c r="A161" s="98">
        <v>158</v>
      </c>
      <c r="D161" s="8" t="s">
        <v>7341</v>
      </c>
      <c r="E161" s="8" t="s">
        <v>3490</v>
      </c>
      <c r="F161" s="8" t="s">
        <v>4867</v>
      </c>
      <c r="G161" s="8" t="s">
        <v>4866</v>
      </c>
      <c r="H161" s="8" t="s">
        <v>4863</v>
      </c>
      <c r="K161" s="8" t="s">
        <v>3572</v>
      </c>
      <c r="L161" s="8"/>
      <c r="M161" s="8"/>
      <c r="N161" s="8"/>
      <c r="O161" s="8" t="s">
        <v>3820</v>
      </c>
      <c r="P161" s="2" t="s">
        <v>5772</v>
      </c>
      <c r="Q161" s="2" t="s">
        <v>6487</v>
      </c>
      <c r="R161" s="2" t="s">
        <v>9201</v>
      </c>
      <c r="S161" s="8" t="s">
        <v>2256</v>
      </c>
      <c r="Y161" s="8" t="s">
        <v>7787</v>
      </c>
      <c r="Z161" s="8" t="s">
        <v>7795</v>
      </c>
      <c r="AA161" s="8" t="s">
        <v>7788</v>
      </c>
      <c r="AB161" s="8" t="s">
        <v>7789</v>
      </c>
      <c r="AI161" s="2" t="s">
        <v>10546</v>
      </c>
      <c r="AJ161" s="2" t="s">
        <v>8378</v>
      </c>
      <c r="AK161" s="2" t="s">
        <v>8376</v>
      </c>
      <c r="AL161" s="2" t="s">
        <v>8377</v>
      </c>
      <c r="AM161" s="2" t="s">
        <v>8379</v>
      </c>
      <c r="AN161" s="2" t="s">
        <v>8921</v>
      </c>
      <c r="AO161" s="2" t="s">
        <v>8923</v>
      </c>
      <c r="AP161" s="2" t="s">
        <v>8924</v>
      </c>
      <c r="AQ161" s="2" t="s">
        <v>8925</v>
      </c>
      <c r="AT161" s="2" t="s">
        <v>5524</v>
      </c>
      <c r="AU161" s="2" t="s">
        <v>4744</v>
      </c>
      <c r="AV161" s="2" t="s">
        <v>5480</v>
      </c>
      <c r="AW161" s="2" t="s">
        <v>5523</v>
      </c>
    </row>
    <row r="162" spans="1:49" x14ac:dyDescent="0.3">
      <c r="A162" s="98">
        <v>159</v>
      </c>
      <c r="D162" s="8" t="s">
        <v>7333</v>
      </c>
      <c r="E162" s="8" t="s">
        <v>4868</v>
      </c>
      <c r="F162" s="8" t="s">
        <v>4869</v>
      </c>
      <c r="G162" s="8" t="s">
        <v>3065</v>
      </c>
      <c r="H162" s="8" t="s">
        <v>4863</v>
      </c>
      <c r="K162" s="8" t="s">
        <v>3573</v>
      </c>
      <c r="L162" s="8"/>
      <c r="M162" s="8"/>
      <c r="N162" s="8"/>
      <c r="O162" s="8" t="s">
        <v>3821</v>
      </c>
      <c r="P162" s="2" t="s">
        <v>4544</v>
      </c>
      <c r="Q162" s="2" t="s">
        <v>6433</v>
      </c>
      <c r="R162" s="2" t="s">
        <v>9202</v>
      </c>
      <c r="S162" s="8" t="s">
        <v>2257</v>
      </c>
      <c r="Y162" s="8" t="s">
        <v>7790</v>
      </c>
      <c r="Z162" s="8" t="s">
        <v>7800</v>
      </c>
      <c r="AA162" s="8" t="s">
        <v>7788</v>
      </c>
      <c r="AB162" s="8" t="s">
        <v>7789</v>
      </c>
      <c r="AI162" s="2" t="s">
        <v>9639</v>
      </c>
      <c r="AJ162" s="2" t="s">
        <v>8378</v>
      </c>
      <c r="AK162" s="2" t="s">
        <v>8380</v>
      </c>
      <c r="AL162" s="2" t="s">
        <v>8381</v>
      </c>
      <c r="AM162" s="2" t="s">
        <v>8379</v>
      </c>
      <c r="AN162" s="2" t="s">
        <v>8926</v>
      </c>
      <c r="AO162" s="2" t="s">
        <v>8923</v>
      </c>
      <c r="AP162" s="2" t="s">
        <v>8927</v>
      </c>
      <c r="AQ162" s="2" t="s">
        <v>8925</v>
      </c>
      <c r="AT162" s="2" t="s">
        <v>3804</v>
      </c>
      <c r="AU162" s="2" t="s">
        <v>4744</v>
      </c>
      <c r="AV162" s="2" t="s">
        <v>5480</v>
      </c>
      <c r="AW162" s="2" t="s">
        <v>5525</v>
      </c>
    </row>
    <row r="163" spans="1:49" x14ac:dyDescent="0.3">
      <c r="A163" s="98">
        <v>160</v>
      </c>
      <c r="D163" s="8" t="s">
        <v>7342</v>
      </c>
      <c r="E163" s="8" t="s">
        <v>4870</v>
      </c>
      <c r="F163" s="8" t="s">
        <v>4871</v>
      </c>
      <c r="G163" s="8" t="s">
        <v>3065</v>
      </c>
      <c r="H163" s="8" t="s">
        <v>4872</v>
      </c>
      <c r="K163" s="8" t="s">
        <v>3574</v>
      </c>
      <c r="L163" s="8"/>
      <c r="M163" s="8"/>
      <c r="N163" s="8"/>
      <c r="O163" s="8" t="s">
        <v>3822</v>
      </c>
      <c r="P163" s="2" t="s">
        <v>3539</v>
      </c>
      <c r="Q163" s="2" t="s">
        <v>2737</v>
      </c>
      <c r="R163" s="2" t="s">
        <v>9203</v>
      </c>
      <c r="S163" s="8" t="s">
        <v>2258</v>
      </c>
      <c r="Y163" s="8" t="s">
        <v>3932</v>
      </c>
      <c r="Z163" s="8" t="s">
        <v>7800</v>
      </c>
      <c r="AA163" s="8" t="s">
        <v>7792</v>
      </c>
      <c r="AB163" s="8" t="s">
        <v>7793</v>
      </c>
      <c r="AI163" s="2" t="s">
        <v>11190</v>
      </c>
      <c r="AJ163" s="2" t="s">
        <v>8378</v>
      </c>
      <c r="AK163" s="2" t="s">
        <v>8380</v>
      </c>
      <c r="AL163" s="2" t="s">
        <v>8381</v>
      </c>
      <c r="AM163" s="2" t="s">
        <v>8382</v>
      </c>
      <c r="AN163" s="2" t="s">
        <v>8926</v>
      </c>
      <c r="AO163" s="2" t="s">
        <v>8928</v>
      </c>
      <c r="AP163" s="2" t="s">
        <v>3001</v>
      </c>
      <c r="AQ163" s="2" t="s">
        <v>8929</v>
      </c>
      <c r="AT163" s="2" t="s">
        <v>5526</v>
      </c>
      <c r="AU163" s="2" t="s">
        <v>4744</v>
      </c>
      <c r="AV163" s="2" t="s">
        <v>5480</v>
      </c>
      <c r="AW163" s="2" t="s">
        <v>5525</v>
      </c>
    </row>
    <row r="164" spans="1:49" x14ac:dyDescent="0.3">
      <c r="A164" s="98">
        <v>161</v>
      </c>
      <c r="D164" s="8" t="s">
        <v>7334</v>
      </c>
      <c r="E164" s="8" t="s">
        <v>4873</v>
      </c>
      <c r="F164" s="8" t="s">
        <v>4874</v>
      </c>
      <c r="G164" s="8" t="s">
        <v>4875</v>
      </c>
      <c r="H164" s="8" t="s">
        <v>4872</v>
      </c>
      <c r="K164" s="8" t="s">
        <v>3575</v>
      </c>
      <c r="L164" s="8"/>
      <c r="M164" s="8"/>
      <c r="N164" s="8"/>
      <c r="O164" s="8" t="s">
        <v>3823</v>
      </c>
      <c r="P164" s="2" t="s">
        <v>5773</v>
      </c>
      <c r="Q164" s="2" t="s">
        <v>6510</v>
      </c>
      <c r="R164" s="2" t="s">
        <v>9204</v>
      </c>
      <c r="S164" s="8" t="s">
        <v>146</v>
      </c>
      <c r="Y164" s="8" t="s">
        <v>7794</v>
      </c>
      <c r="Z164" s="8" t="s">
        <v>7805</v>
      </c>
      <c r="AA164" s="8" t="s">
        <v>7792</v>
      </c>
      <c r="AB164" s="8" t="s">
        <v>7796</v>
      </c>
      <c r="AI164" s="2" t="s">
        <v>11211</v>
      </c>
      <c r="AJ164" s="2" t="s">
        <v>8378</v>
      </c>
      <c r="AK164" s="2" t="s">
        <v>8383</v>
      </c>
      <c r="AL164" s="2" t="s">
        <v>8384</v>
      </c>
      <c r="AM164" s="2" t="s">
        <v>8382</v>
      </c>
      <c r="AN164" s="2" t="s">
        <v>8930</v>
      </c>
      <c r="AO164" s="2" t="s">
        <v>8931</v>
      </c>
      <c r="AP164" s="2" t="s">
        <v>8932</v>
      </c>
      <c r="AQ164" s="2" t="s">
        <v>8929</v>
      </c>
      <c r="AT164" s="2" t="s">
        <v>3805</v>
      </c>
      <c r="AU164" s="2" t="s">
        <v>5527</v>
      </c>
      <c r="AV164" s="2" t="s">
        <v>5480</v>
      </c>
      <c r="AW164" s="2" t="s">
        <v>411</v>
      </c>
    </row>
    <row r="165" spans="1:49" x14ac:dyDescent="0.3">
      <c r="A165" s="98">
        <v>162</v>
      </c>
      <c r="D165" s="8" t="s">
        <v>7343</v>
      </c>
      <c r="E165" s="8" t="s">
        <v>4876</v>
      </c>
      <c r="F165" s="8" t="s">
        <v>4877</v>
      </c>
      <c r="G165" s="8" t="s">
        <v>4875</v>
      </c>
      <c r="H165" s="8" t="s">
        <v>4872</v>
      </c>
      <c r="K165" s="8" t="s">
        <v>3576</v>
      </c>
      <c r="L165" s="8"/>
      <c r="M165" s="8"/>
      <c r="N165" s="8"/>
      <c r="O165" s="8" t="s">
        <v>3824</v>
      </c>
      <c r="P165" s="2" t="s">
        <v>5774</v>
      </c>
      <c r="Q165" s="2" t="s">
        <v>6399</v>
      </c>
      <c r="R165" s="2" t="s">
        <v>9205</v>
      </c>
      <c r="S165" s="8" t="s">
        <v>2259</v>
      </c>
      <c r="Y165" s="8" t="s">
        <v>7797</v>
      </c>
      <c r="Z165" s="8" t="s">
        <v>7805</v>
      </c>
      <c r="AA165" s="8" t="s">
        <v>7798</v>
      </c>
      <c r="AB165" s="8" t="s">
        <v>7796</v>
      </c>
      <c r="AI165" s="2" t="s">
        <v>10896</v>
      </c>
      <c r="AJ165" s="2" t="s">
        <v>8378</v>
      </c>
      <c r="AK165" s="2" t="s">
        <v>8383</v>
      </c>
      <c r="AL165" s="2" t="s">
        <v>8384</v>
      </c>
      <c r="AM165" s="2" t="s">
        <v>8385</v>
      </c>
      <c r="AN165" s="2" t="s">
        <v>8930</v>
      </c>
      <c r="AO165" s="2" t="s">
        <v>8931</v>
      </c>
      <c r="AP165" s="2" t="s">
        <v>8933</v>
      </c>
      <c r="AQ165" s="2" t="s">
        <v>8934</v>
      </c>
      <c r="AT165" s="2" t="s">
        <v>5528</v>
      </c>
      <c r="AU165" s="2" t="s">
        <v>5527</v>
      </c>
      <c r="AV165" s="2" t="s">
        <v>5480</v>
      </c>
      <c r="AW165" s="2" t="s">
        <v>411</v>
      </c>
    </row>
    <row r="166" spans="1:49" x14ac:dyDescent="0.3">
      <c r="A166" s="98">
        <v>163</v>
      </c>
      <c r="D166" s="8" t="s">
        <v>7335</v>
      </c>
      <c r="E166" s="8" t="s">
        <v>4878</v>
      </c>
      <c r="F166" s="8" t="s">
        <v>4879</v>
      </c>
      <c r="G166" s="8" t="s">
        <v>3067</v>
      </c>
      <c r="H166" s="8" t="s">
        <v>4872</v>
      </c>
      <c r="K166" s="8" t="s">
        <v>3577</v>
      </c>
      <c r="L166" s="8"/>
      <c r="M166" s="8"/>
      <c r="N166" s="8"/>
      <c r="O166" s="8" t="s">
        <v>3825</v>
      </c>
      <c r="P166" s="2" t="s">
        <v>4550</v>
      </c>
      <c r="Q166" s="2" t="s">
        <v>6543</v>
      </c>
      <c r="R166" s="2" t="s">
        <v>9206</v>
      </c>
      <c r="S166" s="8" t="s">
        <v>2260</v>
      </c>
      <c r="Y166" s="8" t="s">
        <v>7799</v>
      </c>
      <c r="Z166" s="8" t="s">
        <v>7810</v>
      </c>
      <c r="AA166" s="8" t="s">
        <v>7798</v>
      </c>
      <c r="AB166" s="8" t="s">
        <v>7801</v>
      </c>
      <c r="AI166" s="2" t="s">
        <v>10971</v>
      </c>
      <c r="AJ166" s="2" t="s">
        <v>8378</v>
      </c>
      <c r="AK166" s="2" t="s">
        <v>8386</v>
      </c>
      <c r="AL166" s="2" t="s">
        <v>8387</v>
      </c>
      <c r="AM166" s="2" t="s">
        <v>8385</v>
      </c>
      <c r="AN166" s="2" t="s">
        <v>8930</v>
      </c>
      <c r="AO166" s="2" t="s">
        <v>8935</v>
      </c>
      <c r="AP166" s="2" t="s">
        <v>8936</v>
      </c>
      <c r="AQ166" s="2" t="s">
        <v>8934</v>
      </c>
      <c r="AT166" s="2" t="s">
        <v>3806</v>
      </c>
      <c r="AU166" s="2" t="s">
        <v>5527</v>
      </c>
      <c r="AV166" s="2" t="s">
        <v>5480</v>
      </c>
      <c r="AW166" s="2" t="s">
        <v>5529</v>
      </c>
    </row>
    <row r="167" spans="1:49" x14ac:dyDescent="0.3">
      <c r="A167" s="98">
        <v>164</v>
      </c>
      <c r="D167" s="8" t="s">
        <v>7344</v>
      </c>
      <c r="E167" s="8" t="s">
        <v>4880</v>
      </c>
      <c r="F167" s="8" t="s">
        <v>4881</v>
      </c>
      <c r="G167" s="8" t="s">
        <v>3067</v>
      </c>
      <c r="H167" s="8" t="s">
        <v>4882</v>
      </c>
      <c r="K167" s="8" t="s">
        <v>3578</v>
      </c>
      <c r="L167" s="8"/>
      <c r="M167" s="8"/>
      <c r="N167" s="8"/>
      <c r="O167" s="8" t="s">
        <v>3826</v>
      </c>
      <c r="P167" s="2" t="s">
        <v>5775</v>
      </c>
      <c r="Q167" s="2" t="s">
        <v>2758</v>
      </c>
      <c r="R167" s="2" t="s">
        <v>9207</v>
      </c>
      <c r="S167" s="8" t="s">
        <v>2261</v>
      </c>
      <c r="Y167" s="8" t="s">
        <v>7802</v>
      </c>
      <c r="Z167" s="8" t="s">
        <v>7810</v>
      </c>
      <c r="AA167" s="8" t="s">
        <v>7803</v>
      </c>
      <c r="AB167" s="8" t="s">
        <v>7801</v>
      </c>
      <c r="AI167" s="2" t="s">
        <v>10463</v>
      </c>
      <c r="AJ167" s="2" t="s">
        <v>8378</v>
      </c>
      <c r="AK167" s="2" t="s">
        <v>8386</v>
      </c>
      <c r="AL167" s="2" t="s">
        <v>8387</v>
      </c>
      <c r="AM167" s="2" t="s">
        <v>8388</v>
      </c>
      <c r="AN167" s="2" t="s">
        <v>8930</v>
      </c>
      <c r="AO167" s="2" t="s">
        <v>8937</v>
      </c>
      <c r="AP167" s="2" t="s">
        <v>8938</v>
      </c>
      <c r="AQ167" s="2" t="s">
        <v>8939</v>
      </c>
      <c r="AT167" s="2" t="s">
        <v>5530</v>
      </c>
      <c r="AU167" s="2" t="s">
        <v>5527</v>
      </c>
      <c r="AV167" s="2" t="s">
        <v>5480</v>
      </c>
      <c r="AW167" s="2" t="s">
        <v>5529</v>
      </c>
    </row>
    <row r="168" spans="1:49" x14ac:dyDescent="0.3">
      <c r="A168" s="98">
        <v>165</v>
      </c>
      <c r="D168" s="8" t="s">
        <v>7336</v>
      </c>
      <c r="E168" s="8" t="s">
        <v>3071</v>
      </c>
      <c r="F168" s="8" t="s">
        <v>4883</v>
      </c>
      <c r="G168" s="8" t="s">
        <v>4884</v>
      </c>
      <c r="H168" s="8" t="s">
        <v>4882</v>
      </c>
      <c r="K168" s="8" t="s">
        <v>3579</v>
      </c>
      <c r="L168" s="8"/>
      <c r="M168" s="8"/>
      <c r="N168" s="8"/>
      <c r="O168" s="8" t="s">
        <v>3827</v>
      </c>
      <c r="P168" s="2" t="s">
        <v>3905</v>
      </c>
      <c r="Q168" s="2" t="s">
        <v>2760</v>
      </c>
      <c r="R168" s="2" t="s">
        <v>9208</v>
      </c>
      <c r="S168" s="8" t="s">
        <v>2262</v>
      </c>
      <c r="Y168" s="8" t="s">
        <v>7804</v>
      </c>
      <c r="Z168" s="8" t="s">
        <v>7815</v>
      </c>
      <c r="AA168" s="8" t="s">
        <v>7803</v>
      </c>
      <c r="AB168" s="8" t="s">
        <v>7806</v>
      </c>
      <c r="AI168" s="2" t="s">
        <v>11049</v>
      </c>
      <c r="AJ168" s="2" t="s">
        <v>8378</v>
      </c>
      <c r="AK168" s="2" t="s">
        <v>8389</v>
      </c>
      <c r="AL168" s="2" t="s">
        <v>8390</v>
      </c>
      <c r="AM168" s="2" t="s">
        <v>8388</v>
      </c>
      <c r="AN168" s="2" t="s">
        <v>8940</v>
      </c>
      <c r="AO168" s="2" t="s">
        <v>8941</v>
      </c>
      <c r="AP168" s="2" t="s">
        <v>8942</v>
      </c>
      <c r="AQ168" s="2" t="s">
        <v>8939</v>
      </c>
      <c r="AT168" s="2" t="s">
        <v>5531</v>
      </c>
      <c r="AU168" s="2" t="s">
        <v>5527</v>
      </c>
      <c r="AV168" s="2" t="s">
        <v>5480</v>
      </c>
      <c r="AW168" s="2" t="s">
        <v>5532</v>
      </c>
    </row>
    <row r="169" spans="1:49" x14ac:dyDescent="0.3">
      <c r="A169" s="98">
        <v>166</v>
      </c>
      <c r="D169" s="8" t="s">
        <v>7345</v>
      </c>
      <c r="E169" s="8" t="s">
        <v>4885</v>
      </c>
      <c r="F169" s="8" t="s">
        <v>4886</v>
      </c>
      <c r="G169" s="8" t="s">
        <v>4884</v>
      </c>
      <c r="H169" s="8" t="s">
        <v>4882</v>
      </c>
      <c r="K169" s="8" t="s">
        <v>3580</v>
      </c>
      <c r="L169" s="8"/>
      <c r="M169" s="8"/>
      <c r="N169" s="8"/>
      <c r="O169" s="8" t="s">
        <v>3828</v>
      </c>
      <c r="P169" s="2" t="s">
        <v>4553</v>
      </c>
      <c r="Q169" s="2" t="s">
        <v>5151</v>
      </c>
      <c r="R169" s="2" t="s">
        <v>9209</v>
      </c>
      <c r="S169" s="8" t="s">
        <v>2263</v>
      </c>
      <c r="Y169" s="8" t="s">
        <v>7807</v>
      </c>
      <c r="Z169" s="8" t="s">
        <v>7815</v>
      </c>
      <c r="AA169" s="8" t="s">
        <v>7808</v>
      </c>
      <c r="AB169" s="8" t="s">
        <v>7806</v>
      </c>
      <c r="AI169" s="2" t="s">
        <v>9713</v>
      </c>
      <c r="AJ169" s="2" t="s">
        <v>8378</v>
      </c>
      <c r="AK169" s="2" t="s">
        <v>8389</v>
      </c>
      <c r="AL169" s="2" t="s">
        <v>8390</v>
      </c>
      <c r="AM169" s="2" t="s">
        <v>8391</v>
      </c>
      <c r="AN169" s="2" t="s">
        <v>8940</v>
      </c>
      <c r="AO169" s="2" t="s">
        <v>8941</v>
      </c>
      <c r="AP169" s="2" t="s">
        <v>8943</v>
      </c>
      <c r="AQ169" s="2" t="s">
        <v>8944</v>
      </c>
      <c r="AT169" s="2" t="s">
        <v>5533</v>
      </c>
      <c r="AU169" s="2" t="s">
        <v>5534</v>
      </c>
      <c r="AV169" s="2" t="s">
        <v>5480</v>
      </c>
      <c r="AW169" s="2" t="s">
        <v>5535</v>
      </c>
    </row>
    <row r="170" spans="1:49" x14ac:dyDescent="0.3">
      <c r="A170" s="98">
        <v>167</v>
      </c>
      <c r="D170" s="8" t="s">
        <v>7337</v>
      </c>
      <c r="E170" s="8" t="s">
        <v>4887</v>
      </c>
      <c r="F170" s="8" t="s">
        <v>4888</v>
      </c>
      <c r="G170" s="8" t="s">
        <v>4889</v>
      </c>
      <c r="H170" s="8" t="s">
        <v>4882</v>
      </c>
      <c r="K170" s="8" t="s">
        <v>3581</v>
      </c>
      <c r="L170" s="8"/>
      <c r="M170" s="8"/>
      <c r="N170" s="8"/>
      <c r="O170" s="8" t="s">
        <v>3829</v>
      </c>
      <c r="P170" s="2" t="s">
        <v>5776</v>
      </c>
      <c r="Q170" s="2" t="s">
        <v>6484</v>
      </c>
      <c r="R170" s="2" t="s">
        <v>9210</v>
      </c>
      <c r="S170" s="8" t="s">
        <v>2264</v>
      </c>
      <c r="Y170" s="8" t="s">
        <v>7809</v>
      </c>
      <c r="Z170" s="8" t="s">
        <v>7820</v>
      </c>
      <c r="AA170" s="8" t="s">
        <v>7808</v>
      </c>
      <c r="AB170" s="8" t="s">
        <v>7811</v>
      </c>
      <c r="AI170" s="2" t="s">
        <v>11023</v>
      </c>
      <c r="AJ170" s="2" t="s">
        <v>8378</v>
      </c>
      <c r="AK170" s="2" t="s">
        <v>8392</v>
      </c>
      <c r="AL170" s="2" t="s">
        <v>8393</v>
      </c>
      <c r="AM170" s="2" t="s">
        <v>8391</v>
      </c>
      <c r="AN170" s="2" t="s">
        <v>8945</v>
      </c>
      <c r="AO170" s="2" t="s">
        <v>4932</v>
      </c>
      <c r="AP170" s="2" t="s">
        <v>8946</v>
      </c>
      <c r="AQ170" s="2" t="s">
        <v>8944</v>
      </c>
      <c r="AT170" s="2" t="s">
        <v>5536</v>
      </c>
      <c r="AU170" s="2" t="s">
        <v>5534</v>
      </c>
      <c r="AV170" s="2" t="s">
        <v>5480</v>
      </c>
      <c r="AW170" s="2" t="s">
        <v>5537</v>
      </c>
    </row>
    <row r="171" spans="1:49" x14ac:dyDescent="0.3">
      <c r="A171" s="98">
        <v>168</v>
      </c>
      <c r="D171" s="8" t="s">
        <v>7346</v>
      </c>
      <c r="E171" s="8" t="s">
        <v>4890</v>
      </c>
      <c r="F171" s="8" t="s">
        <v>4891</v>
      </c>
      <c r="G171" s="8" t="s">
        <v>4889</v>
      </c>
      <c r="H171" s="8" t="s">
        <v>4892</v>
      </c>
      <c r="K171" s="8" t="s">
        <v>3582</v>
      </c>
      <c r="L171" s="8"/>
      <c r="M171" s="8"/>
      <c r="N171" s="8"/>
      <c r="O171" s="8" t="s">
        <v>3830</v>
      </c>
      <c r="P171" s="2" t="s">
        <v>5777</v>
      </c>
      <c r="Q171" s="2" t="s">
        <v>2813</v>
      </c>
      <c r="R171" s="2" t="s">
        <v>9211</v>
      </c>
      <c r="S171" s="8" t="s">
        <v>2265</v>
      </c>
      <c r="Y171" s="8" t="s">
        <v>7812</v>
      </c>
      <c r="Z171" s="8" t="s">
        <v>7820</v>
      </c>
      <c r="AA171" s="8" t="s">
        <v>7813</v>
      </c>
      <c r="AB171" s="8" t="s">
        <v>7811</v>
      </c>
      <c r="AI171" s="2" t="s">
        <v>9961</v>
      </c>
      <c r="AJ171" s="2" t="s">
        <v>8378</v>
      </c>
      <c r="AK171" s="2" t="s">
        <v>8392</v>
      </c>
      <c r="AL171" s="2" t="s">
        <v>8393</v>
      </c>
      <c r="AM171" s="2" t="s">
        <v>8394</v>
      </c>
      <c r="AN171" s="2" t="s">
        <v>8945</v>
      </c>
      <c r="AO171" s="2" t="s">
        <v>4932</v>
      </c>
      <c r="AP171" s="2" t="s">
        <v>8947</v>
      </c>
      <c r="AQ171" s="2" t="s">
        <v>8948</v>
      </c>
      <c r="AT171" s="2" t="s">
        <v>3808</v>
      </c>
      <c r="AU171" s="2" t="s">
        <v>5534</v>
      </c>
      <c r="AV171" s="2" t="s">
        <v>5480</v>
      </c>
      <c r="AW171" s="2" t="s">
        <v>5538</v>
      </c>
    </row>
    <row r="172" spans="1:49" x14ac:dyDescent="0.3">
      <c r="A172" s="98">
        <v>169</v>
      </c>
      <c r="D172" s="8" t="s">
        <v>14500</v>
      </c>
      <c r="E172" s="8" t="s">
        <v>4893</v>
      </c>
      <c r="F172" s="8" t="s">
        <v>4894</v>
      </c>
      <c r="G172" s="8" t="s">
        <v>4895</v>
      </c>
      <c r="H172" s="8" t="s">
        <v>4892</v>
      </c>
      <c r="K172" s="8" t="s">
        <v>3583</v>
      </c>
      <c r="L172" s="8"/>
      <c r="M172" s="8"/>
      <c r="N172" s="8"/>
      <c r="O172" s="8" t="s">
        <v>3831</v>
      </c>
      <c r="P172" s="2" t="s">
        <v>3906</v>
      </c>
      <c r="Q172" s="2" t="s">
        <v>6387</v>
      </c>
      <c r="R172" s="2" t="s">
        <v>9212</v>
      </c>
      <c r="S172" s="8" t="s">
        <v>2266</v>
      </c>
      <c r="Y172" s="8" t="s">
        <v>7814</v>
      </c>
      <c r="Z172" s="8" t="s">
        <v>7824</v>
      </c>
      <c r="AA172" s="8" t="s">
        <v>7813</v>
      </c>
      <c r="AB172" s="8" t="s">
        <v>7816</v>
      </c>
      <c r="AI172" s="2" t="s">
        <v>11040</v>
      </c>
      <c r="AJ172" s="2" t="s">
        <v>8378</v>
      </c>
      <c r="AK172" s="2" t="s">
        <v>8395</v>
      </c>
      <c r="AL172" s="2" t="s">
        <v>8396</v>
      </c>
      <c r="AM172" s="2" t="s">
        <v>8394</v>
      </c>
      <c r="AN172" s="2" t="s">
        <v>8949</v>
      </c>
      <c r="AO172" s="2" t="s">
        <v>8950</v>
      </c>
      <c r="AP172" s="2" t="s">
        <v>8951</v>
      </c>
      <c r="AQ172" s="2" t="s">
        <v>8948</v>
      </c>
      <c r="AT172" s="2" t="s">
        <v>5539</v>
      </c>
      <c r="AU172" s="2" t="s">
        <v>5534</v>
      </c>
      <c r="AV172" s="2" t="s">
        <v>5480</v>
      </c>
      <c r="AW172" s="2" t="s">
        <v>5540</v>
      </c>
    </row>
    <row r="173" spans="1:49" x14ac:dyDescent="0.3">
      <c r="A173" s="98">
        <v>170</v>
      </c>
      <c r="D173" s="8" t="s">
        <v>14501</v>
      </c>
      <c r="E173" s="8" t="s">
        <v>4896</v>
      </c>
      <c r="F173" s="8" t="s">
        <v>3069</v>
      </c>
      <c r="G173" s="8" t="s">
        <v>4895</v>
      </c>
      <c r="H173" s="8" t="s">
        <v>4892</v>
      </c>
      <c r="K173" s="8" t="s">
        <v>3584</v>
      </c>
      <c r="L173" s="8"/>
      <c r="M173" s="8"/>
      <c r="N173" s="8"/>
      <c r="O173" s="8" t="s">
        <v>3832</v>
      </c>
      <c r="P173" s="2" t="s">
        <v>5778</v>
      </c>
      <c r="Q173" s="2" t="s">
        <v>6502</v>
      </c>
      <c r="R173" s="2" t="s">
        <v>9213</v>
      </c>
      <c r="S173" s="8" t="s">
        <v>2267</v>
      </c>
      <c r="Y173" s="8" t="s">
        <v>7817</v>
      </c>
      <c r="Z173" s="8" t="s">
        <v>7824</v>
      </c>
      <c r="AA173" s="8" t="s">
        <v>7818</v>
      </c>
      <c r="AB173" s="8" t="s">
        <v>7816</v>
      </c>
      <c r="AI173" s="2" t="s">
        <v>10080</v>
      </c>
      <c r="AJ173" s="2" t="s">
        <v>8378</v>
      </c>
      <c r="AK173" s="2" t="s">
        <v>8395</v>
      </c>
      <c r="AL173" s="2" t="s">
        <v>8396</v>
      </c>
      <c r="AM173" s="2" t="s">
        <v>8397</v>
      </c>
      <c r="AN173" s="2" t="s">
        <v>8949</v>
      </c>
      <c r="AO173" s="2" t="s">
        <v>8950</v>
      </c>
      <c r="AP173" s="2" t="s">
        <v>8952</v>
      </c>
      <c r="AQ173" s="2" t="s">
        <v>8953</v>
      </c>
      <c r="AT173" s="2" t="s">
        <v>5541</v>
      </c>
      <c r="AU173" s="2" t="s">
        <v>5534</v>
      </c>
      <c r="AV173" s="2" t="s">
        <v>5480</v>
      </c>
      <c r="AW173" s="2" t="s">
        <v>5542</v>
      </c>
    </row>
    <row r="174" spans="1:49" x14ac:dyDescent="0.3">
      <c r="A174" s="98">
        <v>171</v>
      </c>
      <c r="D174" s="8" t="s">
        <v>14502</v>
      </c>
      <c r="E174" s="8" t="s">
        <v>4897</v>
      </c>
      <c r="F174" s="8" t="s">
        <v>4898</v>
      </c>
      <c r="G174" s="8" t="s">
        <v>4899</v>
      </c>
      <c r="H174" s="8" t="s">
        <v>4892</v>
      </c>
      <c r="K174" s="8" t="s">
        <v>3585</v>
      </c>
      <c r="L174" s="8"/>
      <c r="M174" s="8"/>
      <c r="N174" s="8"/>
      <c r="O174" s="8" t="s">
        <v>3833</v>
      </c>
      <c r="P174" s="2" t="s">
        <v>5779</v>
      </c>
      <c r="Q174" s="2" t="s">
        <v>6511</v>
      </c>
      <c r="S174" s="8" t="s">
        <v>2268</v>
      </c>
      <c r="Y174" s="8" t="s">
        <v>7819</v>
      </c>
      <c r="Z174" s="8" t="s">
        <v>7828</v>
      </c>
      <c r="AA174" s="8" t="s">
        <v>7818</v>
      </c>
      <c r="AB174" s="8" t="s">
        <v>7821</v>
      </c>
      <c r="AI174" s="2" t="s">
        <v>10448</v>
      </c>
      <c r="AJ174" s="2" t="s">
        <v>8378</v>
      </c>
      <c r="AK174" s="2" t="s">
        <v>8398</v>
      </c>
      <c r="AL174" s="2" t="s">
        <v>8399</v>
      </c>
      <c r="AM174" s="2" t="s">
        <v>8397</v>
      </c>
      <c r="AN174" s="2" t="s">
        <v>8954</v>
      </c>
      <c r="AO174" s="2" t="s">
        <v>8955</v>
      </c>
      <c r="AP174" s="2" t="s">
        <v>8956</v>
      </c>
      <c r="AQ174" s="2" t="s">
        <v>8953</v>
      </c>
      <c r="AT174" s="2" t="s">
        <v>5543</v>
      </c>
      <c r="AU174" s="2" t="s">
        <v>5544</v>
      </c>
      <c r="AV174" s="2" t="s">
        <v>5480</v>
      </c>
      <c r="AW174" s="2" t="s">
        <v>5545</v>
      </c>
    </row>
    <row r="175" spans="1:49" x14ac:dyDescent="0.3">
      <c r="A175" s="98">
        <v>172</v>
      </c>
      <c r="D175" s="8" t="s">
        <v>7347</v>
      </c>
      <c r="E175" s="8" t="s">
        <v>4900</v>
      </c>
      <c r="F175" s="8" t="s">
        <v>4901</v>
      </c>
      <c r="G175" s="8" t="s">
        <v>4902</v>
      </c>
      <c r="H175" s="8" t="s">
        <v>4903</v>
      </c>
      <c r="K175" s="8" t="s">
        <v>2468</v>
      </c>
      <c r="L175" s="8"/>
      <c r="M175" s="8"/>
      <c r="N175" s="8"/>
      <c r="O175" s="8" t="s">
        <v>3834</v>
      </c>
      <c r="P175" s="2" t="s">
        <v>5780</v>
      </c>
      <c r="Q175" s="2" t="s">
        <v>6537</v>
      </c>
      <c r="S175" s="8" t="s">
        <v>2269</v>
      </c>
      <c r="Y175" s="8" t="s">
        <v>7822</v>
      </c>
      <c r="Z175" s="8" t="s">
        <v>7828</v>
      </c>
      <c r="AA175" s="8" t="s">
        <v>7823</v>
      </c>
      <c r="AB175" s="8" t="s">
        <v>7821</v>
      </c>
      <c r="AI175" s="2" t="s">
        <v>10968</v>
      </c>
      <c r="AJ175" s="2" t="s">
        <v>8378</v>
      </c>
      <c r="AK175" s="2" t="s">
        <v>8398</v>
      </c>
      <c r="AL175" s="2" t="s">
        <v>8399</v>
      </c>
      <c r="AM175" s="2" t="s">
        <v>2744</v>
      </c>
      <c r="AN175" s="2" t="s">
        <v>8954</v>
      </c>
      <c r="AO175" s="2" t="s">
        <v>8957</v>
      </c>
      <c r="AP175" s="2" t="s">
        <v>6190</v>
      </c>
      <c r="AQ175" s="2" t="s">
        <v>8958</v>
      </c>
      <c r="AT175" s="2" t="s">
        <v>5546</v>
      </c>
      <c r="AU175" s="2" t="s">
        <v>5544</v>
      </c>
      <c r="AV175" s="2" t="s">
        <v>5480</v>
      </c>
      <c r="AW175" s="2" t="s">
        <v>5547</v>
      </c>
    </row>
    <row r="176" spans="1:49" x14ac:dyDescent="0.3">
      <c r="A176" s="98">
        <v>173</v>
      </c>
      <c r="D176" s="2" t="s">
        <v>7348</v>
      </c>
      <c r="E176" s="8" t="s">
        <v>4904</v>
      </c>
      <c r="F176" s="8" t="s">
        <v>4905</v>
      </c>
      <c r="G176" s="8" t="s">
        <v>4906</v>
      </c>
      <c r="H176" s="8" t="s">
        <v>4903</v>
      </c>
      <c r="K176" s="8" t="s">
        <v>3586</v>
      </c>
      <c r="L176" s="8"/>
      <c r="M176" s="8"/>
      <c r="N176" s="8"/>
      <c r="O176" s="8" t="s">
        <v>3835</v>
      </c>
      <c r="P176" s="2" t="s">
        <v>3907</v>
      </c>
      <c r="Q176" s="2" t="s">
        <v>6491</v>
      </c>
      <c r="S176" s="8" t="s">
        <v>2270</v>
      </c>
      <c r="Y176" s="8" t="s">
        <v>3884</v>
      </c>
      <c r="Z176" s="8" t="s">
        <v>7834</v>
      </c>
      <c r="AA176" s="8" t="s">
        <v>7823</v>
      </c>
      <c r="AB176" s="8" t="s">
        <v>7825</v>
      </c>
      <c r="AI176" s="2" t="s">
        <v>10788</v>
      </c>
      <c r="AJ176" s="2" t="s">
        <v>8400</v>
      </c>
      <c r="AK176" s="2" t="s">
        <v>8401</v>
      </c>
      <c r="AL176" s="2" t="s">
        <v>8402</v>
      </c>
      <c r="AM176" s="2" t="s">
        <v>2744</v>
      </c>
      <c r="AN176" s="2" t="s">
        <v>8959</v>
      </c>
      <c r="AO176" s="2" t="s">
        <v>8957</v>
      </c>
      <c r="AP176" s="2" t="s">
        <v>8960</v>
      </c>
      <c r="AQ176" s="2" t="s">
        <v>8958</v>
      </c>
      <c r="AT176" s="2" t="s">
        <v>5548</v>
      </c>
      <c r="AU176" s="2" t="s">
        <v>5544</v>
      </c>
      <c r="AV176" s="2" t="s">
        <v>5480</v>
      </c>
      <c r="AW176" s="2" t="s">
        <v>5549</v>
      </c>
    </row>
    <row r="177" spans="1:49" x14ac:dyDescent="0.3">
      <c r="A177" s="98">
        <v>174</v>
      </c>
      <c r="D177" s="2" t="s">
        <v>7349</v>
      </c>
      <c r="E177" s="8" t="s">
        <v>4907</v>
      </c>
      <c r="F177" s="8" t="s">
        <v>4908</v>
      </c>
      <c r="G177" s="8" t="s">
        <v>4909</v>
      </c>
      <c r="H177" s="8" t="s">
        <v>4910</v>
      </c>
      <c r="K177" s="8" t="s">
        <v>3587</v>
      </c>
      <c r="L177" s="8"/>
      <c r="M177" s="8"/>
      <c r="N177" s="8"/>
      <c r="O177" s="8"/>
      <c r="P177" s="2" t="s">
        <v>3908</v>
      </c>
      <c r="Q177" s="2" t="s">
        <v>6534</v>
      </c>
      <c r="S177" s="8" t="s">
        <v>153</v>
      </c>
      <c r="Y177" s="8" t="s">
        <v>7826</v>
      </c>
      <c r="Z177" s="8" t="s">
        <v>7834</v>
      </c>
      <c r="AA177" s="8" t="s">
        <v>7827</v>
      </c>
      <c r="AB177" s="8" t="s">
        <v>7825</v>
      </c>
      <c r="AI177" s="2" t="s">
        <v>9680</v>
      </c>
      <c r="AJ177" s="2" t="s">
        <v>8400</v>
      </c>
      <c r="AK177" s="2" t="s">
        <v>8401</v>
      </c>
      <c r="AL177" s="2" t="s">
        <v>8402</v>
      </c>
      <c r="AM177" s="2" t="s">
        <v>2744</v>
      </c>
      <c r="AN177" s="2" t="s">
        <v>8959</v>
      </c>
      <c r="AO177" s="2" t="s">
        <v>8961</v>
      </c>
      <c r="AP177" s="2" t="s">
        <v>8962</v>
      </c>
      <c r="AQ177" s="2" t="s">
        <v>8963</v>
      </c>
      <c r="AT177" s="2" t="s">
        <v>5550</v>
      </c>
      <c r="AU177" s="2" t="s">
        <v>5544</v>
      </c>
      <c r="AV177" s="2" t="s">
        <v>5480</v>
      </c>
      <c r="AW177" s="2" t="s">
        <v>5551</v>
      </c>
    </row>
    <row r="178" spans="1:49" x14ac:dyDescent="0.3">
      <c r="A178" s="98">
        <v>175</v>
      </c>
      <c r="D178" s="8" t="s">
        <v>7350</v>
      </c>
      <c r="E178" s="8" t="s">
        <v>4911</v>
      </c>
      <c r="F178" s="8" t="s">
        <v>4912</v>
      </c>
      <c r="G178" s="8" t="s">
        <v>4913</v>
      </c>
      <c r="H178" s="8" t="s">
        <v>4910</v>
      </c>
      <c r="K178" s="8" t="s">
        <v>3588</v>
      </c>
      <c r="L178" s="8"/>
      <c r="M178" s="8"/>
      <c r="N178" s="8"/>
      <c r="O178" s="8"/>
      <c r="P178" s="2" t="s">
        <v>5781</v>
      </c>
      <c r="Q178" s="2" t="s">
        <v>6535</v>
      </c>
      <c r="S178" s="8" t="s">
        <v>2271</v>
      </c>
      <c r="Y178" s="8" t="s">
        <v>6285</v>
      </c>
      <c r="Z178" s="8" t="s">
        <v>7840</v>
      </c>
      <c r="AA178" s="8" t="s">
        <v>7829</v>
      </c>
      <c r="AB178" s="8" t="s">
        <v>7830</v>
      </c>
      <c r="AI178" s="2" t="s">
        <v>10460</v>
      </c>
      <c r="AJ178" s="2" t="s">
        <v>8400</v>
      </c>
      <c r="AK178" s="2" t="s">
        <v>8403</v>
      </c>
      <c r="AL178" s="2" t="s">
        <v>8404</v>
      </c>
      <c r="AM178" s="2" t="s">
        <v>2744</v>
      </c>
      <c r="AN178" s="2" t="s">
        <v>8964</v>
      </c>
      <c r="AO178" s="2" t="s">
        <v>8961</v>
      </c>
      <c r="AP178" s="2" t="s">
        <v>8965</v>
      </c>
      <c r="AQ178" s="2" t="s">
        <v>8963</v>
      </c>
      <c r="AT178" s="2" t="s">
        <v>5552</v>
      </c>
      <c r="AU178" s="2" t="s">
        <v>5544</v>
      </c>
      <c r="AV178" s="2" t="s">
        <v>5480</v>
      </c>
      <c r="AW178" s="2" t="s">
        <v>5553</v>
      </c>
    </row>
    <row r="179" spans="1:49" x14ac:dyDescent="0.3">
      <c r="A179" s="98">
        <v>176</v>
      </c>
      <c r="D179" s="8" t="s">
        <v>7361</v>
      </c>
      <c r="E179" s="8" t="s">
        <v>4911</v>
      </c>
      <c r="F179" s="8" t="s">
        <v>4914</v>
      </c>
      <c r="G179" s="8" t="s">
        <v>3138</v>
      </c>
      <c r="H179" s="8" t="s">
        <v>4915</v>
      </c>
      <c r="K179" s="8" t="s">
        <v>3589</v>
      </c>
      <c r="L179" s="8"/>
      <c r="M179" s="8"/>
      <c r="N179" s="8"/>
      <c r="O179" s="8"/>
      <c r="P179" s="2" t="s">
        <v>5782</v>
      </c>
      <c r="Q179" s="2" t="s">
        <v>6546</v>
      </c>
      <c r="S179" s="8" t="s">
        <v>2272</v>
      </c>
      <c r="Y179" s="8" t="s">
        <v>7831</v>
      </c>
      <c r="Z179" s="8" t="s">
        <v>7840</v>
      </c>
      <c r="AA179" s="8" t="s">
        <v>7832</v>
      </c>
      <c r="AB179" s="8" t="s">
        <v>7830</v>
      </c>
      <c r="AI179" s="2" t="s">
        <v>9957</v>
      </c>
      <c r="AJ179" s="2" t="s">
        <v>8400</v>
      </c>
      <c r="AK179" s="2" t="s">
        <v>8403</v>
      </c>
      <c r="AL179" s="2" t="s">
        <v>8404</v>
      </c>
      <c r="AM179" s="2" t="s">
        <v>2744</v>
      </c>
      <c r="AN179" s="2" t="s">
        <v>8964</v>
      </c>
      <c r="AO179" s="2" t="s">
        <v>4427</v>
      </c>
      <c r="AP179" s="2" t="s">
        <v>8966</v>
      </c>
      <c r="AQ179" s="2" t="s">
        <v>8967</v>
      </c>
      <c r="AT179" s="2" t="s">
        <v>5554</v>
      </c>
      <c r="AU179" s="2" t="s">
        <v>5555</v>
      </c>
      <c r="AV179" s="2" t="s">
        <v>5480</v>
      </c>
      <c r="AW179" s="2" t="s">
        <v>5556</v>
      </c>
    </row>
    <row r="180" spans="1:49" x14ac:dyDescent="0.3">
      <c r="A180" s="98">
        <v>177</v>
      </c>
      <c r="D180" s="8" t="s">
        <v>7351</v>
      </c>
      <c r="E180" s="8" t="s">
        <v>4916</v>
      </c>
      <c r="F180" s="8" t="s">
        <v>4917</v>
      </c>
      <c r="G180" s="8" t="s">
        <v>4918</v>
      </c>
      <c r="H180" s="8" t="s">
        <v>4915</v>
      </c>
      <c r="K180" s="8" t="s">
        <v>3590</v>
      </c>
      <c r="L180" s="8"/>
      <c r="M180" s="8"/>
      <c r="N180" s="8"/>
      <c r="O180" s="8"/>
      <c r="P180" s="2" t="s">
        <v>4556</v>
      </c>
      <c r="Q180" s="2" t="s">
        <v>2863</v>
      </c>
      <c r="S180" s="8" t="s">
        <v>2273</v>
      </c>
      <c r="Y180" s="8" t="s">
        <v>7833</v>
      </c>
      <c r="Z180" s="8" t="s">
        <v>7846</v>
      </c>
      <c r="AA180" s="8" t="s">
        <v>7835</v>
      </c>
      <c r="AB180" s="8" t="s">
        <v>7836</v>
      </c>
      <c r="AI180" s="2" t="s">
        <v>10279</v>
      </c>
      <c r="AJ180" s="2" t="s">
        <v>8400</v>
      </c>
      <c r="AK180" s="2" t="s">
        <v>8405</v>
      </c>
      <c r="AL180" s="2" t="s">
        <v>8406</v>
      </c>
      <c r="AM180" s="2" t="s">
        <v>2744</v>
      </c>
      <c r="AN180" s="2" t="s">
        <v>8964</v>
      </c>
      <c r="AO180" s="2" t="s">
        <v>4427</v>
      </c>
      <c r="AP180" s="2" t="s">
        <v>14503</v>
      </c>
      <c r="AQ180" s="2" t="s">
        <v>8967</v>
      </c>
      <c r="AT180" s="2" t="s">
        <v>3811</v>
      </c>
      <c r="AU180" s="2" t="s">
        <v>5555</v>
      </c>
      <c r="AV180" s="2" t="s">
        <v>5480</v>
      </c>
      <c r="AW180" s="2" t="s">
        <v>5557</v>
      </c>
    </row>
    <row r="181" spans="1:49" x14ac:dyDescent="0.3">
      <c r="A181" s="98">
        <v>178</v>
      </c>
      <c r="D181" s="8" t="s">
        <v>7362</v>
      </c>
      <c r="E181" s="8" t="s">
        <v>4916</v>
      </c>
      <c r="F181" s="8" t="s">
        <v>4919</v>
      </c>
      <c r="G181" s="8" t="s">
        <v>4920</v>
      </c>
      <c r="H181" s="8" t="s">
        <v>4915</v>
      </c>
      <c r="K181" s="8" t="s">
        <v>3591</v>
      </c>
      <c r="L181" s="8"/>
      <c r="M181" s="8"/>
      <c r="N181" s="8"/>
      <c r="O181" s="8"/>
      <c r="P181" s="2" t="s">
        <v>5783</v>
      </c>
      <c r="Q181" s="2" t="s">
        <v>5183</v>
      </c>
      <c r="S181" s="8" t="s">
        <v>2274</v>
      </c>
      <c r="Y181" s="8" t="s">
        <v>7837</v>
      </c>
      <c r="Z181" s="8" t="s">
        <v>7846</v>
      </c>
      <c r="AA181" s="8" t="s">
        <v>7838</v>
      </c>
      <c r="AB181" s="8" t="s">
        <v>7836</v>
      </c>
      <c r="AI181" s="2" t="s">
        <v>9867</v>
      </c>
      <c r="AJ181" s="2" t="s">
        <v>8400</v>
      </c>
      <c r="AK181" s="2" t="s">
        <v>8405</v>
      </c>
      <c r="AL181" s="2" t="s">
        <v>8406</v>
      </c>
      <c r="AM181" s="2" t="s">
        <v>2744</v>
      </c>
      <c r="AN181" s="2" t="s">
        <v>8964</v>
      </c>
      <c r="AO181" s="2" t="s">
        <v>3189</v>
      </c>
      <c r="AP181" s="2" t="s">
        <v>8968</v>
      </c>
      <c r="AQ181" s="2" t="s">
        <v>3047</v>
      </c>
      <c r="AT181" s="2" t="s">
        <v>5558</v>
      </c>
      <c r="AU181" s="2" t="s">
        <v>5555</v>
      </c>
      <c r="AV181" s="2" t="s">
        <v>5480</v>
      </c>
      <c r="AW181" s="2" t="s">
        <v>5559</v>
      </c>
    </row>
    <row r="182" spans="1:49" x14ac:dyDescent="0.3">
      <c r="A182" s="98">
        <v>179</v>
      </c>
      <c r="D182" s="8" t="s">
        <v>7352</v>
      </c>
      <c r="E182" s="8" t="s">
        <v>4921</v>
      </c>
      <c r="F182" s="8" t="s">
        <v>3130</v>
      </c>
      <c r="G182" s="8" t="s">
        <v>4922</v>
      </c>
      <c r="H182" s="8" t="s">
        <v>4915</v>
      </c>
      <c r="K182" s="8" t="s">
        <v>3592</v>
      </c>
      <c r="L182" s="8"/>
      <c r="M182" s="8"/>
      <c r="N182" s="8"/>
      <c r="O182" s="8"/>
      <c r="P182" s="2" t="s">
        <v>5784</v>
      </c>
      <c r="Q182" s="2" t="s">
        <v>2083</v>
      </c>
      <c r="S182" s="8" t="s">
        <v>2275</v>
      </c>
      <c r="Y182" s="8" t="s">
        <v>7839</v>
      </c>
      <c r="Z182" s="8" t="s">
        <v>7853</v>
      </c>
      <c r="AA182" s="8" t="s">
        <v>7841</v>
      </c>
      <c r="AB182" s="8" t="s">
        <v>7842</v>
      </c>
      <c r="AI182" s="2" t="s">
        <v>10966</v>
      </c>
      <c r="AJ182" s="2" t="s">
        <v>8400</v>
      </c>
      <c r="AK182" s="2" t="s">
        <v>8407</v>
      </c>
      <c r="AL182" s="2" t="s">
        <v>8408</v>
      </c>
      <c r="AM182" s="2" t="s">
        <v>2744</v>
      </c>
      <c r="AN182" s="2" t="s">
        <v>8969</v>
      </c>
      <c r="AO182" s="2" t="s">
        <v>3189</v>
      </c>
      <c r="AP182" s="2" t="s">
        <v>8970</v>
      </c>
      <c r="AQ182" s="2" t="s">
        <v>3047</v>
      </c>
      <c r="AT182" s="2" t="s">
        <v>5560</v>
      </c>
      <c r="AU182" s="2" t="s">
        <v>5555</v>
      </c>
      <c r="AV182" s="2" t="s">
        <v>5480</v>
      </c>
      <c r="AW182" s="2" t="s">
        <v>5561</v>
      </c>
    </row>
    <row r="183" spans="1:49" x14ac:dyDescent="0.3">
      <c r="A183" s="98">
        <v>180</v>
      </c>
      <c r="D183" s="8" t="s">
        <v>7363</v>
      </c>
      <c r="E183" s="8" t="s">
        <v>4921</v>
      </c>
      <c r="F183" s="8" t="s">
        <v>4923</v>
      </c>
      <c r="G183" s="8" t="s">
        <v>3494</v>
      </c>
      <c r="H183" s="8" t="s">
        <v>4924</v>
      </c>
      <c r="K183" s="8" t="s">
        <v>3593</v>
      </c>
      <c r="L183" s="8"/>
      <c r="M183" s="8"/>
      <c r="N183" s="8"/>
      <c r="O183" s="8"/>
      <c r="P183" s="2" t="s">
        <v>5785</v>
      </c>
      <c r="Q183" s="2" t="s">
        <v>6448</v>
      </c>
      <c r="S183" s="8" t="s">
        <v>2276</v>
      </c>
      <c r="Y183" s="8" t="s">
        <v>7843</v>
      </c>
      <c r="Z183" s="8" t="s">
        <v>7853</v>
      </c>
      <c r="AA183" s="8" t="s">
        <v>7844</v>
      </c>
      <c r="AB183" s="8" t="s">
        <v>7842</v>
      </c>
      <c r="AI183" s="2" t="s">
        <v>10016</v>
      </c>
      <c r="AJ183" s="2" t="s">
        <v>8400</v>
      </c>
      <c r="AK183" s="2" t="s">
        <v>8407</v>
      </c>
      <c r="AL183" s="2" t="s">
        <v>8408</v>
      </c>
      <c r="AM183" s="2" t="s">
        <v>6014</v>
      </c>
      <c r="AN183" s="2" t="s">
        <v>8969</v>
      </c>
      <c r="AO183" s="2" t="s">
        <v>8971</v>
      </c>
      <c r="AP183" s="2" t="s">
        <v>3450</v>
      </c>
      <c r="AQ183" s="2" t="s">
        <v>3089</v>
      </c>
      <c r="AT183" s="2" t="s">
        <v>3813</v>
      </c>
      <c r="AU183" s="2" t="s">
        <v>5555</v>
      </c>
      <c r="AV183" s="2" t="s">
        <v>5480</v>
      </c>
      <c r="AW183" s="2" t="s">
        <v>5562</v>
      </c>
    </row>
    <row r="184" spans="1:49" x14ac:dyDescent="0.3">
      <c r="A184" s="98">
        <v>181</v>
      </c>
      <c r="D184" s="8" t="s">
        <v>7353</v>
      </c>
      <c r="E184" s="8" t="s">
        <v>4925</v>
      </c>
      <c r="F184" s="8" t="s">
        <v>4926</v>
      </c>
      <c r="G184" s="8" t="s">
        <v>4927</v>
      </c>
      <c r="H184" s="8" t="s">
        <v>4924</v>
      </c>
      <c r="K184" s="8" t="s">
        <v>3594</v>
      </c>
      <c r="L184" s="8"/>
      <c r="M184" s="8"/>
      <c r="N184" s="8"/>
      <c r="O184" s="8"/>
      <c r="P184" s="2" t="s">
        <v>5786</v>
      </c>
      <c r="Q184" s="2" t="s">
        <v>2877</v>
      </c>
      <c r="S184" s="8" t="s">
        <v>2277</v>
      </c>
      <c r="Y184" s="8" t="s">
        <v>7845</v>
      </c>
      <c r="Z184" s="8" t="s">
        <v>7853</v>
      </c>
      <c r="AA184" s="8" t="s">
        <v>7847</v>
      </c>
      <c r="AB184" s="8" t="s">
        <v>7848</v>
      </c>
      <c r="AI184" s="4" t="s">
        <v>12046</v>
      </c>
      <c r="AJ184" s="2" t="s">
        <v>8400</v>
      </c>
      <c r="AK184" s="2" t="s">
        <v>8409</v>
      </c>
      <c r="AL184" s="2" t="s">
        <v>8410</v>
      </c>
      <c r="AM184" s="2" t="s">
        <v>6014</v>
      </c>
      <c r="AN184" s="2" t="s">
        <v>6794</v>
      </c>
      <c r="AO184" s="2" t="s">
        <v>8971</v>
      </c>
      <c r="AP184" s="2" t="s">
        <v>14493</v>
      </c>
      <c r="AQ184" s="2" t="s">
        <v>3089</v>
      </c>
      <c r="AT184" s="2" t="s">
        <v>3814</v>
      </c>
      <c r="AU184" s="2" t="s">
        <v>5555</v>
      </c>
      <c r="AV184" s="2" t="s">
        <v>5480</v>
      </c>
      <c r="AW184" s="2" t="s">
        <v>5563</v>
      </c>
    </row>
    <row r="185" spans="1:49" x14ac:dyDescent="0.3">
      <c r="A185" s="98">
        <v>182</v>
      </c>
      <c r="D185" s="8" t="s">
        <v>7364</v>
      </c>
      <c r="E185" s="8" t="s">
        <v>4928</v>
      </c>
      <c r="F185" s="8" t="s">
        <v>4929</v>
      </c>
      <c r="G185" s="8" t="s">
        <v>4930</v>
      </c>
      <c r="H185" s="8" t="s">
        <v>4924</v>
      </c>
      <c r="K185" s="8" t="s">
        <v>3595</v>
      </c>
      <c r="L185" s="8"/>
      <c r="M185" s="8"/>
      <c r="N185" s="8"/>
      <c r="O185" s="8"/>
      <c r="P185" s="2" t="s">
        <v>4572</v>
      </c>
      <c r="Q185" s="2" t="s">
        <v>6473</v>
      </c>
      <c r="S185" s="8" t="s">
        <v>156</v>
      </c>
      <c r="Y185" s="8" t="s">
        <v>7849</v>
      </c>
      <c r="Z185" s="8" t="s">
        <v>7860</v>
      </c>
      <c r="AA185" s="8" t="s">
        <v>7850</v>
      </c>
      <c r="AB185" s="8" t="s">
        <v>7851</v>
      </c>
      <c r="AI185" s="2" t="s">
        <v>10126</v>
      </c>
      <c r="AJ185" s="2" t="s">
        <v>8400</v>
      </c>
      <c r="AK185" s="2" t="s">
        <v>8409</v>
      </c>
      <c r="AL185" s="2" t="s">
        <v>8410</v>
      </c>
      <c r="AM185" s="2" t="s">
        <v>6014</v>
      </c>
      <c r="AN185" s="2" t="s">
        <v>6794</v>
      </c>
      <c r="AO185" s="2" t="s">
        <v>4968</v>
      </c>
      <c r="AP185" s="2" t="s">
        <v>14494</v>
      </c>
      <c r="AQ185" s="2" t="s">
        <v>8972</v>
      </c>
      <c r="AT185" s="2" t="s">
        <v>3815</v>
      </c>
      <c r="AU185" s="2" t="s">
        <v>5555</v>
      </c>
      <c r="AV185" s="2" t="s">
        <v>5480</v>
      </c>
      <c r="AW185" s="2" t="s">
        <v>5564</v>
      </c>
    </row>
    <row r="186" spans="1:49" x14ac:dyDescent="0.3">
      <c r="A186" s="98">
        <v>183</v>
      </c>
      <c r="D186" s="8" t="s">
        <v>7354</v>
      </c>
      <c r="E186" s="8" t="s">
        <v>4931</v>
      </c>
      <c r="F186" s="8" t="s">
        <v>4932</v>
      </c>
      <c r="G186" s="8" t="s">
        <v>4933</v>
      </c>
      <c r="H186" s="8" t="s">
        <v>4924</v>
      </c>
      <c r="K186" s="8" t="s">
        <v>3596</v>
      </c>
      <c r="L186" s="8"/>
      <c r="M186" s="8"/>
      <c r="N186" s="8"/>
      <c r="O186" s="8"/>
      <c r="P186" s="2" t="s">
        <v>5787</v>
      </c>
      <c r="Q186" s="2" t="s">
        <v>4816</v>
      </c>
      <c r="S186" s="8" t="s">
        <v>2278</v>
      </c>
      <c r="Y186" s="8" t="s">
        <v>7852</v>
      </c>
      <c r="Z186" s="8" t="s">
        <v>7860</v>
      </c>
      <c r="AA186" s="8" t="s">
        <v>7854</v>
      </c>
      <c r="AB186" s="8" t="s">
        <v>7855</v>
      </c>
      <c r="AI186" s="2" t="s">
        <v>10936</v>
      </c>
      <c r="AJ186" s="2" t="s">
        <v>8400</v>
      </c>
      <c r="AK186" s="2" t="s">
        <v>8411</v>
      </c>
      <c r="AL186" s="2" t="s">
        <v>8412</v>
      </c>
      <c r="AM186" s="2" t="s">
        <v>6014</v>
      </c>
      <c r="AN186" s="2" t="s">
        <v>8973</v>
      </c>
      <c r="AO186" s="2" t="s">
        <v>4968</v>
      </c>
      <c r="AP186" s="2" t="s">
        <v>8974</v>
      </c>
      <c r="AQ186" s="2" t="s">
        <v>8972</v>
      </c>
      <c r="AT186" s="2" t="s">
        <v>5565</v>
      </c>
      <c r="AU186" s="2" t="s">
        <v>5555</v>
      </c>
      <c r="AV186" s="2" t="s">
        <v>5480</v>
      </c>
      <c r="AW186" s="2" t="s">
        <v>5566</v>
      </c>
    </row>
    <row r="187" spans="1:49" x14ac:dyDescent="0.3">
      <c r="A187" s="98">
        <v>184</v>
      </c>
      <c r="D187" s="8" t="s">
        <v>7365</v>
      </c>
      <c r="E187" s="8" t="s">
        <v>4934</v>
      </c>
      <c r="F187" s="8" t="s">
        <v>4935</v>
      </c>
      <c r="G187" s="8" t="s">
        <v>4936</v>
      </c>
      <c r="H187" s="8" t="s">
        <v>4937</v>
      </c>
      <c r="K187" s="8" t="s">
        <v>3597</v>
      </c>
      <c r="L187" s="8"/>
      <c r="M187" s="8"/>
      <c r="N187" s="8"/>
      <c r="O187" s="8"/>
      <c r="P187" s="2" t="s">
        <v>5788</v>
      </c>
      <c r="Q187" s="2" t="s">
        <v>6420</v>
      </c>
      <c r="S187" s="8" t="s">
        <v>2279</v>
      </c>
      <c r="Y187" s="8" t="s">
        <v>7856</v>
      </c>
      <c r="Z187" s="8" t="s">
        <v>7866</v>
      </c>
      <c r="AA187" s="8" t="s">
        <v>7857</v>
      </c>
      <c r="AB187" s="8" t="s">
        <v>7858</v>
      </c>
      <c r="AI187" s="2" t="s">
        <v>9814</v>
      </c>
      <c r="AJ187" s="2" t="s">
        <v>8400</v>
      </c>
      <c r="AK187" s="2" t="s">
        <v>8411</v>
      </c>
      <c r="AL187" s="2" t="s">
        <v>8412</v>
      </c>
      <c r="AM187" s="2" t="s">
        <v>8413</v>
      </c>
      <c r="AN187" s="2" t="s">
        <v>8973</v>
      </c>
      <c r="AO187" s="2" t="s">
        <v>8975</v>
      </c>
      <c r="AP187" s="2" t="s">
        <v>3202</v>
      </c>
      <c r="AQ187" s="2" t="s">
        <v>8976</v>
      </c>
      <c r="AT187" s="2" t="s">
        <v>5567</v>
      </c>
      <c r="AU187" s="2" t="s">
        <v>5555</v>
      </c>
      <c r="AV187" s="2" t="s">
        <v>5480</v>
      </c>
      <c r="AW187" s="2" t="s">
        <v>5566</v>
      </c>
    </row>
    <row r="188" spans="1:49" x14ac:dyDescent="0.3">
      <c r="A188" s="98">
        <v>185</v>
      </c>
      <c r="D188" s="8" t="s">
        <v>7355</v>
      </c>
      <c r="E188" s="8" t="s">
        <v>4938</v>
      </c>
      <c r="F188" s="8" t="s">
        <v>4939</v>
      </c>
      <c r="G188" s="8" t="s">
        <v>4940</v>
      </c>
      <c r="H188" s="8" t="s">
        <v>4937</v>
      </c>
      <c r="K188" s="8" t="s">
        <v>3598</v>
      </c>
      <c r="L188" s="8"/>
      <c r="M188" s="8"/>
      <c r="N188" s="8"/>
      <c r="O188" s="8"/>
      <c r="P188" s="2" t="s">
        <v>5789</v>
      </c>
      <c r="Q188" s="2" t="s">
        <v>6376</v>
      </c>
      <c r="S188" s="8" t="s">
        <v>2280</v>
      </c>
      <c r="Y188" s="8" t="s">
        <v>7859</v>
      </c>
      <c r="Z188" s="8" t="s">
        <v>7866</v>
      </c>
      <c r="AA188" s="8" t="s">
        <v>7861</v>
      </c>
      <c r="AB188" s="8" t="s">
        <v>7858</v>
      </c>
      <c r="AI188" s="2" t="s">
        <v>10543</v>
      </c>
      <c r="AJ188" s="2" t="s">
        <v>8400</v>
      </c>
      <c r="AK188" s="2" t="s">
        <v>8414</v>
      </c>
      <c r="AL188" s="2" t="s">
        <v>8415</v>
      </c>
      <c r="AM188" s="2" t="s">
        <v>8413</v>
      </c>
      <c r="AN188" s="2" t="s">
        <v>8977</v>
      </c>
      <c r="AO188" s="2" t="s">
        <v>8975</v>
      </c>
      <c r="AP188" s="2" t="s">
        <v>8978</v>
      </c>
      <c r="AQ188" s="2" t="s">
        <v>8976</v>
      </c>
      <c r="AT188" s="2" t="s">
        <v>5568</v>
      </c>
      <c r="AU188" s="2" t="s">
        <v>5555</v>
      </c>
      <c r="AV188" s="2" t="s">
        <v>5480</v>
      </c>
      <c r="AW188" s="2" t="s">
        <v>5569</v>
      </c>
    </row>
    <row r="189" spans="1:49" x14ac:dyDescent="0.3">
      <c r="A189" s="98">
        <v>186</v>
      </c>
      <c r="D189" s="8" t="s">
        <v>7366</v>
      </c>
      <c r="E189" s="8" t="s">
        <v>4941</v>
      </c>
      <c r="F189" s="8" t="s">
        <v>4942</v>
      </c>
      <c r="G189" s="8" t="s">
        <v>4943</v>
      </c>
      <c r="H189" s="8" t="s">
        <v>4944</v>
      </c>
      <c r="K189" s="8" t="s">
        <v>3599</v>
      </c>
      <c r="L189" s="8"/>
      <c r="M189" s="8"/>
      <c r="N189" s="8"/>
      <c r="O189" s="8"/>
      <c r="P189" s="2" t="s">
        <v>5790</v>
      </c>
      <c r="Q189" s="2" t="s">
        <v>2900</v>
      </c>
      <c r="S189" s="8" t="s">
        <v>2281</v>
      </c>
      <c r="Y189" s="8" t="s">
        <v>7862</v>
      </c>
      <c r="Z189" s="8" t="s">
        <v>7871</v>
      </c>
      <c r="AA189" s="8" t="s">
        <v>7863</v>
      </c>
      <c r="AB189" s="8" t="s">
        <v>7864</v>
      </c>
      <c r="AI189" s="4" t="s">
        <v>12047</v>
      </c>
      <c r="AJ189" s="2" t="s">
        <v>8400</v>
      </c>
      <c r="AK189" s="2" t="s">
        <v>8414</v>
      </c>
      <c r="AL189" s="2" t="s">
        <v>8415</v>
      </c>
      <c r="AM189" s="2" t="s">
        <v>8413</v>
      </c>
      <c r="AN189" s="2" t="s">
        <v>8977</v>
      </c>
      <c r="AO189" s="2" t="s">
        <v>6422</v>
      </c>
      <c r="AP189" s="2" t="s">
        <v>8979</v>
      </c>
      <c r="AQ189" s="2" t="s">
        <v>8980</v>
      </c>
      <c r="AT189" s="2" t="s">
        <v>3816</v>
      </c>
      <c r="AU189" s="2" t="s">
        <v>5555</v>
      </c>
      <c r="AV189" s="2" t="s">
        <v>5480</v>
      </c>
      <c r="AW189" s="2" t="s">
        <v>5569</v>
      </c>
    </row>
    <row r="190" spans="1:49" x14ac:dyDescent="0.3">
      <c r="A190" s="98">
        <v>187</v>
      </c>
      <c r="D190" s="8" t="s">
        <v>7356</v>
      </c>
      <c r="E190" s="8" t="s">
        <v>4945</v>
      </c>
      <c r="F190" s="8" t="s">
        <v>4946</v>
      </c>
      <c r="G190" s="8" t="s">
        <v>4947</v>
      </c>
      <c r="H190" s="8" t="s">
        <v>4944</v>
      </c>
      <c r="K190" s="8" t="s">
        <v>3600</v>
      </c>
      <c r="L190" s="8"/>
      <c r="M190" s="8"/>
      <c r="N190" s="8"/>
      <c r="O190" s="8"/>
      <c r="P190" s="2" t="s">
        <v>5791</v>
      </c>
      <c r="Q190" s="2" t="s">
        <v>6430</v>
      </c>
      <c r="S190" s="8" t="s">
        <v>2282</v>
      </c>
      <c r="Y190" s="8" t="s">
        <v>7865</v>
      </c>
      <c r="Z190" s="8" t="s">
        <v>7871</v>
      </c>
      <c r="AA190" s="8" t="s">
        <v>7867</v>
      </c>
      <c r="AB190" s="8" t="s">
        <v>7868</v>
      </c>
      <c r="AI190" s="2" t="s">
        <v>9935</v>
      </c>
      <c r="AJ190" s="2" t="s">
        <v>8400</v>
      </c>
      <c r="AK190" s="2" t="s">
        <v>8416</v>
      </c>
      <c r="AL190" s="2" t="s">
        <v>8417</v>
      </c>
      <c r="AM190" s="2" t="s">
        <v>8413</v>
      </c>
      <c r="AN190" s="2" t="s">
        <v>8635</v>
      </c>
      <c r="AO190" s="2" t="s">
        <v>6422</v>
      </c>
      <c r="AP190" s="2" t="s">
        <v>8981</v>
      </c>
      <c r="AQ190" s="2" t="s">
        <v>8980</v>
      </c>
      <c r="AT190" s="2" t="s">
        <v>3818</v>
      </c>
      <c r="AU190" s="2" t="s">
        <v>5555</v>
      </c>
      <c r="AV190" s="2" t="s">
        <v>5480</v>
      </c>
      <c r="AW190" s="2" t="s">
        <v>5570</v>
      </c>
    </row>
    <row r="191" spans="1:49" x14ac:dyDescent="0.3">
      <c r="A191" s="98">
        <v>188</v>
      </c>
      <c r="D191" s="8" t="s">
        <v>7367</v>
      </c>
      <c r="E191" s="8" t="s">
        <v>4948</v>
      </c>
      <c r="F191" s="8" t="s">
        <v>4949</v>
      </c>
      <c r="G191" s="8" t="s">
        <v>4950</v>
      </c>
      <c r="H191" s="8" t="s">
        <v>4944</v>
      </c>
      <c r="K191" s="8" t="s">
        <v>3601</v>
      </c>
      <c r="L191" s="8"/>
      <c r="M191" s="8"/>
      <c r="N191" s="8"/>
      <c r="O191" s="8"/>
      <c r="P191" s="2" t="s">
        <v>5792</v>
      </c>
      <c r="Q191" s="2" t="s">
        <v>6389</v>
      </c>
      <c r="S191" s="8" t="s">
        <v>2283</v>
      </c>
      <c r="Y191" s="8" t="s">
        <v>7869</v>
      </c>
      <c r="Z191" s="8" t="s">
        <v>7876</v>
      </c>
      <c r="AA191" s="8" t="s">
        <v>7870</v>
      </c>
      <c r="AB191" s="8" t="s">
        <v>7868</v>
      </c>
      <c r="AI191" s="2" t="s">
        <v>10923</v>
      </c>
      <c r="AJ191" s="2" t="s">
        <v>8400</v>
      </c>
      <c r="AK191" s="2" t="s">
        <v>8416</v>
      </c>
      <c r="AL191" s="2" t="s">
        <v>8417</v>
      </c>
      <c r="AM191" s="2" t="s">
        <v>416</v>
      </c>
      <c r="AN191" s="2" t="s">
        <v>8635</v>
      </c>
      <c r="AO191" s="2" t="s">
        <v>4980</v>
      </c>
      <c r="AP191" s="2" t="s">
        <v>8982</v>
      </c>
      <c r="AQ191" s="2" t="s">
        <v>8983</v>
      </c>
      <c r="AT191" s="2" t="s">
        <v>3819</v>
      </c>
      <c r="AU191" s="2" t="s">
        <v>5555</v>
      </c>
      <c r="AV191" s="2" t="s">
        <v>5480</v>
      </c>
      <c r="AW191" s="2" t="s">
        <v>5570</v>
      </c>
    </row>
    <row r="192" spans="1:49" x14ac:dyDescent="0.3">
      <c r="A192" s="98">
        <v>189</v>
      </c>
      <c r="D192" s="8" t="s">
        <v>7357</v>
      </c>
      <c r="E192" s="8" t="s">
        <v>4951</v>
      </c>
      <c r="F192" s="8" t="s">
        <v>4952</v>
      </c>
      <c r="G192" s="8" t="s">
        <v>4953</v>
      </c>
      <c r="H192" s="8" t="s">
        <v>4944</v>
      </c>
      <c r="K192" s="8" t="s">
        <v>3602</v>
      </c>
      <c r="L192" s="8"/>
      <c r="M192" s="8"/>
      <c r="N192" s="8"/>
      <c r="O192" s="8"/>
      <c r="P192" s="2" t="s">
        <v>5793</v>
      </c>
      <c r="Q192" s="2" t="s">
        <v>6453</v>
      </c>
      <c r="S192" s="8" t="s">
        <v>2284</v>
      </c>
      <c r="Y192" s="8" t="s">
        <v>4998</v>
      </c>
      <c r="Z192" s="8" t="s">
        <v>7876</v>
      </c>
      <c r="AA192" s="8" t="s">
        <v>7872</v>
      </c>
      <c r="AB192" s="8" t="s">
        <v>7873</v>
      </c>
      <c r="AI192" s="2" t="s">
        <v>10687</v>
      </c>
      <c r="AJ192" s="2" t="s">
        <v>8400</v>
      </c>
      <c r="AK192" s="2" t="s">
        <v>8418</v>
      </c>
      <c r="AL192" s="2" t="s">
        <v>8419</v>
      </c>
      <c r="AM192" s="2" t="s">
        <v>416</v>
      </c>
      <c r="AN192" s="2" t="s">
        <v>8984</v>
      </c>
      <c r="AO192" s="2" t="s">
        <v>4980</v>
      </c>
      <c r="AP192" s="2" t="s">
        <v>8985</v>
      </c>
      <c r="AQ192" s="2" t="s">
        <v>8983</v>
      </c>
      <c r="AT192" s="2" t="s">
        <v>5571</v>
      </c>
      <c r="AU192" s="2" t="s">
        <v>5555</v>
      </c>
      <c r="AV192" s="2" t="s">
        <v>5480</v>
      </c>
      <c r="AW192" s="2" t="s">
        <v>5572</v>
      </c>
    </row>
    <row r="193" spans="1:49" x14ac:dyDescent="0.3">
      <c r="A193" s="98">
        <v>190</v>
      </c>
      <c r="D193" s="8" t="s">
        <v>7368</v>
      </c>
      <c r="E193" s="8" t="s">
        <v>4954</v>
      </c>
      <c r="F193" s="8" t="s">
        <v>4955</v>
      </c>
      <c r="G193" s="8" t="s">
        <v>4956</v>
      </c>
      <c r="H193" s="8" t="s">
        <v>4957</v>
      </c>
      <c r="K193" s="8" t="s">
        <v>3603</v>
      </c>
      <c r="L193" s="8"/>
      <c r="M193" s="8"/>
      <c r="N193" s="8"/>
      <c r="O193" s="8"/>
      <c r="P193" s="2" t="s">
        <v>5794</v>
      </c>
      <c r="Q193" s="2" t="s">
        <v>6492</v>
      </c>
      <c r="S193" s="8" t="s">
        <v>2285</v>
      </c>
      <c r="Y193" s="8" t="s">
        <v>7874</v>
      </c>
      <c r="Z193" s="8" t="s">
        <v>7883</v>
      </c>
      <c r="AA193" s="8" t="s">
        <v>7875</v>
      </c>
      <c r="AB193" s="8" t="s">
        <v>7873</v>
      </c>
      <c r="AI193" s="2" t="s">
        <v>10929</v>
      </c>
      <c r="AJ193" s="2" t="s">
        <v>8400</v>
      </c>
      <c r="AK193" s="2" t="s">
        <v>8418</v>
      </c>
      <c r="AL193" s="2" t="s">
        <v>8419</v>
      </c>
      <c r="AM193" s="2" t="s">
        <v>416</v>
      </c>
      <c r="AN193" s="2" t="s">
        <v>8984</v>
      </c>
      <c r="AO193" s="2" t="s">
        <v>8986</v>
      </c>
      <c r="AP193" s="2" t="s">
        <v>8987</v>
      </c>
      <c r="AQ193" s="2" t="s">
        <v>8988</v>
      </c>
      <c r="AT193" s="2" t="s">
        <v>5573</v>
      </c>
      <c r="AU193" s="2" t="s">
        <v>5555</v>
      </c>
      <c r="AV193" s="2" t="s">
        <v>5480</v>
      </c>
      <c r="AW193" s="2" t="s">
        <v>5572</v>
      </c>
    </row>
    <row r="194" spans="1:49" x14ac:dyDescent="0.3">
      <c r="A194" s="98">
        <v>191</v>
      </c>
      <c r="D194" s="8" t="s">
        <v>7358</v>
      </c>
      <c r="E194" s="8" t="s">
        <v>4958</v>
      </c>
      <c r="F194" s="8" t="s">
        <v>4959</v>
      </c>
      <c r="G194" s="8" t="s">
        <v>3256</v>
      </c>
      <c r="H194" s="8" t="s">
        <v>4957</v>
      </c>
      <c r="K194" s="8" t="s">
        <v>3604</v>
      </c>
      <c r="L194" s="8"/>
      <c r="M194" s="8"/>
      <c r="N194" s="8"/>
      <c r="O194" s="8"/>
      <c r="P194" s="2" t="s">
        <v>5795</v>
      </c>
      <c r="Q194" s="2" t="s">
        <v>6377</v>
      </c>
      <c r="S194" s="8" t="s">
        <v>2286</v>
      </c>
      <c r="Y194" s="8" t="s">
        <v>2107</v>
      </c>
      <c r="Z194" s="8" t="s">
        <v>7883</v>
      </c>
      <c r="AA194" s="8" t="s">
        <v>7877</v>
      </c>
      <c r="AB194" s="8" t="s">
        <v>7878</v>
      </c>
      <c r="AI194" s="2" t="s">
        <v>10423</v>
      </c>
      <c r="AJ194" s="2" t="s">
        <v>8400</v>
      </c>
      <c r="AK194" s="2" t="s">
        <v>8420</v>
      </c>
      <c r="AL194" s="2" t="s">
        <v>8421</v>
      </c>
      <c r="AM194" s="2" t="s">
        <v>416</v>
      </c>
      <c r="AN194" s="2" t="s">
        <v>8637</v>
      </c>
      <c r="AO194" s="2" t="s">
        <v>8989</v>
      </c>
      <c r="AP194" s="2" t="s">
        <v>7086</v>
      </c>
      <c r="AQ194" s="2" t="s">
        <v>8988</v>
      </c>
      <c r="AT194" s="2" t="s">
        <v>5574</v>
      </c>
      <c r="AU194" s="2" t="s">
        <v>2914</v>
      </c>
      <c r="AV194" s="2" t="s">
        <v>5480</v>
      </c>
      <c r="AW194" s="2" t="s">
        <v>5575</v>
      </c>
    </row>
    <row r="195" spans="1:49" x14ac:dyDescent="0.3">
      <c r="A195" s="98">
        <v>192</v>
      </c>
      <c r="D195" s="8" t="s">
        <v>7369</v>
      </c>
      <c r="E195" s="8" t="s">
        <v>4960</v>
      </c>
      <c r="F195" s="8" t="s">
        <v>4961</v>
      </c>
      <c r="G195" s="8" t="s">
        <v>4962</v>
      </c>
      <c r="H195" s="8" t="s">
        <v>4963</v>
      </c>
      <c r="K195" s="8" t="s">
        <v>3605</v>
      </c>
      <c r="L195" s="8"/>
      <c r="M195" s="8"/>
      <c r="N195" s="8"/>
      <c r="O195" s="8"/>
      <c r="P195" s="2" t="s">
        <v>5796</v>
      </c>
      <c r="Q195" s="2" t="s">
        <v>2921</v>
      </c>
      <c r="S195" s="8" t="s">
        <v>2287</v>
      </c>
      <c r="Y195" s="8" t="s">
        <v>7879</v>
      </c>
      <c r="Z195" s="8" t="s">
        <v>7883</v>
      </c>
      <c r="AA195" s="8" t="s">
        <v>7880</v>
      </c>
      <c r="AB195" s="8" t="s">
        <v>7881</v>
      </c>
      <c r="AI195" s="2" t="s">
        <v>11001</v>
      </c>
      <c r="AJ195" s="2" t="s">
        <v>8400</v>
      </c>
      <c r="AK195" s="2" t="s">
        <v>8420</v>
      </c>
      <c r="AL195" s="2" t="s">
        <v>8421</v>
      </c>
      <c r="AM195" s="2" t="s">
        <v>8422</v>
      </c>
      <c r="AN195" s="2" t="s">
        <v>8637</v>
      </c>
      <c r="AO195" s="2" t="s">
        <v>8990</v>
      </c>
      <c r="AP195" s="2" t="s">
        <v>8991</v>
      </c>
      <c r="AQ195" s="2" t="s">
        <v>8992</v>
      </c>
      <c r="AT195" s="2" t="s">
        <v>5576</v>
      </c>
      <c r="AU195" s="2" t="s">
        <v>2914</v>
      </c>
      <c r="AV195" s="2" t="s">
        <v>5480</v>
      </c>
      <c r="AW195" s="2" t="s">
        <v>5575</v>
      </c>
    </row>
    <row r="196" spans="1:49" x14ac:dyDescent="0.3">
      <c r="A196" s="98">
        <v>193</v>
      </c>
      <c r="D196" s="8" t="s">
        <v>7359</v>
      </c>
      <c r="E196" s="8" t="s">
        <v>4964</v>
      </c>
      <c r="F196" s="8" t="s">
        <v>4965</v>
      </c>
      <c r="G196" s="8" t="s">
        <v>4966</v>
      </c>
      <c r="H196" s="8" t="s">
        <v>4963</v>
      </c>
      <c r="K196" s="8" t="s">
        <v>3606</v>
      </c>
      <c r="L196" s="8"/>
      <c r="M196" s="8"/>
      <c r="N196" s="8"/>
      <c r="O196" s="8"/>
      <c r="P196" s="2" t="s">
        <v>5797</v>
      </c>
      <c r="Q196" s="2" t="s">
        <v>6415</v>
      </c>
      <c r="S196" s="8" t="s">
        <v>2288</v>
      </c>
      <c r="Y196" s="8" t="s">
        <v>7882</v>
      </c>
      <c r="Z196" s="8" t="s">
        <v>7888</v>
      </c>
      <c r="AA196" s="8" t="s">
        <v>7884</v>
      </c>
      <c r="AB196" s="8" t="s">
        <v>7885</v>
      </c>
      <c r="AI196" s="2" t="s">
        <v>11205</v>
      </c>
      <c r="AJ196" s="2" t="s">
        <v>8400</v>
      </c>
      <c r="AK196" s="2" t="s">
        <v>8423</v>
      </c>
      <c r="AL196" s="2" t="s">
        <v>8424</v>
      </c>
      <c r="AM196" s="2" t="s">
        <v>8422</v>
      </c>
      <c r="AN196" s="2" t="s">
        <v>8993</v>
      </c>
      <c r="AO196" s="2" t="s">
        <v>6339</v>
      </c>
      <c r="AP196" s="2" t="s">
        <v>14504</v>
      </c>
      <c r="AQ196" s="2" t="s">
        <v>8992</v>
      </c>
      <c r="AT196" s="2" t="s">
        <v>5577</v>
      </c>
      <c r="AU196" s="2" t="s">
        <v>2914</v>
      </c>
      <c r="AV196" s="2" t="s">
        <v>5480</v>
      </c>
      <c r="AW196" s="2" t="s">
        <v>5578</v>
      </c>
    </row>
    <row r="197" spans="1:49" x14ac:dyDescent="0.3">
      <c r="A197" s="98">
        <v>194</v>
      </c>
      <c r="D197" s="8" t="s">
        <v>7370</v>
      </c>
      <c r="E197" s="8" t="s">
        <v>4967</v>
      </c>
      <c r="F197" s="8" t="s">
        <v>4968</v>
      </c>
      <c r="G197" s="8" t="s">
        <v>4969</v>
      </c>
      <c r="H197" s="8" t="s">
        <v>4963</v>
      </c>
      <c r="K197" s="8" t="s">
        <v>3607</v>
      </c>
      <c r="L197" s="8"/>
      <c r="M197" s="8"/>
      <c r="N197" s="8"/>
      <c r="O197" s="8"/>
      <c r="P197" s="2" t="s">
        <v>5798</v>
      </c>
      <c r="Q197" s="2" t="s">
        <v>2933</v>
      </c>
      <c r="S197" s="8" t="s">
        <v>2289</v>
      </c>
      <c r="Y197" s="8" t="s">
        <v>7886</v>
      </c>
      <c r="Z197" s="8" t="s">
        <v>7888</v>
      </c>
      <c r="AA197" s="8" t="s">
        <v>7887</v>
      </c>
      <c r="AB197" s="8" t="s">
        <v>7885</v>
      </c>
      <c r="AI197" s="2" t="s">
        <v>11051</v>
      </c>
      <c r="AJ197" s="2" t="s">
        <v>8400</v>
      </c>
      <c r="AK197" s="2" t="s">
        <v>8423</v>
      </c>
      <c r="AL197" s="2" t="s">
        <v>8424</v>
      </c>
      <c r="AM197" s="2" t="s">
        <v>8422</v>
      </c>
      <c r="AN197" s="2" t="s">
        <v>8993</v>
      </c>
      <c r="AO197" s="2" t="s">
        <v>6339</v>
      </c>
      <c r="AP197" s="2" t="s">
        <v>6314</v>
      </c>
      <c r="AQ197" s="2" t="s">
        <v>8994</v>
      </c>
      <c r="AT197" s="2" t="s">
        <v>5579</v>
      </c>
      <c r="AU197" s="2" t="s">
        <v>2914</v>
      </c>
      <c r="AV197" s="2" t="s">
        <v>5480</v>
      </c>
      <c r="AW197" s="2" t="s">
        <v>5578</v>
      </c>
    </row>
    <row r="198" spans="1:49" x14ac:dyDescent="0.3">
      <c r="A198" s="98">
        <v>195</v>
      </c>
      <c r="D198" s="8" t="s">
        <v>7360</v>
      </c>
      <c r="E198" s="8" t="s">
        <v>4970</v>
      </c>
      <c r="F198" s="8" t="s">
        <v>4971</v>
      </c>
      <c r="G198" s="8" t="s">
        <v>4972</v>
      </c>
      <c r="H198" s="8" t="s">
        <v>4963</v>
      </c>
      <c r="K198" s="8" t="s">
        <v>3608</v>
      </c>
      <c r="L198" s="8"/>
      <c r="M198" s="8"/>
      <c r="N198" s="8"/>
      <c r="O198" s="8"/>
      <c r="P198" s="2" t="s">
        <v>5799</v>
      </c>
      <c r="Q198" s="2" t="s">
        <v>2937</v>
      </c>
      <c r="S198" s="8" t="s">
        <v>2290</v>
      </c>
      <c r="Y198" s="8" t="s">
        <v>3372</v>
      </c>
      <c r="Z198" s="8" t="s">
        <v>7895</v>
      </c>
      <c r="AA198" s="8" t="s">
        <v>7889</v>
      </c>
      <c r="AB198" s="8" t="s">
        <v>7890</v>
      </c>
      <c r="AI198" s="2" t="s">
        <v>9635</v>
      </c>
      <c r="AJ198" s="2" t="s">
        <v>8400</v>
      </c>
      <c r="AK198" s="2" t="s">
        <v>8425</v>
      </c>
      <c r="AL198" s="2" t="s">
        <v>8426</v>
      </c>
      <c r="AM198" s="2" t="s">
        <v>8422</v>
      </c>
      <c r="AN198" s="2" t="s">
        <v>8995</v>
      </c>
      <c r="AO198" s="2" t="s">
        <v>5002</v>
      </c>
      <c r="AP198" s="2" t="s">
        <v>4924</v>
      </c>
      <c r="AQ198" s="2" t="s">
        <v>8994</v>
      </c>
      <c r="AT198" s="2" t="s">
        <v>5580</v>
      </c>
      <c r="AU198" s="2" t="s">
        <v>2914</v>
      </c>
      <c r="AV198" s="2" t="s">
        <v>5480</v>
      </c>
      <c r="AW198" s="2" t="s">
        <v>5581</v>
      </c>
    </row>
    <row r="199" spans="1:49" x14ac:dyDescent="0.3">
      <c r="A199" s="98">
        <v>196</v>
      </c>
      <c r="D199" s="8" t="s">
        <v>7371</v>
      </c>
      <c r="E199" s="8" t="s">
        <v>4973</v>
      </c>
      <c r="F199" s="8" t="s">
        <v>4974</v>
      </c>
      <c r="G199" s="8" t="s">
        <v>4975</v>
      </c>
      <c r="H199" s="8" t="s">
        <v>4963</v>
      </c>
      <c r="K199" s="8" t="s">
        <v>2627</v>
      </c>
      <c r="L199" s="8"/>
      <c r="M199" s="8"/>
      <c r="N199" s="8"/>
      <c r="O199" s="8"/>
      <c r="P199" s="2" t="s">
        <v>5800</v>
      </c>
      <c r="Q199" s="2" t="s">
        <v>6421</v>
      </c>
      <c r="S199" s="8" t="s">
        <v>158</v>
      </c>
      <c r="Y199" s="8" t="s">
        <v>7891</v>
      </c>
      <c r="Z199" s="8" t="s">
        <v>7895</v>
      </c>
      <c r="AA199" s="8" t="s">
        <v>7892</v>
      </c>
      <c r="AB199" s="8" t="s">
        <v>7893</v>
      </c>
      <c r="AI199" s="2" t="s">
        <v>10263</v>
      </c>
      <c r="AJ199" s="2" t="s">
        <v>8400</v>
      </c>
      <c r="AK199" s="2" t="s">
        <v>8425</v>
      </c>
      <c r="AL199" s="2" t="s">
        <v>8426</v>
      </c>
      <c r="AM199" s="2" t="s">
        <v>8427</v>
      </c>
      <c r="AN199" s="2" t="s">
        <v>8995</v>
      </c>
      <c r="AO199" s="2" t="s">
        <v>5002</v>
      </c>
      <c r="AP199" s="2" t="s">
        <v>8996</v>
      </c>
      <c r="AQ199" s="2" t="s">
        <v>8997</v>
      </c>
      <c r="AT199" s="2" t="s">
        <v>5582</v>
      </c>
      <c r="AU199" s="2" t="s">
        <v>5583</v>
      </c>
      <c r="AV199" s="2" t="s">
        <v>5480</v>
      </c>
      <c r="AW199" s="2" t="s">
        <v>5581</v>
      </c>
    </row>
    <row r="200" spans="1:49" x14ac:dyDescent="0.3">
      <c r="A200" s="98">
        <v>197</v>
      </c>
      <c r="D200" s="8" t="s">
        <v>7372</v>
      </c>
      <c r="E200" s="8" t="s">
        <v>4976</v>
      </c>
      <c r="F200" s="8" t="s">
        <v>4977</v>
      </c>
      <c r="G200" s="8" t="s">
        <v>4978</v>
      </c>
      <c r="H200" s="8" t="s">
        <v>4963</v>
      </c>
      <c r="K200" s="8" t="s">
        <v>3609</v>
      </c>
      <c r="L200" s="8"/>
      <c r="M200" s="8"/>
      <c r="N200" s="8"/>
      <c r="O200" s="8"/>
      <c r="P200" s="2" t="s">
        <v>5801</v>
      </c>
      <c r="Q200" s="2" t="s">
        <v>5545</v>
      </c>
      <c r="S200" s="8" t="s">
        <v>2291</v>
      </c>
      <c r="Y200" s="8" t="s">
        <v>7894</v>
      </c>
      <c r="Z200" s="8" t="s">
        <v>7895</v>
      </c>
      <c r="AA200" s="8" t="s">
        <v>7896</v>
      </c>
      <c r="AB200" s="8" t="s">
        <v>7893</v>
      </c>
      <c r="AI200" s="2" t="s">
        <v>10429</v>
      </c>
      <c r="AJ200" s="2" t="s">
        <v>8400</v>
      </c>
      <c r="AK200" s="2" t="s">
        <v>8428</v>
      </c>
      <c r="AL200" s="2" t="s">
        <v>8429</v>
      </c>
      <c r="AM200" s="2" t="s">
        <v>8427</v>
      </c>
      <c r="AN200" s="2" t="s">
        <v>8998</v>
      </c>
      <c r="AO200" s="2" t="s">
        <v>8999</v>
      </c>
      <c r="AP200" s="2" t="s">
        <v>14505</v>
      </c>
      <c r="AQ200" s="2" t="s">
        <v>8997</v>
      </c>
      <c r="AT200" s="2" t="s">
        <v>5584</v>
      </c>
      <c r="AU200" s="2" t="s">
        <v>5583</v>
      </c>
      <c r="AV200" s="2" t="s">
        <v>5480</v>
      </c>
      <c r="AW200" s="2" t="s">
        <v>14506</v>
      </c>
    </row>
    <row r="201" spans="1:49" x14ac:dyDescent="0.3">
      <c r="A201" s="98">
        <v>198</v>
      </c>
      <c r="D201" s="8" t="s">
        <v>7374</v>
      </c>
      <c r="E201" s="8" t="s">
        <v>4979</v>
      </c>
      <c r="F201" s="8" t="s">
        <v>4980</v>
      </c>
      <c r="G201" s="8" t="s">
        <v>4981</v>
      </c>
      <c r="H201" s="8" t="s">
        <v>4982</v>
      </c>
      <c r="K201" s="8" t="s">
        <v>3610</v>
      </c>
      <c r="L201" s="8"/>
      <c r="M201" s="8"/>
      <c r="N201" s="8"/>
      <c r="O201" s="8"/>
      <c r="P201" s="2" t="s">
        <v>4560</v>
      </c>
      <c r="Q201" s="2" t="s">
        <v>2960</v>
      </c>
      <c r="S201" s="8" t="s">
        <v>2292</v>
      </c>
      <c r="Y201" s="8" t="s">
        <v>7897</v>
      </c>
      <c r="Z201" s="8" t="s">
        <v>7901</v>
      </c>
      <c r="AA201" s="8" t="s">
        <v>7898</v>
      </c>
      <c r="AB201" s="8" t="s">
        <v>7899</v>
      </c>
      <c r="AI201" s="2" t="s">
        <v>10719</v>
      </c>
      <c r="AJ201" s="2" t="s">
        <v>8400</v>
      </c>
      <c r="AK201" s="2" t="s">
        <v>8428</v>
      </c>
      <c r="AL201" s="2" t="s">
        <v>8429</v>
      </c>
      <c r="AM201" s="2" t="s">
        <v>8427</v>
      </c>
      <c r="AN201" s="2" t="s">
        <v>8998</v>
      </c>
      <c r="AO201" s="2" t="s">
        <v>8999</v>
      </c>
      <c r="AP201" s="2" t="s">
        <v>9000</v>
      </c>
      <c r="AQ201" s="2" t="s">
        <v>9001</v>
      </c>
      <c r="AT201" s="2" t="s">
        <v>5585</v>
      </c>
      <c r="AU201" s="2" t="s">
        <v>5583</v>
      </c>
      <c r="AV201" s="2" t="s">
        <v>5480</v>
      </c>
      <c r="AW201" s="2" t="s">
        <v>14506</v>
      </c>
    </row>
    <row r="202" spans="1:49" x14ac:dyDescent="0.3">
      <c r="A202" s="98">
        <v>199</v>
      </c>
      <c r="D202" s="8" t="s">
        <v>7373</v>
      </c>
      <c r="E202" s="8" t="s">
        <v>4983</v>
      </c>
      <c r="F202" s="8" t="s">
        <v>4984</v>
      </c>
      <c r="G202" s="8" t="s">
        <v>4985</v>
      </c>
      <c r="H202" s="8" t="s">
        <v>4982</v>
      </c>
      <c r="K202" s="8" t="s">
        <v>3611</v>
      </c>
      <c r="L202" s="8"/>
      <c r="M202" s="8"/>
      <c r="N202" s="8"/>
      <c r="O202" s="8"/>
      <c r="P202" s="2" t="s">
        <v>2237</v>
      </c>
      <c r="Q202" s="2" t="s">
        <v>2961</v>
      </c>
      <c r="S202" s="8" t="s">
        <v>2293</v>
      </c>
      <c r="Y202" s="8" t="s">
        <v>7900</v>
      </c>
      <c r="Z202" s="8" t="s">
        <v>7901</v>
      </c>
      <c r="AA202" s="8" t="s">
        <v>7902</v>
      </c>
      <c r="AB202" s="8" t="s">
        <v>7903</v>
      </c>
      <c r="AI202" s="2" t="s">
        <v>11176</v>
      </c>
      <c r="AJ202" s="2" t="s">
        <v>8400</v>
      </c>
      <c r="AK202" s="2" t="s">
        <v>8430</v>
      </c>
      <c r="AL202" s="2" t="s">
        <v>8431</v>
      </c>
      <c r="AM202" s="2" t="s">
        <v>8427</v>
      </c>
      <c r="AN202" s="2" t="s">
        <v>9002</v>
      </c>
      <c r="AO202" s="2" t="s">
        <v>9003</v>
      </c>
      <c r="AP202" s="2" t="s">
        <v>9004</v>
      </c>
      <c r="AQ202" s="2" t="s">
        <v>9001</v>
      </c>
      <c r="AT202" s="2" t="s">
        <v>5586</v>
      </c>
      <c r="AU202" s="2" t="s">
        <v>5583</v>
      </c>
      <c r="AV202" s="2" t="s">
        <v>5480</v>
      </c>
      <c r="AW202" s="2" t="s">
        <v>5587</v>
      </c>
    </row>
    <row r="203" spans="1:49" x14ac:dyDescent="0.3">
      <c r="A203" s="98">
        <v>200</v>
      </c>
      <c r="D203" s="8" t="s">
        <v>7375</v>
      </c>
      <c r="E203" s="8" t="s">
        <v>4986</v>
      </c>
      <c r="F203" s="8" t="s">
        <v>4987</v>
      </c>
      <c r="G203" s="8" t="s">
        <v>4988</v>
      </c>
      <c r="H203" s="8" t="s">
        <v>4989</v>
      </c>
      <c r="K203" s="8" t="s">
        <v>3612</v>
      </c>
      <c r="L203" s="8"/>
      <c r="M203" s="8"/>
      <c r="N203" s="8"/>
      <c r="O203" s="8"/>
      <c r="P203" s="2" t="s">
        <v>5802</v>
      </c>
      <c r="Q203" s="2" t="s">
        <v>6390</v>
      </c>
      <c r="S203" s="8" t="s">
        <v>2294</v>
      </c>
      <c r="Y203" s="8" t="s">
        <v>7904</v>
      </c>
      <c r="Z203" s="8" t="s">
        <v>7901</v>
      </c>
      <c r="AA203" s="8" t="s">
        <v>7905</v>
      </c>
      <c r="AB203" s="8" t="s">
        <v>7903</v>
      </c>
      <c r="AI203" s="2" t="s">
        <v>10895</v>
      </c>
      <c r="AJ203" s="2" t="s">
        <v>8400</v>
      </c>
      <c r="AK203" s="2" t="s">
        <v>8430</v>
      </c>
      <c r="AL203" s="2" t="s">
        <v>8431</v>
      </c>
      <c r="AM203" s="2" t="s">
        <v>8432</v>
      </c>
      <c r="AN203" s="2" t="s">
        <v>9002</v>
      </c>
      <c r="AO203" s="2" t="s">
        <v>9003</v>
      </c>
      <c r="AP203" s="2" t="s">
        <v>2107</v>
      </c>
      <c r="AQ203" s="2" t="s">
        <v>9001</v>
      </c>
      <c r="AT203" s="2" t="s">
        <v>3820</v>
      </c>
      <c r="AU203" s="2" t="s">
        <v>5583</v>
      </c>
      <c r="AV203" s="2" t="s">
        <v>5480</v>
      </c>
      <c r="AW203" s="2" t="s">
        <v>5587</v>
      </c>
    </row>
    <row r="204" spans="1:49" x14ac:dyDescent="0.3">
      <c r="A204" s="98">
        <v>201</v>
      </c>
      <c r="E204" s="8" t="s">
        <v>4990</v>
      </c>
      <c r="F204" s="8" t="s">
        <v>4991</v>
      </c>
      <c r="G204" s="8" t="s">
        <v>3324</v>
      </c>
      <c r="H204" s="8" t="s">
        <v>4989</v>
      </c>
      <c r="K204" s="8" t="s">
        <v>3613</v>
      </c>
      <c r="L204" s="8"/>
      <c r="M204" s="8"/>
      <c r="N204" s="8"/>
      <c r="O204" s="8"/>
      <c r="P204" s="2" t="s">
        <v>5803</v>
      </c>
      <c r="Q204" s="2" t="s">
        <v>6454</v>
      </c>
      <c r="S204" s="8" t="s">
        <v>2295</v>
      </c>
      <c r="AI204" s="2" t="s">
        <v>9448</v>
      </c>
      <c r="AJ204" s="2" t="s">
        <v>8433</v>
      </c>
      <c r="AK204" s="2" t="s">
        <v>8434</v>
      </c>
      <c r="AL204" s="2" t="s">
        <v>8435</v>
      </c>
      <c r="AM204" s="2" t="s">
        <v>8432</v>
      </c>
      <c r="AT204" s="2" t="s">
        <v>5588</v>
      </c>
      <c r="AU204" s="2" t="s">
        <v>5589</v>
      </c>
      <c r="AV204" s="2" t="s">
        <v>5480</v>
      </c>
      <c r="AW204" s="2" t="s">
        <v>5590</v>
      </c>
    </row>
    <row r="205" spans="1:49" x14ac:dyDescent="0.3">
      <c r="A205" s="98">
        <v>202</v>
      </c>
      <c r="E205" s="8" t="s">
        <v>4992</v>
      </c>
      <c r="F205" s="8" t="s">
        <v>4993</v>
      </c>
      <c r="G205" s="8" t="s">
        <v>4994</v>
      </c>
      <c r="H205" s="8" t="s">
        <v>4989</v>
      </c>
      <c r="K205" s="8" t="s">
        <v>3614</v>
      </c>
      <c r="L205" s="8"/>
      <c r="M205" s="8"/>
      <c r="N205" s="8"/>
      <c r="O205" s="8"/>
      <c r="P205" s="2" t="s">
        <v>5804</v>
      </c>
      <c r="Q205" s="2" t="s">
        <v>265</v>
      </c>
      <c r="S205" s="8" t="s">
        <v>2296</v>
      </c>
      <c r="AI205" s="2" t="s">
        <v>10918</v>
      </c>
      <c r="AJ205" s="2" t="s">
        <v>8433</v>
      </c>
      <c r="AK205" s="2" t="s">
        <v>8434</v>
      </c>
      <c r="AL205" s="2" t="s">
        <v>8435</v>
      </c>
      <c r="AM205" s="2" t="s">
        <v>8432</v>
      </c>
      <c r="AT205" s="2" t="s">
        <v>5591</v>
      </c>
      <c r="AU205" s="2" t="s">
        <v>5589</v>
      </c>
      <c r="AV205" s="2" t="s">
        <v>5480</v>
      </c>
      <c r="AW205" s="2" t="s">
        <v>5590</v>
      </c>
    </row>
    <row r="206" spans="1:49" x14ac:dyDescent="0.3">
      <c r="A206" s="98">
        <v>203</v>
      </c>
      <c r="E206" s="8" t="s">
        <v>4995</v>
      </c>
      <c r="F206" s="8" t="s">
        <v>4996</v>
      </c>
      <c r="G206" s="8" t="s">
        <v>4997</v>
      </c>
      <c r="H206" s="8" t="s">
        <v>4989</v>
      </c>
      <c r="K206" s="8" t="s">
        <v>3615</v>
      </c>
      <c r="L206" s="8"/>
      <c r="M206" s="8"/>
      <c r="N206" s="8"/>
      <c r="O206" s="8"/>
      <c r="P206" s="2" t="s">
        <v>5805</v>
      </c>
      <c r="Q206" s="2" t="s">
        <v>6391</v>
      </c>
      <c r="S206" s="8" t="s">
        <v>2297</v>
      </c>
      <c r="AI206" s="2" t="s">
        <v>9872</v>
      </c>
      <c r="AJ206" s="2" t="s">
        <v>8433</v>
      </c>
      <c r="AK206" s="2" t="s">
        <v>8436</v>
      </c>
      <c r="AL206" s="2" t="s">
        <v>8437</v>
      </c>
      <c r="AM206" s="2" t="s">
        <v>8432</v>
      </c>
      <c r="AT206" s="2" t="s">
        <v>5592</v>
      </c>
      <c r="AU206" s="2" t="s">
        <v>5589</v>
      </c>
      <c r="AV206" s="2" t="s">
        <v>5480</v>
      </c>
      <c r="AW206" s="2" t="s">
        <v>5593</v>
      </c>
    </row>
    <row r="207" spans="1:49" x14ac:dyDescent="0.3">
      <c r="A207" s="98">
        <v>204</v>
      </c>
      <c r="E207" s="8" t="s">
        <v>4998</v>
      </c>
      <c r="F207" s="8" t="s">
        <v>4999</v>
      </c>
      <c r="G207" s="8" t="s">
        <v>5000</v>
      </c>
      <c r="H207" s="8" t="s">
        <v>4989</v>
      </c>
      <c r="K207" s="8" t="s">
        <v>3616</v>
      </c>
      <c r="L207" s="8"/>
      <c r="M207" s="8"/>
      <c r="N207" s="8"/>
      <c r="O207" s="8"/>
      <c r="P207" s="2" t="s">
        <v>3912</v>
      </c>
      <c r="Q207" s="2" t="s">
        <v>4867</v>
      </c>
      <c r="S207" s="8" t="s">
        <v>161</v>
      </c>
      <c r="AI207" s="2" t="s">
        <v>9669</v>
      </c>
      <c r="AJ207" s="2" t="s">
        <v>8433</v>
      </c>
      <c r="AK207" s="2" t="s">
        <v>8436</v>
      </c>
      <c r="AL207" s="2" t="s">
        <v>8437</v>
      </c>
      <c r="AM207" s="2" t="s">
        <v>8438</v>
      </c>
      <c r="AT207" s="2" t="s">
        <v>5594</v>
      </c>
      <c r="AU207" s="2" t="s">
        <v>5589</v>
      </c>
      <c r="AV207" s="2" t="s">
        <v>5480</v>
      </c>
      <c r="AW207" s="2" t="s">
        <v>5593</v>
      </c>
    </row>
    <row r="208" spans="1:49" x14ac:dyDescent="0.3">
      <c r="A208" s="98">
        <v>205</v>
      </c>
      <c r="E208" s="8" t="s">
        <v>5001</v>
      </c>
      <c r="F208" s="8" t="s">
        <v>5002</v>
      </c>
      <c r="G208" s="8" t="s">
        <v>5003</v>
      </c>
      <c r="H208" s="8" t="s">
        <v>4989</v>
      </c>
      <c r="K208" s="8" t="s">
        <v>3617</v>
      </c>
      <c r="L208" s="8"/>
      <c r="M208" s="8"/>
      <c r="N208" s="8"/>
      <c r="O208" s="8"/>
      <c r="P208" s="2" t="s">
        <v>5806</v>
      </c>
      <c r="Q208" s="2" t="s">
        <v>6382</v>
      </c>
      <c r="S208" s="8" t="s">
        <v>2298</v>
      </c>
      <c r="AI208" s="2" t="s">
        <v>10864</v>
      </c>
      <c r="AJ208" s="2" t="s">
        <v>8433</v>
      </c>
      <c r="AK208" s="2" t="s">
        <v>8439</v>
      </c>
      <c r="AL208" s="2" t="s">
        <v>8440</v>
      </c>
      <c r="AM208" s="2" t="s">
        <v>8438</v>
      </c>
      <c r="AT208" s="2" t="s">
        <v>5595</v>
      </c>
      <c r="AU208" s="2" t="s">
        <v>5589</v>
      </c>
      <c r="AV208" s="2" t="s">
        <v>5480</v>
      </c>
      <c r="AW208" s="2" t="s">
        <v>5596</v>
      </c>
    </row>
    <row r="209" spans="1:49" x14ac:dyDescent="0.3">
      <c r="A209" s="98">
        <v>206</v>
      </c>
      <c r="E209" s="8" t="s">
        <v>5000</v>
      </c>
      <c r="F209" s="8" t="s">
        <v>5004</v>
      </c>
      <c r="G209" s="8" t="s">
        <v>5005</v>
      </c>
      <c r="H209" s="8" t="s">
        <v>5006</v>
      </c>
      <c r="K209" s="8" t="s">
        <v>3618</v>
      </c>
      <c r="L209" s="8"/>
      <c r="M209" s="8"/>
      <c r="N209" s="8"/>
      <c r="O209" s="8"/>
      <c r="P209" s="2" t="s">
        <v>5807</v>
      </c>
      <c r="Q209" s="2" t="s">
        <v>6506</v>
      </c>
      <c r="S209" s="8" t="s">
        <v>2299</v>
      </c>
      <c r="AI209" s="2" t="s">
        <v>10604</v>
      </c>
      <c r="AJ209" s="2" t="s">
        <v>8433</v>
      </c>
      <c r="AK209" s="2" t="s">
        <v>8439</v>
      </c>
      <c r="AL209" s="2" t="s">
        <v>8440</v>
      </c>
      <c r="AM209" s="2" t="s">
        <v>8438</v>
      </c>
      <c r="AT209" s="2" t="s">
        <v>3822</v>
      </c>
      <c r="AU209" s="2" t="s">
        <v>5597</v>
      </c>
      <c r="AV209" s="2" t="s">
        <v>5480</v>
      </c>
      <c r="AW209" s="2" t="s">
        <v>5596</v>
      </c>
    </row>
    <row r="210" spans="1:49" x14ac:dyDescent="0.3">
      <c r="A210" s="98">
        <v>207</v>
      </c>
      <c r="E210" s="8" t="s">
        <v>3505</v>
      </c>
      <c r="F210" s="8" t="s">
        <v>5007</v>
      </c>
      <c r="G210" s="8" t="s">
        <v>5008</v>
      </c>
      <c r="H210" s="8" t="s">
        <v>5006</v>
      </c>
      <c r="K210" s="8" t="s">
        <v>3619</v>
      </c>
      <c r="L210" s="8"/>
      <c r="M210" s="8"/>
      <c r="N210" s="8"/>
      <c r="O210" s="8"/>
      <c r="P210" s="2" t="s">
        <v>2242</v>
      </c>
      <c r="Q210" s="2" t="s">
        <v>6485</v>
      </c>
      <c r="S210" s="8" t="s">
        <v>2300</v>
      </c>
      <c r="AI210" s="2" t="s">
        <v>9308</v>
      </c>
      <c r="AJ210" s="2" t="s">
        <v>8433</v>
      </c>
      <c r="AK210" s="2" t="s">
        <v>8441</v>
      </c>
      <c r="AL210" s="2" t="s">
        <v>8442</v>
      </c>
      <c r="AM210" s="2" t="s">
        <v>8438</v>
      </c>
      <c r="AT210" s="2" t="s">
        <v>5598</v>
      </c>
      <c r="AU210" s="2" t="s">
        <v>5597</v>
      </c>
      <c r="AV210" s="2" t="s">
        <v>5480</v>
      </c>
      <c r="AW210" s="2" t="s">
        <v>5599</v>
      </c>
    </row>
    <row r="211" spans="1:49" x14ac:dyDescent="0.3">
      <c r="A211" s="98">
        <v>208</v>
      </c>
      <c r="E211" s="8" t="s">
        <v>5009</v>
      </c>
      <c r="F211" s="8" t="s">
        <v>5010</v>
      </c>
      <c r="G211" s="8" t="s">
        <v>5011</v>
      </c>
      <c r="H211" s="8" t="s">
        <v>5006</v>
      </c>
      <c r="K211" s="8" t="s">
        <v>3620</v>
      </c>
      <c r="L211" s="8"/>
      <c r="M211" s="8"/>
      <c r="N211" s="8"/>
      <c r="O211" s="8"/>
      <c r="P211" s="2" t="s">
        <v>5808</v>
      </c>
      <c r="Q211" s="2" t="s">
        <v>6489</v>
      </c>
      <c r="S211" s="8" t="s">
        <v>2301</v>
      </c>
      <c r="AI211" s="2" t="s">
        <v>10424</v>
      </c>
      <c r="AJ211" s="2" t="s">
        <v>8433</v>
      </c>
      <c r="AK211" s="2" t="s">
        <v>8441</v>
      </c>
      <c r="AL211" s="2" t="s">
        <v>8443</v>
      </c>
      <c r="AM211" s="2" t="s">
        <v>8444</v>
      </c>
      <c r="AT211" s="2" t="s">
        <v>3823</v>
      </c>
      <c r="AU211" s="2" t="s">
        <v>5597</v>
      </c>
      <c r="AV211" s="2" t="s">
        <v>5480</v>
      </c>
      <c r="AW211" s="2" t="s">
        <v>5599</v>
      </c>
    </row>
    <row r="212" spans="1:49" x14ac:dyDescent="0.3">
      <c r="A212" s="98">
        <v>209</v>
      </c>
      <c r="E212" s="8" t="s">
        <v>5012</v>
      </c>
      <c r="F212" s="8" t="s">
        <v>5013</v>
      </c>
      <c r="G212" s="8" t="s">
        <v>5014</v>
      </c>
      <c r="H212" s="8" t="s">
        <v>5006</v>
      </c>
      <c r="K212" s="8" t="s">
        <v>3621</v>
      </c>
      <c r="L212" s="8"/>
      <c r="M212" s="8"/>
      <c r="N212" s="8"/>
      <c r="O212" s="8"/>
      <c r="P212" s="2" t="s">
        <v>5809</v>
      </c>
      <c r="Q212" s="2" t="s">
        <v>6528</v>
      </c>
      <c r="S212" s="8" t="s">
        <v>2302</v>
      </c>
      <c r="AI212" s="2" t="s">
        <v>10962</v>
      </c>
      <c r="AJ212" s="2" t="s">
        <v>8433</v>
      </c>
      <c r="AK212" s="2" t="s">
        <v>8445</v>
      </c>
      <c r="AL212" s="2" t="s">
        <v>8446</v>
      </c>
      <c r="AM212" s="2" t="s">
        <v>8444</v>
      </c>
      <c r="AT212" s="2" t="s">
        <v>5600</v>
      </c>
      <c r="AU212" s="2" t="s">
        <v>5597</v>
      </c>
      <c r="AV212" s="2" t="s">
        <v>5480</v>
      </c>
      <c r="AW212" s="2" t="s">
        <v>5601</v>
      </c>
    </row>
    <row r="213" spans="1:49" x14ac:dyDescent="0.3">
      <c r="A213" s="98">
        <v>210</v>
      </c>
      <c r="K213" s="8" t="s">
        <v>3622</v>
      </c>
      <c r="L213" s="8"/>
      <c r="M213" s="8"/>
      <c r="N213" s="8"/>
      <c r="O213" s="8"/>
      <c r="P213" s="2" t="s">
        <v>5810</v>
      </c>
      <c r="Q213" s="2" t="s">
        <v>6536</v>
      </c>
      <c r="S213" s="8" t="s">
        <v>2303</v>
      </c>
      <c r="AI213" s="4" t="s">
        <v>12048</v>
      </c>
      <c r="AJ213" s="2" t="s">
        <v>8433</v>
      </c>
      <c r="AK213" s="2" t="s">
        <v>8445</v>
      </c>
      <c r="AL213" s="2" t="s">
        <v>8447</v>
      </c>
      <c r="AM213" s="2" t="s">
        <v>8444</v>
      </c>
      <c r="AT213" s="2" t="s">
        <v>5602</v>
      </c>
      <c r="AU213" s="2" t="s">
        <v>5597</v>
      </c>
      <c r="AV213" s="2" t="s">
        <v>5480</v>
      </c>
      <c r="AW213" s="2" t="s">
        <v>5601</v>
      </c>
    </row>
    <row r="214" spans="1:49" x14ac:dyDescent="0.3">
      <c r="A214" s="98">
        <v>211</v>
      </c>
      <c r="K214" s="8" t="s">
        <v>3623</v>
      </c>
      <c r="L214" s="8"/>
      <c r="M214" s="8"/>
      <c r="N214" s="8"/>
      <c r="O214" s="8"/>
      <c r="P214" s="2" t="s">
        <v>5811</v>
      </c>
      <c r="Q214" s="2" t="s">
        <v>2998</v>
      </c>
      <c r="S214" s="8" t="s">
        <v>2304</v>
      </c>
      <c r="AI214" s="2" t="s">
        <v>9899</v>
      </c>
      <c r="AJ214" s="2" t="s">
        <v>8433</v>
      </c>
      <c r="AK214" s="2" t="s">
        <v>8448</v>
      </c>
      <c r="AL214" s="2" t="s">
        <v>8449</v>
      </c>
      <c r="AM214" s="2" t="s">
        <v>8444</v>
      </c>
      <c r="AT214" s="2" t="s">
        <v>5603</v>
      </c>
      <c r="AU214" s="2" t="s">
        <v>5604</v>
      </c>
      <c r="AV214" s="2" t="s">
        <v>5480</v>
      </c>
      <c r="AW214" s="2" t="s">
        <v>14493</v>
      </c>
    </row>
    <row r="215" spans="1:49" x14ac:dyDescent="0.3">
      <c r="A215" s="98">
        <v>212</v>
      </c>
      <c r="K215" s="8" t="s">
        <v>3624</v>
      </c>
      <c r="L215" s="8"/>
      <c r="M215" s="8"/>
      <c r="N215" s="8"/>
      <c r="O215" s="8"/>
      <c r="P215" s="2" t="s">
        <v>4568</v>
      </c>
      <c r="Q215" s="2" t="s">
        <v>6495</v>
      </c>
      <c r="S215" s="8" t="s">
        <v>2305</v>
      </c>
      <c r="AI215" s="2" t="s">
        <v>10964</v>
      </c>
      <c r="AJ215" s="2" t="s">
        <v>8433</v>
      </c>
      <c r="AK215" s="2" t="s">
        <v>8448</v>
      </c>
      <c r="AL215" s="2" t="s">
        <v>8450</v>
      </c>
      <c r="AM215" s="2" t="s">
        <v>8451</v>
      </c>
      <c r="AT215" s="2" t="s">
        <v>5605</v>
      </c>
      <c r="AU215" s="2" t="s">
        <v>5604</v>
      </c>
      <c r="AV215" s="2" t="s">
        <v>5480</v>
      </c>
      <c r="AW215" s="2" t="s">
        <v>14493</v>
      </c>
    </row>
    <row r="216" spans="1:49" x14ac:dyDescent="0.3">
      <c r="A216" s="98">
        <v>213</v>
      </c>
      <c r="K216" s="8" t="s">
        <v>3625</v>
      </c>
      <c r="L216" s="8"/>
      <c r="M216" s="8"/>
      <c r="N216" s="8"/>
      <c r="O216" s="8"/>
      <c r="P216" s="2" t="s">
        <v>5812</v>
      </c>
      <c r="Q216" s="2" t="s">
        <v>3016</v>
      </c>
      <c r="S216" s="8" t="s">
        <v>2306</v>
      </c>
      <c r="AI216" s="2" t="s">
        <v>10533</v>
      </c>
      <c r="AJ216" s="2" t="s">
        <v>8433</v>
      </c>
      <c r="AK216" s="2" t="s">
        <v>8452</v>
      </c>
      <c r="AL216" s="2" t="s">
        <v>8453</v>
      </c>
      <c r="AM216" s="2" t="s">
        <v>8451</v>
      </c>
      <c r="AT216" s="2" t="s">
        <v>5606</v>
      </c>
      <c r="AU216" s="2" t="s">
        <v>5604</v>
      </c>
      <c r="AV216" s="2" t="s">
        <v>5480</v>
      </c>
      <c r="AW216" s="2" t="s">
        <v>14494</v>
      </c>
    </row>
    <row r="217" spans="1:49" x14ac:dyDescent="0.3">
      <c r="A217" s="98">
        <v>214</v>
      </c>
      <c r="K217" s="8" t="s">
        <v>3626</v>
      </c>
      <c r="L217" s="8"/>
      <c r="M217" s="8"/>
      <c r="N217" s="8"/>
      <c r="O217" s="8"/>
      <c r="P217" s="2" t="s">
        <v>2255</v>
      </c>
      <c r="Q217" s="2" t="s">
        <v>6378</v>
      </c>
      <c r="S217" s="8" t="s">
        <v>2307</v>
      </c>
      <c r="AI217" s="2" t="s">
        <v>10751</v>
      </c>
      <c r="AJ217" s="2" t="s">
        <v>8433</v>
      </c>
      <c r="AK217" s="2" t="s">
        <v>8452</v>
      </c>
      <c r="AL217" s="2" t="s">
        <v>737</v>
      </c>
      <c r="AM217" s="2" t="s">
        <v>8451</v>
      </c>
      <c r="AT217" s="2" t="s">
        <v>5607</v>
      </c>
      <c r="AU217" s="2" t="s">
        <v>5604</v>
      </c>
      <c r="AV217" s="2" t="s">
        <v>5480</v>
      </c>
      <c r="AW217" s="2" t="s">
        <v>14494</v>
      </c>
    </row>
    <row r="218" spans="1:49" x14ac:dyDescent="0.3">
      <c r="A218" s="98">
        <v>215</v>
      </c>
      <c r="K218" s="8" t="s">
        <v>3627</v>
      </c>
      <c r="L218" s="8"/>
      <c r="M218" s="8"/>
      <c r="N218" s="8"/>
      <c r="O218" s="8"/>
      <c r="P218" s="2" t="s">
        <v>5813</v>
      </c>
      <c r="Q218" s="2" t="s">
        <v>6416</v>
      </c>
      <c r="S218" s="8" t="s">
        <v>357</v>
      </c>
      <c r="AI218" s="2" t="s">
        <v>9465</v>
      </c>
      <c r="AJ218" s="2" t="s">
        <v>8433</v>
      </c>
      <c r="AK218" s="2" t="s">
        <v>8454</v>
      </c>
      <c r="AL218" s="2" t="s">
        <v>8455</v>
      </c>
      <c r="AM218" s="2" t="s">
        <v>8451</v>
      </c>
      <c r="AT218" s="2" t="s">
        <v>5608</v>
      </c>
      <c r="AU218" s="2" t="s">
        <v>5604</v>
      </c>
      <c r="AV218" s="2" t="s">
        <v>5480</v>
      </c>
      <c r="AW218" s="2" t="s">
        <v>5609</v>
      </c>
    </row>
    <row r="219" spans="1:49" x14ac:dyDescent="0.3">
      <c r="A219" s="98">
        <v>216</v>
      </c>
      <c r="K219" s="8" t="s">
        <v>3628</v>
      </c>
      <c r="L219" s="8"/>
      <c r="M219" s="8"/>
      <c r="N219" s="8"/>
      <c r="O219" s="8"/>
      <c r="P219" s="2" t="s">
        <v>5814</v>
      </c>
      <c r="Q219" s="2" t="s">
        <v>6456</v>
      </c>
      <c r="S219" s="8" t="s">
        <v>2308</v>
      </c>
      <c r="AI219" s="2" t="s">
        <v>10739</v>
      </c>
      <c r="AJ219" s="2" t="s">
        <v>8433</v>
      </c>
      <c r="AK219" s="2" t="s">
        <v>8454</v>
      </c>
      <c r="AL219" s="2" t="s">
        <v>8456</v>
      </c>
      <c r="AM219" s="2" t="s">
        <v>8457</v>
      </c>
      <c r="AT219" s="2" t="s">
        <v>5610</v>
      </c>
      <c r="AU219" s="2" t="s">
        <v>3131</v>
      </c>
      <c r="AV219" s="2" t="s">
        <v>5480</v>
      </c>
      <c r="AW219" s="2" t="s">
        <v>5609</v>
      </c>
    </row>
    <row r="220" spans="1:49" x14ac:dyDescent="0.3">
      <c r="A220" s="98">
        <v>217</v>
      </c>
      <c r="K220" s="8" t="s">
        <v>3629</v>
      </c>
      <c r="L220" s="8"/>
      <c r="M220" s="8"/>
      <c r="N220" s="8"/>
      <c r="O220" s="8"/>
      <c r="P220" s="2" t="s">
        <v>4571</v>
      </c>
      <c r="Q220" s="2" t="s">
        <v>6547</v>
      </c>
      <c r="S220" s="8" t="s">
        <v>2309</v>
      </c>
      <c r="AI220" s="2" t="s">
        <v>10591</v>
      </c>
      <c r="AJ220" s="2" t="s">
        <v>8433</v>
      </c>
      <c r="AK220" s="2" t="s">
        <v>8122</v>
      </c>
      <c r="AL220" s="2" t="s">
        <v>8458</v>
      </c>
      <c r="AM220" s="2" t="s">
        <v>8457</v>
      </c>
      <c r="AT220" s="2" t="s">
        <v>5611</v>
      </c>
      <c r="AU220" s="2" t="s">
        <v>3131</v>
      </c>
      <c r="AV220" s="2" t="s">
        <v>5480</v>
      </c>
      <c r="AW220" s="2" t="s">
        <v>5612</v>
      </c>
    </row>
    <row r="221" spans="1:49" x14ac:dyDescent="0.3">
      <c r="A221" s="98">
        <v>218</v>
      </c>
      <c r="K221" s="8" t="s">
        <v>3630</v>
      </c>
      <c r="L221" s="8"/>
      <c r="M221" s="8"/>
      <c r="N221" s="8"/>
      <c r="O221" s="8"/>
      <c r="P221" s="2" t="s">
        <v>5815</v>
      </c>
      <c r="Q221" s="2" t="s">
        <v>6478</v>
      </c>
      <c r="S221" s="8" t="s">
        <v>2310</v>
      </c>
      <c r="AI221" s="2" t="s">
        <v>9383</v>
      </c>
      <c r="AJ221" s="2" t="s">
        <v>8433</v>
      </c>
      <c r="AK221" s="2" t="s">
        <v>8122</v>
      </c>
      <c r="AL221" s="2" t="s">
        <v>8459</v>
      </c>
      <c r="AM221" s="2" t="s">
        <v>8457</v>
      </c>
      <c r="AT221" s="2" t="s">
        <v>5613</v>
      </c>
      <c r="AU221" s="2" t="s">
        <v>3131</v>
      </c>
      <c r="AV221" s="2" t="s">
        <v>5480</v>
      </c>
      <c r="AW221" s="2" t="s">
        <v>5612</v>
      </c>
    </row>
    <row r="222" spans="1:49" x14ac:dyDescent="0.3">
      <c r="A222" s="98">
        <v>219</v>
      </c>
      <c r="K222" s="8" t="s">
        <v>3631</v>
      </c>
      <c r="L222" s="8"/>
      <c r="M222" s="8"/>
      <c r="N222" s="8"/>
      <c r="O222" s="8"/>
      <c r="P222" s="2" t="s">
        <v>5816</v>
      </c>
      <c r="Q222" s="2" t="s">
        <v>6496</v>
      </c>
      <c r="S222" s="8" t="s">
        <v>165</v>
      </c>
      <c r="AI222" s="2" t="s">
        <v>10810</v>
      </c>
      <c r="AJ222" s="2" t="s">
        <v>8433</v>
      </c>
      <c r="AK222" s="2" t="s">
        <v>8460</v>
      </c>
      <c r="AL222" s="2" t="s">
        <v>8461</v>
      </c>
      <c r="AM222" s="2" t="s">
        <v>8457</v>
      </c>
      <c r="AT222" s="2" t="s">
        <v>3828</v>
      </c>
      <c r="AU222" s="2" t="s">
        <v>3131</v>
      </c>
      <c r="AV222" s="2" t="s">
        <v>5480</v>
      </c>
      <c r="AW222" s="2" t="s">
        <v>5614</v>
      </c>
    </row>
    <row r="223" spans="1:49" x14ac:dyDescent="0.3">
      <c r="A223" s="98">
        <v>220</v>
      </c>
      <c r="K223" s="8" t="s">
        <v>3632</v>
      </c>
      <c r="L223" s="8"/>
      <c r="M223" s="8"/>
      <c r="N223" s="8"/>
      <c r="O223" s="8"/>
      <c r="P223" s="2" t="s">
        <v>4573</v>
      </c>
      <c r="Q223" s="2" t="s">
        <v>6515</v>
      </c>
      <c r="S223" s="8" t="s">
        <v>2311</v>
      </c>
      <c r="AI223" s="2" t="s">
        <v>9638</v>
      </c>
      <c r="AJ223" s="2" t="s">
        <v>8433</v>
      </c>
      <c r="AK223" s="2" t="s">
        <v>8460</v>
      </c>
      <c r="AL223" s="2" t="s">
        <v>8462</v>
      </c>
      <c r="AM223" s="2" t="s">
        <v>8463</v>
      </c>
      <c r="AT223" s="2" t="s">
        <v>5615</v>
      </c>
      <c r="AU223" s="2" t="s">
        <v>3131</v>
      </c>
      <c r="AV223" s="2" t="s">
        <v>5480</v>
      </c>
      <c r="AW223" s="2" t="s">
        <v>5614</v>
      </c>
    </row>
    <row r="224" spans="1:49" x14ac:dyDescent="0.3">
      <c r="A224" s="98">
        <v>221</v>
      </c>
      <c r="K224" s="8" t="s">
        <v>3633</v>
      </c>
      <c r="L224" s="8"/>
      <c r="M224" s="8"/>
      <c r="N224" s="8"/>
      <c r="O224" s="8"/>
      <c r="P224" s="2" t="s">
        <v>5817</v>
      </c>
      <c r="Q224" s="2" t="s">
        <v>280</v>
      </c>
      <c r="S224" s="8" t="s">
        <v>2312</v>
      </c>
      <c r="AI224" s="2" t="s">
        <v>10044</v>
      </c>
      <c r="AJ224" s="2" t="s">
        <v>8433</v>
      </c>
      <c r="AK224" s="2" t="s">
        <v>8464</v>
      </c>
      <c r="AL224" s="2" t="s">
        <v>8465</v>
      </c>
      <c r="AM224" s="2" t="s">
        <v>8463</v>
      </c>
      <c r="AT224" s="2" t="s">
        <v>5616</v>
      </c>
      <c r="AU224" s="2" t="s">
        <v>5617</v>
      </c>
      <c r="AV224" s="2" t="s">
        <v>5618</v>
      </c>
      <c r="AW224" s="2" t="s">
        <v>5619</v>
      </c>
    </row>
    <row r="225" spans="1:49" x14ac:dyDescent="0.3">
      <c r="A225" s="98">
        <v>222</v>
      </c>
      <c r="K225" s="8" t="s">
        <v>3634</v>
      </c>
      <c r="L225" s="8"/>
      <c r="M225" s="8"/>
      <c r="N225" s="8"/>
      <c r="O225" s="8"/>
      <c r="P225" s="2" t="s">
        <v>3746</v>
      </c>
      <c r="Q225" s="2" t="s">
        <v>6431</v>
      </c>
      <c r="S225" s="8" t="s">
        <v>2313</v>
      </c>
      <c r="AI225" s="2" t="s">
        <v>11155</v>
      </c>
      <c r="AJ225" s="2" t="s">
        <v>8433</v>
      </c>
      <c r="AK225" s="2" t="s">
        <v>8464</v>
      </c>
      <c r="AL225" s="2" t="s">
        <v>8466</v>
      </c>
      <c r="AM225" s="2" t="s">
        <v>8463</v>
      </c>
      <c r="AT225" s="2" t="s">
        <v>5620</v>
      </c>
      <c r="AU225" s="2" t="s">
        <v>5617</v>
      </c>
      <c r="AV225" s="2" t="s">
        <v>5618</v>
      </c>
      <c r="AW225" s="2" t="s">
        <v>5619</v>
      </c>
    </row>
    <row r="226" spans="1:49" x14ac:dyDescent="0.3">
      <c r="A226" s="98">
        <v>223</v>
      </c>
      <c r="K226" s="8" t="s">
        <v>1996</v>
      </c>
      <c r="L226" s="8"/>
      <c r="M226" s="8"/>
      <c r="N226" s="8"/>
      <c r="O226" s="8"/>
      <c r="P226" s="2" t="s">
        <v>5818</v>
      </c>
      <c r="Q226" s="2" t="s">
        <v>6405</v>
      </c>
      <c r="S226" s="8" t="s">
        <v>2314</v>
      </c>
      <c r="AI226" s="2" t="s">
        <v>10607</v>
      </c>
      <c r="AJ226" s="2" t="s">
        <v>8433</v>
      </c>
      <c r="AK226" s="2" t="s">
        <v>8467</v>
      </c>
      <c r="AL226" s="2" t="s">
        <v>8468</v>
      </c>
      <c r="AM226" s="2" t="s">
        <v>8463</v>
      </c>
      <c r="AT226" s="2" t="s">
        <v>5621</v>
      </c>
      <c r="AU226" s="2" t="s">
        <v>5617</v>
      </c>
      <c r="AV226" s="2" t="s">
        <v>5618</v>
      </c>
      <c r="AW226" s="2" t="s">
        <v>5622</v>
      </c>
    </row>
    <row r="227" spans="1:49" x14ac:dyDescent="0.3">
      <c r="A227" s="98">
        <v>224</v>
      </c>
      <c r="K227" s="8" t="s">
        <v>3635</v>
      </c>
      <c r="L227" s="8"/>
      <c r="M227" s="8"/>
      <c r="N227" s="8"/>
      <c r="O227" s="8"/>
      <c r="P227" s="2" t="s">
        <v>4575</v>
      </c>
      <c r="Q227" s="2" t="s">
        <v>6405</v>
      </c>
      <c r="S227" s="8" t="s">
        <v>2315</v>
      </c>
      <c r="AI227" s="2" t="s">
        <v>10385</v>
      </c>
      <c r="AJ227" s="2" t="s">
        <v>8433</v>
      </c>
      <c r="AK227" s="2" t="s">
        <v>8467</v>
      </c>
      <c r="AL227" s="2" t="s">
        <v>8469</v>
      </c>
      <c r="AM227" s="2" t="s">
        <v>5173</v>
      </c>
      <c r="AT227" s="2" t="s">
        <v>5623</v>
      </c>
      <c r="AU227" s="2" t="s">
        <v>5617</v>
      </c>
      <c r="AV227" s="2" t="s">
        <v>5624</v>
      </c>
      <c r="AW227" s="2" t="s">
        <v>5622</v>
      </c>
    </row>
    <row r="228" spans="1:49" x14ac:dyDescent="0.3">
      <c r="A228" s="98">
        <v>225</v>
      </c>
      <c r="K228" s="8" t="s">
        <v>3636</v>
      </c>
      <c r="L228" s="8"/>
      <c r="M228" s="8"/>
      <c r="N228" s="8"/>
      <c r="O228" s="8"/>
      <c r="P228" s="2" t="s">
        <v>5819</v>
      </c>
      <c r="Q228" s="2" t="s">
        <v>6488</v>
      </c>
      <c r="S228" s="8" t="s">
        <v>2316</v>
      </c>
      <c r="AI228" s="4" t="s">
        <v>12049</v>
      </c>
      <c r="AJ228" s="2" t="s">
        <v>8433</v>
      </c>
      <c r="AK228" s="2" t="s">
        <v>8470</v>
      </c>
      <c r="AL228" s="2" t="s">
        <v>8471</v>
      </c>
      <c r="AM228" s="2" t="s">
        <v>5173</v>
      </c>
      <c r="AT228" s="2" t="s">
        <v>5625</v>
      </c>
      <c r="AU228" s="2" t="s">
        <v>5617</v>
      </c>
      <c r="AV228" s="2" t="s">
        <v>5624</v>
      </c>
      <c r="AW228" s="2" t="s">
        <v>3257</v>
      </c>
    </row>
    <row r="229" spans="1:49" x14ac:dyDescent="0.3">
      <c r="A229" s="98">
        <v>226</v>
      </c>
      <c r="K229" s="8" t="s">
        <v>3637</v>
      </c>
      <c r="L229" s="8"/>
      <c r="M229" s="8"/>
      <c r="N229" s="8"/>
      <c r="O229" s="8"/>
      <c r="P229" s="2" t="s">
        <v>5820</v>
      </c>
      <c r="Q229" s="2" t="s">
        <v>282</v>
      </c>
      <c r="S229" s="8" t="s">
        <v>2317</v>
      </c>
      <c r="AI229" s="2" t="s">
        <v>10497</v>
      </c>
      <c r="AJ229" s="2" t="s">
        <v>8433</v>
      </c>
      <c r="AK229" s="2" t="s">
        <v>8470</v>
      </c>
      <c r="AL229" s="2" t="s">
        <v>8472</v>
      </c>
      <c r="AM229" s="2" t="s">
        <v>5173</v>
      </c>
      <c r="AT229" s="2" t="s">
        <v>5626</v>
      </c>
      <c r="AU229" s="2" t="s">
        <v>5627</v>
      </c>
      <c r="AV229" s="2" t="s">
        <v>5624</v>
      </c>
      <c r="AW229" s="2" t="s">
        <v>3257</v>
      </c>
    </row>
    <row r="230" spans="1:49" x14ac:dyDescent="0.3">
      <c r="A230" s="98">
        <v>227</v>
      </c>
      <c r="K230" s="8" t="s">
        <v>3638</v>
      </c>
      <c r="L230" s="8"/>
      <c r="M230" s="8"/>
      <c r="N230" s="8"/>
      <c r="O230" s="8"/>
      <c r="P230" s="2" t="s">
        <v>5821</v>
      </c>
      <c r="Q230" s="2" t="s">
        <v>6550</v>
      </c>
      <c r="S230" s="8" t="s">
        <v>2318</v>
      </c>
      <c r="AI230" s="2" t="s">
        <v>11124</v>
      </c>
      <c r="AJ230" s="2" t="s">
        <v>8433</v>
      </c>
      <c r="AK230" s="2" t="s">
        <v>8473</v>
      </c>
      <c r="AL230" s="2" t="s">
        <v>8474</v>
      </c>
      <c r="AM230" s="2" t="s">
        <v>5173</v>
      </c>
      <c r="AT230" s="2" t="s">
        <v>5628</v>
      </c>
      <c r="AU230" s="2" t="s">
        <v>5627</v>
      </c>
      <c r="AV230" s="2" t="s">
        <v>5629</v>
      </c>
      <c r="AW230" s="2" t="s">
        <v>4966</v>
      </c>
    </row>
    <row r="231" spans="1:49" x14ac:dyDescent="0.3">
      <c r="A231" s="98">
        <v>228</v>
      </c>
      <c r="K231" s="8" t="s">
        <v>3639</v>
      </c>
      <c r="L231" s="8"/>
      <c r="M231" s="8"/>
      <c r="N231" s="8"/>
      <c r="O231" s="8"/>
      <c r="P231" s="2" t="s">
        <v>5822</v>
      </c>
      <c r="Q231" s="2" t="s">
        <v>3069</v>
      </c>
      <c r="S231" s="8" t="s">
        <v>2319</v>
      </c>
      <c r="AI231" s="2" t="s">
        <v>10709</v>
      </c>
      <c r="AJ231" s="2" t="s">
        <v>8433</v>
      </c>
      <c r="AK231" s="2" t="s">
        <v>8473</v>
      </c>
      <c r="AL231" s="2" t="s">
        <v>8475</v>
      </c>
      <c r="AM231" s="2" t="s">
        <v>8476</v>
      </c>
      <c r="AT231" s="2" t="s">
        <v>5630</v>
      </c>
      <c r="AU231" s="2" t="s">
        <v>5627</v>
      </c>
      <c r="AV231" s="2" t="s">
        <v>5629</v>
      </c>
      <c r="AW231" s="2" t="s">
        <v>4966</v>
      </c>
    </row>
    <row r="232" spans="1:49" x14ac:dyDescent="0.3">
      <c r="A232" s="98">
        <v>229</v>
      </c>
      <c r="K232" s="8" t="s">
        <v>2862</v>
      </c>
      <c r="L232" s="8"/>
      <c r="M232" s="8"/>
      <c r="N232" s="8"/>
      <c r="O232" s="8"/>
      <c r="P232" s="2" t="s">
        <v>5053</v>
      </c>
      <c r="Q232" s="2" t="s">
        <v>6464</v>
      </c>
      <c r="S232" s="8" t="s">
        <v>2320</v>
      </c>
      <c r="AI232" s="2" t="s">
        <v>10682</v>
      </c>
      <c r="AJ232" s="2" t="s">
        <v>8477</v>
      </c>
      <c r="AK232" s="2" t="s">
        <v>8478</v>
      </c>
      <c r="AL232" s="2" t="s">
        <v>2852</v>
      </c>
      <c r="AM232" s="2" t="s">
        <v>8476</v>
      </c>
      <c r="AT232" s="2" t="s">
        <v>5631</v>
      </c>
      <c r="AU232" s="2" t="s">
        <v>5627</v>
      </c>
      <c r="AV232" s="2" t="s">
        <v>5629</v>
      </c>
      <c r="AW232" s="2" t="s">
        <v>5632</v>
      </c>
    </row>
    <row r="233" spans="1:49" x14ac:dyDescent="0.3">
      <c r="A233" s="98">
        <v>230</v>
      </c>
      <c r="K233" s="8" t="s">
        <v>3640</v>
      </c>
      <c r="L233" s="8"/>
      <c r="M233" s="8"/>
      <c r="N233" s="8"/>
      <c r="O233" s="8"/>
      <c r="P233" s="2" t="s">
        <v>2273</v>
      </c>
      <c r="Q233" s="2" t="s">
        <v>3081</v>
      </c>
      <c r="S233" s="8" t="s">
        <v>358</v>
      </c>
      <c r="AI233" s="2" t="s">
        <v>9826</v>
      </c>
      <c r="AJ233" s="2" t="s">
        <v>8477</v>
      </c>
      <c r="AK233" s="2" t="s">
        <v>8478</v>
      </c>
      <c r="AL233" s="2" t="s">
        <v>8479</v>
      </c>
      <c r="AM233" s="2" t="s">
        <v>8476</v>
      </c>
      <c r="AT233" s="2" t="s">
        <v>5633</v>
      </c>
      <c r="AU233" s="2" t="s">
        <v>5627</v>
      </c>
      <c r="AV233" s="2" t="s">
        <v>5634</v>
      </c>
      <c r="AW233" s="2" t="s">
        <v>5632</v>
      </c>
    </row>
    <row r="234" spans="1:49" x14ac:dyDescent="0.3">
      <c r="A234" s="98">
        <v>231</v>
      </c>
      <c r="K234" s="8" t="s">
        <v>3641</v>
      </c>
      <c r="L234" s="8"/>
      <c r="M234" s="8"/>
      <c r="N234" s="8"/>
      <c r="O234" s="8"/>
      <c r="P234" s="2" t="s">
        <v>5823</v>
      </c>
      <c r="Q234" s="2" t="s">
        <v>6445</v>
      </c>
      <c r="S234" s="8" t="s">
        <v>2321</v>
      </c>
      <c r="AI234" s="2" t="s">
        <v>10076</v>
      </c>
      <c r="AJ234" s="2" t="s">
        <v>8477</v>
      </c>
      <c r="AK234" s="2" t="s">
        <v>8480</v>
      </c>
      <c r="AL234" s="2" t="s">
        <v>8481</v>
      </c>
      <c r="AM234" s="2" t="s">
        <v>8476</v>
      </c>
      <c r="AT234" s="2" t="s">
        <v>5635</v>
      </c>
      <c r="AU234" s="2" t="s">
        <v>3189</v>
      </c>
      <c r="AV234" s="2" t="s">
        <v>5634</v>
      </c>
      <c r="AW234" s="2" t="s">
        <v>3948</v>
      </c>
    </row>
    <row r="235" spans="1:49" x14ac:dyDescent="0.3">
      <c r="A235" s="98">
        <v>232</v>
      </c>
      <c r="K235" s="8" t="s">
        <v>3642</v>
      </c>
      <c r="L235" s="8"/>
      <c r="M235" s="8"/>
      <c r="N235" s="8"/>
      <c r="O235" s="8"/>
      <c r="P235" s="2" t="s">
        <v>5824</v>
      </c>
      <c r="Q235" s="2" t="s">
        <v>2092</v>
      </c>
      <c r="S235" s="8" t="s">
        <v>2322</v>
      </c>
      <c r="AI235" s="2" t="s">
        <v>9588</v>
      </c>
      <c r="AJ235" s="2" t="s">
        <v>8477</v>
      </c>
      <c r="AK235" s="2" t="s">
        <v>8480</v>
      </c>
      <c r="AL235" s="2" t="s">
        <v>8482</v>
      </c>
      <c r="AM235" s="2" t="s">
        <v>8483</v>
      </c>
      <c r="AT235" s="2" t="s">
        <v>5636</v>
      </c>
      <c r="AU235" s="2" t="s">
        <v>3189</v>
      </c>
      <c r="AV235" s="2" t="s">
        <v>5634</v>
      </c>
      <c r="AW235" s="2" t="s">
        <v>3948</v>
      </c>
    </row>
    <row r="236" spans="1:49" x14ac:dyDescent="0.3">
      <c r="A236" s="98">
        <v>233</v>
      </c>
      <c r="K236" s="8" t="s">
        <v>3643</v>
      </c>
      <c r="L236" s="8"/>
      <c r="M236" s="8"/>
      <c r="N236" s="8"/>
      <c r="O236" s="8"/>
      <c r="P236" s="2" t="s">
        <v>5825</v>
      </c>
      <c r="Q236" s="2" t="s">
        <v>3101</v>
      </c>
      <c r="S236" s="8" t="s">
        <v>2323</v>
      </c>
      <c r="AI236" s="2" t="s">
        <v>9718</v>
      </c>
      <c r="AJ236" s="2" t="s">
        <v>8477</v>
      </c>
      <c r="AK236" s="2" t="s">
        <v>8484</v>
      </c>
      <c r="AL236" s="2" t="s">
        <v>8485</v>
      </c>
      <c r="AM236" s="2" t="s">
        <v>8483</v>
      </c>
      <c r="AT236" s="2" t="s">
        <v>5637</v>
      </c>
      <c r="AU236" s="2" t="s">
        <v>3189</v>
      </c>
      <c r="AV236" s="2" t="s">
        <v>5638</v>
      </c>
      <c r="AW236" s="2" t="s">
        <v>5639</v>
      </c>
    </row>
    <row r="237" spans="1:49" x14ac:dyDescent="0.3">
      <c r="A237" s="98">
        <v>234</v>
      </c>
      <c r="K237" s="8" t="s">
        <v>3644</v>
      </c>
      <c r="L237" s="8"/>
      <c r="M237" s="8"/>
      <c r="N237" s="8"/>
      <c r="O237" s="8"/>
      <c r="P237" s="2" t="s">
        <v>4581</v>
      </c>
      <c r="Q237" s="2" t="s">
        <v>6455</v>
      </c>
      <c r="S237" s="8" t="s">
        <v>2324</v>
      </c>
      <c r="AI237" s="2" t="s">
        <v>9976</v>
      </c>
      <c r="AJ237" s="2" t="s">
        <v>8477</v>
      </c>
      <c r="AK237" s="2" t="s">
        <v>8484</v>
      </c>
      <c r="AL237" s="2" t="s">
        <v>8486</v>
      </c>
      <c r="AM237" s="2" t="s">
        <v>8487</v>
      </c>
      <c r="AT237" s="2" t="s">
        <v>5640</v>
      </c>
      <c r="AU237" s="2" t="s">
        <v>3189</v>
      </c>
      <c r="AV237" s="2" t="s">
        <v>5638</v>
      </c>
      <c r="AW237" s="2" t="s">
        <v>5639</v>
      </c>
    </row>
    <row r="238" spans="1:49" x14ac:dyDescent="0.3">
      <c r="A238" s="98">
        <v>235</v>
      </c>
      <c r="K238" s="8" t="s">
        <v>3645</v>
      </c>
      <c r="L238" s="8"/>
      <c r="M238" s="8"/>
      <c r="N238" s="8"/>
      <c r="O238" s="8"/>
      <c r="P238" s="2" t="s">
        <v>3474</v>
      </c>
      <c r="Q238" s="2" t="s">
        <v>3110</v>
      </c>
      <c r="S238" s="8" t="s">
        <v>2325</v>
      </c>
      <c r="AI238" s="2" t="s">
        <v>10974</v>
      </c>
      <c r="AJ238" s="2" t="s">
        <v>8477</v>
      </c>
      <c r="AK238" s="2" t="s">
        <v>8488</v>
      </c>
      <c r="AL238" s="2" t="s">
        <v>700</v>
      </c>
      <c r="AM238" s="2" t="s">
        <v>8487</v>
      </c>
      <c r="AT238" s="2" t="s">
        <v>5641</v>
      </c>
      <c r="AU238" s="2" t="s">
        <v>3189</v>
      </c>
      <c r="AV238" s="2" t="s">
        <v>5638</v>
      </c>
      <c r="AW238" s="2" t="s">
        <v>5642</v>
      </c>
    </row>
    <row r="239" spans="1:49" x14ac:dyDescent="0.3">
      <c r="A239" s="98">
        <v>236</v>
      </c>
      <c r="K239" s="8" t="s">
        <v>3646</v>
      </c>
      <c r="L239" s="8"/>
      <c r="M239" s="8"/>
      <c r="N239" s="8"/>
      <c r="O239" s="8"/>
      <c r="P239" s="2" t="s">
        <v>5826</v>
      </c>
      <c r="Q239" s="2" t="s">
        <v>3115</v>
      </c>
      <c r="S239" s="8" t="s">
        <v>2326</v>
      </c>
      <c r="AI239" s="2" t="s">
        <v>10950</v>
      </c>
      <c r="AJ239" s="2" t="s">
        <v>8477</v>
      </c>
      <c r="AK239" s="2" t="s">
        <v>8488</v>
      </c>
      <c r="AL239" s="2" t="s">
        <v>8489</v>
      </c>
      <c r="AM239" s="2" t="s">
        <v>2947</v>
      </c>
      <c r="AT239" s="2" t="s">
        <v>5643</v>
      </c>
      <c r="AU239" s="2" t="s">
        <v>5644</v>
      </c>
      <c r="AV239" s="2" t="s">
        <v>5645</v>
      </c>
      <c r="AW239" s="2" t="s">
        <v>5642</v>
      </c>
    </row>
    <row r="240" spans="1:49" x14ac:dyDescent="0.3">
      <c r="A240" s="98">
        <v>237</v>
      </c>
      <c r="K240" s="8" t="s">
        <v>3647</v>
      </c>
      <c r="L240" s="8"/>
      <c r="M240" s="8"/>
      <c r="N240" s="8"/>
      <c r="O240" s="8"/>
      <c r="P240" s="2" t="s">
        <v>5827</v>
      </c>
      <c r="Q240" s="2" t="s">
        <v>291</v>
      </c>
      <c r="S240" s="8" t="s">
        <v>2327</v>
      </c>
      <c r="AI240" s="2" t="s">
        <v>10828</v>
      </c>
      <c r="AJ240" s="2" t="s">
        <v>8477</v>
      </c>
      <c r="AK240" s="2" t="s">
        <v>8490</v>
      </c>
      <c r="AL240" s="2" t="s">
        <v>8491</v>
      </c>
      <c r="AM240" s="2" t="s">
        <v>2947</v>
      </c>
      <c r="AT240" s="2" t="s">
        <v>5646</v>
      </c>
      <c r="AU240" s="2" t="s">
        <v>5644</v>
      </c>
      <c r="AV240" s="2" t="s">
        <v>5645</v>
      </c>
      <c r="AW240" s="2" t="s">
        <v>2107</v>
      </c>
    </row>
    <row r="241" spans="1:49" x14ac:dyDescent="0.3">
      <c r="A241" s="98">
        <v>238</v>
      </c>
      <c r="K241" s="8" t="s">
        <v>3648</v>
      </c>
      <c r="L241" s="8"/>
      <c r="M241" s="8"/>
      <c r="N241" s="8"/>
      <c r="O241" s="8"/>
      <c r="P241" s="2" t="s">
        <v>5828</v>
      </c>
      <c r="Q241" s="2" t="s">
        <v>2095</v>
      </c>
      <c r="S241" s="8" t="s">
        <v>2328</v>
      </c>
      <c r="AI241" s="2" t="s">
        <v>10878</v>
      </c>
      <c r="AJ241" s="2" t="s">
        <v>8477</v>
      </c>
      <c r="AK241" s="2" t="s">
        <v>8490</v>
      </c>
      <c r="AL241" s="2" t="s">
        <v>8492</v>
      </c>
      <c r="AM241" s="2" t="s">
        <v>8493</v>
      </c>
      <c r="AT241" s="2" t="s">
        <v>5647</v>
      </c>
      <c r="AU241" s="2" t="s">
        <v>5644</v>
      </c>
      <c r="AV241" s="2" t="s">
        <v>5645</v>
      </c>
      <c r="AW241" s="2" t="s">
        <v>2107</v>
      </c>
    </row>
    <row r="242" spans="1:49" x14ac:dyDescent="0.3">
      <c r="A242" s="98">
        <v>239</v>
      </c>
      <c r="K242" s="8" t="s">
        <v>3649</v>
      </c>
      <c r="L242" s="8"/>
      <c r="M242" s="8"/>
      <c r="N242" s="8"/>
      <c r="O242" s="8"/>
      <c r="P242" s="2" t="s">
        <v>5829</v>
      </c>
      <c r="Q242" s="2" t="s">
        <v>6398</v>
      </c>
      <c r="S242" s="8" t="s">
        <v>2329</v>
      </c>
      <c r="AI242" s="2" t="s">
        <v>9677</v>
      </c>
      <c r="AJ242" s="2" t="s">
        <v>8477</v>
      </c>
      <c r="AK242" s="2" t="s">
        <v>8494</v>
      </c>
      <c r="AL242" s="2" t="s">
        <v>8495</v>
      </c>
      <c r="AM242" s="2" t="s">
        <v>8493</v>
      </c>
      <c r="AT242" s="2" t="s">
        <v>5648</v>
      </c>
      <c r="AU242" s="2" t="s">
        <v>5644</v>
      </c>
      <c r="AV242" s="2" t="s">
        <v>5649</v>
      </c>
      <c r="AW242" s="2" t="s">
        <v>2107</v>
      </c>
    </row>
    <row r="243" spans="1:49" x14ac:dyDescent="0.3">
      <c r="A243" s="98">
        <v>240</v>
      </c>
      <c r="K243" s="8" t="s">
        <v>3650</v>
      </c>
      <c r="L243" s="8"/>
      <c r="M243" s="8"/>
      <c r="N243" s="8"/>
      <c r="O243" s="8"/>
      <c r="P243" s="2" t="s">
        <v>3475</v>
      </c>
      <c r="Q243" s="2" t="s">
        <v>6413</v>
      </c>
      <c r="S243" s="8" t="s">
        <v>2330</v>
      </c>
      <c r="AI243" s="2" t="s">
        <v>10531</v>
      </c>
      <c r="AJ243" s="2" t="s">
        <v>8477</v>
      </c>
      <c r="AK243" s="2" t="s">
        <v>8494</v>
      </c>
      <c r="AL243" s="2" t="s">
        <v>8496</v>
      </c>
      <c r="AM243" s="2" t="s">
        <v>8497</v>
      </c>
      <c r="AT243" s="2" t="s">
        <v>5650</v>
      </c>
      <c r="AU243" s="2" t="s">
        <v>5644</v>
      </c>
      <c r="AV243" s="2" t="s">
        <v>5649</v>
      </c>
      <c r="AW243" s="2" t="s">
        <v>5651</v>
      </c>
    </row>
    <row r="244" spans="1:49" x14ac:dyDescent="0.3">
      <c r="A244" s="98">
        <v>241</v>
      </c>
      <c r="K244" s="8" t="s">
        <v>3651</v>
      </c>
      <c r="L244" s="8"/>
      <c r="M244" s="8"/>
      <c r="N244" s="8"/>
      <c r="O244" s="8"/>
      <c r="P244" s="2" t="s">
        <v>5830</v>
      </c>
      <c r="Q244" s="2" t="s">
        <v>6551</v>
      </c>
      <c r="S244" s="8" t="s">
        <v>2331</v>
      </c>
      <c r="AI244" s="2" t="s">
        <v>10996</v>
      </c>
      <c r="AJ244" s="2" t="s">
        <v>8477</v>
      </c>
      <c r="AK244" s="2" t="s">
        <v>8498</v>
      </c>
      <c r="AL244" s="2" t="s">
        <v>8499</v>
      </c>
      <c r="AM244" s="2" t="s">
        <v>8497</v>
      </c>
      <c r="AT244" s="2" t="s">
        <v>5652</v>
      </c>
      <c r="AU244" s="2" t="s">
        <v>5653</v>
      </c>
      <c r="AV244" s="2" t="s">
        <v>5649</v>
      </c>
      <c r="AW244" s="2" t="s">
        <v>14507</v>
      </c>
    </row>
    <row r="245" spans="1:49" x14ac:dyDescent="0.3">
      <c r="A245" s="98">
        <v>242</v>
      </c>
      <c r="K245" s="8" t="s">
        <v>3652</v>
      </c>
      <c r="L245" s="8"/>
      <c r="M245" s="8"/>
      <c r="N245" s="8"/>
      <c r="O245" s="8"/>
      <c r="P245" s="2" t="s">
        <v>5831</v>
      </c>
      <c r="Q245" s="2" t="s">
        <v>3151</v>
      </c>
      <c r="S245" s="8" t="s">
        <v>2332</v>
      </c>
      <c r="AI245" s="2" t="s">
        <v>9246</v>
      </c>
      <c r="AJ245" s="2" t="s">
        <v>8477</v>
      </c>
      <c r="AK245" s="2" t="s">
        <v>8498</v>
      </c>
      <c r="AL245" s="2" t="s">
        <v>8500</v>
      </c>
      <c r="AM245" s="2" t="s">
        <v>2950</v>
      </c>
      <c r="AT245" s="2" t="s">
        <v>3835</v>
      </c>
      <c r="AU245" s="2" t="s">
        <v>5653</v>
      </c>
      <c r="AV245" s="2" t="s">
        <v>5657</v>
      </c>
      <c r="AW245" s="2" t="s">
        <v>14507</v>
      </c>
    </row>
    <row r="246" spans="1:49" x14ac:dyDescent="0.3">
      <c r="A246" s="98">
        <v>243</v>
      </c>
      <c r="K246" s="8" t="s">
        <v>3653</v>
      </c>
      <c r="L246" s="8"/>
      <c r="M246" s="8"/>
      <c r="N246" s="8"/>
      <c r="O246" s="8"/>
      <c r="P246" s="2" t="s">
        <v>5832</v>
      </c>
      <c r="Q246" s="2" t="s">
        <v>2097</v>
      </c>
      <c r="S246" s="8" t="s">
        <v>2333</v>
      </c>
      <c r="AI246" s="2" t="s">
        <v>11193</v>
      </c>
      <c r="AJ246" s="2" t="s">
        <v>8477</v>
      </c>
      <c r="AK246" s="2" t="s">
        <v>8501</v>
      </c>
      <c r="AL246" s="2" t="s">
        <v>8502</v>
      </c>
      <c r="AM246" s="2" t="s">
        <v>2950</v>
      </c>
      <c r="AT246" s="2" t="s">
        <v>5654</v>
      </c>
      <c r="AU246" s="2" t="s">
        <v>5653</v>
      </c>
      <c r="AV246" s="2" t="s">
        <v>5657</v>
      </c>
      <c r="AW246" s="2" t="s">
        <v>5655</v>
      </c>
    </row>
    <row r="247" spans="1:49" x14ac:dyDescent="0.3">
      <c r="A247" s="98">
        <v>244</v>
      </c>
      <c r="K247" s="8" t="s">
        <v>3654</v>
      </c>
      <c r="L247" s="8"/>
      <c r="M247" s="8"/>
      <c r="N247" s="8"/>
      <c r="O247" s="8"/>
      <c r="P247" s="2" t="s">
        <v>5833</v>
      </c>
      <c r="Q247" s="2" t="s">
        <v>6540</v>
      </c>
      <c r="S247" s="8" t="s">
        <v>2334</v>
      </c>
      <c r="AI247" s="2" t="s">
        <v>9514</v>
      </c>
      <c r="AJ247" s="2" t="s">
        <v>8477</v>
      </c>
      <c r="AK247" s="2" t="s">
        <v>8501</v>
      </c>
      <c r="AL247" s="2" t="s">
        <v>8503</v>
      </c>
      <c r="AM247" s="2" t="s">
        <v>8504</v>
      </c>
      <c r="AT247" s="2" t="s">
        <v>5656</v>
      </c>
      <c r="AU247" s="2" t="s">
        <v>5653</v>
      </c>
      <c r="AV247" s="2" t="s">
        <v>5657</v>
      </c>
      <c r="AW247" s="2" t="s">
        <v>5655</v>
      </c>
    </row>
    <row r="248" spans="1:49" x14ac:dyDescent="0.3">
      <c r="A248" s="98">
        <v>245</v>
      </c>
      <c r="K248" s="8" t="s">
        <v>3655</v>
      </c>
      <c r="L248" s="8"/>
      <c r="M248" s="8"/>
      <c r="N248" s="8"/>
      <c r="O248" s="8"/>
      <c r="P248" s="2" t="s">
        <v>5834</v>
      </c>
      <c r="Q248" s="2" t="s">
        <v>6469</v>
      </c>
      <c r="S248" s="8" t="s">
        <v>2335</v>
      </c>
      <c r="AI248" s="2" t="s">
        <v>10390</v>
      </c>
      <c r="AJ248" s="2" t="s">
        <v>8477</v>
      </c>
      <c r="AK248" s="2" t="s">
        <v>8505</v>
      </c>
      <c r="AL248" s="2" t="s">
        <v>8506</v>
      </c>
      <c r="AM248" s="2" t="s">
        <v>8504</v>
      </c>
      <c r="AT248" s="2" t="s">
        <v>5658</v>
      </c>
      <c r="AU248" s="2" t="s">
        <v>5653</v>
      </c>
      <c r="AV248" s="2" t="s">
        <v>5659</v>
      </c>
      <c r="AW248" s="2" t="s">
        <v>5660</v>
      </c>
    </row>
    <row r="249" spans="1:49" x14ac:dyDescent="0.3">
      <c r="A249" s="98">
        <v>246</v>
      </c>
      <c r="K249" s="8" t="s">
        <v>3656</v>
      </c>
      <c r="L249" s="8"/>
      <c r="M249" s="8"/>
      <c r="N249" s="8"/>
      <c r="O249" s="8"/>
      <c r="P249" s="2" t="s">
        <v>4587</v>
      </c>
      <c r="Q249" s="2" t="s">
        <v>6469</v>
      </c>
      <c r="S249" s="8" t="s">
        <v>2336</v>
      </c>
      <c r="AI249" s="2" t="s">
        <v>9918</v>
      </c>
      <c r="AJ249" s="2" t="s">
        <v>8477</v>
      </c>
      <c r="AK249" s="2" t="s">
        <v>8505</v>
      </c>
      <c r="AL249" s="2" t="s">
        <v>8507</v>
      </c>
      <c r="AM249" s="2" t="s">
        <v>8508</v>
      </c>
      <c r="AT249" s="2" t="s">
        <v>5661</v>
      </c>
      <c r="AU249" s="2" t="s">
        <v>5662</v>
      </c>
      <c r="AV249" s="2" t="s">
        <v>5659</v>
      </c>
      <c r="AW249" s="2" t="s">
        <v>5660</v>
      </c>
    </row>
    <row r="250" spans="1:49" x14ac:dyDescent="0.3">
      <c r="A250" s="98">
        <v>247</v>
      </c>
      <c r="K250" s="8" t="s">
        <v>3657</v>
      </c>
      <c r="L250" s="8"/>
      <c r="M250" s="8"/>
      <c r="N250" s="8"/>
      <c r="O250" s="8"/>
      <c r="P250" s="2" t="s">
        <v>3558</v>
      </c>
      <c r="Q250" s="2" t="s">
        <v>6531</v>
      </c>
      <c r="S250" s="8" t="s">
        <v>2337</v>
      </c>
      <c r="AI250" s="2" t="s">
        <v>10332</v>
      </c>
      <c r="AJ250" s="2" t="s">
        <v>8477</v>
      </c>
      <c r="AK250" s="2" t="s">
        <v>8509</v>
      </c>
      <c r="AL250" s="2" t="s">
        <v>8510</v>
      </c>
      <c r="AM250" s="2" t="s">
        <v>8508</v>
      </c>
      <c r="AT250" s="2" t="s">
        <v>5663</v>
      </c>
      <c r="AU250" s="2" t="s">
        <v>5662</v>
      </c>
      <c r="AV250" s="2" t="s">
        <v>5659</v>
      </c>
      <c r="AW250" s="2" t="s">
        <v>5664</v>
      </c>
    </row>
    <row r="251" spans="1:49" x14ac:dyDescent="0.3">
      <c r="A251" s="98">
        <v>248</v>
      </c>
      <c r="K251" s="8" t="s">
        <v>3658</v>
      </c>
      <c r="L251" s="8"/>
      <c r="M251" s="8"/>
      <c r="N251" s="8"/>
      <c r="O251" s="8"/>
      <c r="P251" s="2" t="s">
        <v>3559</v>
      </c>
      <c r="Q251" s="2" t="s">
        <v>6532</v>
      </c>
      <c r="S251" s="8" t="s">
        <v>2338</v>
      </c>
      <c r="AI251" s="2" t="s">
        <v>9829</v>
      </c>
      <c r="AJ251" s="2" t="s">
        <v>8477</v>
      </c>
      <c r="AK251" s="2" t="s">
        <v>8509</v>
      </c>
      <c r="AL251" s="2" t="s">
        <v>8511</v>
      </c>
      <c r="AM251" s="2" t="s">
        <v>8512</v>
      </c>
      <c r="AT251" s="2" t="s">
        <v>5665</v>
      </c>
      <c r="AU251" s="2" t="s">
        <v>5662</v>
      </c>
      <c r="AV251" s="2" t="s">
        <v>5666</v>
      </c>
      <c r="AW251" s="2" t="s">
        <v>5664</v>
      </c>
    </row>
    <row r="252" spans="1:49" x14ac:dyDescent="0.3">
      <c r="A252" s="98">
        <v>249</v>
      </c>
      <c r="K252" s="8" t="s">
        <v>3659</v>
      </c>
      <c r="L252" s="8"/>
      <c r="M252" s="8"/>
      <c r="N252" s="8"/>
      <c r="O252" s="8"/>
      <c r="P252" s="2" t="s">
        <v>5835</v>
      </c>
      <c r="Q252" s="2" t="s">
        <v>6525</v>
      </c>
      <c r="S252" s="8" t="s">
        <v>2339</v>
      </c>
      <c r="AI252" s="2" t="s">
        <v>9618</v>
      </c>
      <c r="AJ252" s="2" t="s">
        <v>8513</v>
      </c>
      <c r="AK252" s="2" t="s">
        <v>8514</v>
      </c>
      <c r="AL252" s="2" t="s">
        <v>8515</v>
      </c>
      <c r="AM252" s="2" t="s">
        <v>8512</v>
      </c>
      <c r="AT252" s="2" t="s">
        <v>5667</v>
      </c>
      <c r="AU252" s="2" t="s">
        <v>5653</v>
      </c>
      <c r="AV252" s="2" t="s">
        <v>5666</v>
      </c>
      <c r="AW252" s="2" t="s">
        <v>5668</v>
      </c>
    </row>
    <row r="253" spans="1:49" x14ac:dyDescent="0.3">
      <c r="A253" s="98">
        <v>250</v>
      </c>
      <c r="K253" s="8" t="s">
        <v>3660</v>
      </c>
      <c r="L253" s="8"/>
      <c r="M253" s="8"/>
      <c r="N253" s="8"/>
      <c r="O253" s="8"/>
      <c r="P253" s="2" t="s">
        <v>5836</v>
      </c>
      <c r="Q253" s="2" t="s">
        <v>6449</v>
      </c>
      <c r="S253" s="8" t="s">
        <v>2340</v>
      </c>
      <c r="AI253" s="2" t="s">
        <v>10505</v>
      </c>
      <c r="AJ253" s="2" t="s">
        <v>8513</v>
      </c>
      <c r="AK253" s="2" t="s">
        <v>8514</v>
      </c>
      <c r="AL253" s="2" t="s">
        <v>8516</v>
      </c>
      <c r="AM253" s="2" t="s">
        <v>8517</v>
      </c>
      <c r="AT253" s="2" t="s">
        <v>5669</v>
      </c>
      <c r="AU253" s="2" t="s">
        <v>5662</v>
      </c>
      <c r="AV253" s="2" t="s">
        <v>5666</v>
      </c>
      <c r="AW253" s="2" t="s">
        <v>5668</v>
      </c>
    </row>
    <row r="254" spans="1:49" x14ac:dyDescent="0.3">
      <c r="A254" s="98">
        <v>251</v>
      </c>
      <c r="K254" s="8" t="s">
        <v>3661</v>
      </c>
      <c r="L254" s="8"/>
      <c r="M254" s="8"/>
      <c r="N254" s="8"/>
      <c r="O254" s="8"/>
      <c r="P254" s="2" t="s">
        <v>5837</v>
      </c>
      <c r="Q254" s="2" t="s">
        <v>6434</v>
      </c>
      <c r="S254" s="8" t="s">
        <v>2341</v>
      </c>
      <c r="AI254" s="2" t="s">
        <v>10260</v>
      </c>
      <c r="AJ254" s="2" t="s">
        <v>8513</v>
      </c>
      <c r="AK254" s="2" t="s">
        <v>8518</v>
      </c>
      <c r="AL254" s="2" t="s">
        <v>8519</v>
      </c>
      <c r="AM254" s="2" t="s">
        <v>8517</v>
      </c>
    </row>
    <row r="255" spans="1:49" x14ac:dyDescent="0.3">
      <c r="A255" s="98">
        <v>252</v>
      </c>
      <c r="K255" s="8" t="s">
        <v>3662</v>
      </c>
      <c r="L255" s="8"/>
      <c r="M255" s="8"/>
      <c r="N255" s="8"/>
      <c r="O255" s="8"/>
      <c r="P255" s="2" t="s">
        <v>5838</v>
      </c>
      <c r="Q255" s="2" t="s">
        <v>6526</v>
      </c>
      <c r="S255" s="8" t="s">
        <v>2342</v>
      </c>
      <c r="AI255" s="2" t="s">
        <v>10426</v>
      </c>
      <c r="AJ255" s="2" t="s">
        <v>8513</v>
      </c>
      <c r="AK255" s="2" t="s">
        <v>8518</v>
      </c>
      <c r="AL255" s="2" t="s">
        <v>8520</v>
      </c>
      <c r="AM255" s="2" t="s">
        <v>8517</v>
      </c>
    </row>
    <row r="256" spans="1:49" x14ac:dyDescent="0.3">
      <c r="A256" s="98">
        <v>253</v>
      </c>
      <c r="K256" s="8" t="s">
        <v>3663</v>
      </c>
      <c r="L256" s="8"/>
      <c r="M256" s="8"/>
      <c r="N256" s="8"/>
      <c r="O256" s="8"/>
      <c r="P256" s="2" t="s">
        <v>5839</v>
      </c>
      <c r="Q256" s="2" t="s">
        <v>6507</v>
      </c>
      <c r="S256" s="8" t="s">
        <v>2343</v>
      </c>
      <c r="AI256" s="2" t="s">
        <v>11083</v>
      </c>
      <c r="AJ256" s="2" t="s">
        <v>8521</v>
      </c>
      <c r="AK256" s="2" t="s">
        <v>8522</v>
      </c>
      <c r="AL256" s="2" t="s">
        <v>8523</v>
      </c>
      <c r="AM256" s="2" t="s">
        <v>8517</v>
      </c>
    </row>
    <row r="257" spans="1:39" x14ac:dyDescent="0.3">
      <c r="A257" s="98">
        <v>254</v>
      </c>
      <c r="K257" s="8" t="s">
        <v>3664</v>
      </c>
      <c r="L257" s="8"/>
      <c r="M257" s="8"/>
      <c r="N257" s="8"/>
      <c r="O257" s="8"/>
      <c r="P257" s="2" t="s">
        <v>4590</v>
      </c>
      <c r="Q257" s="2" t="s">
        <v>6497</v>
      </c>
      <c r="S257" s="8" t="s">
        <v>2344</v>
      </c>
      <c r="AI257" s="4" t="s">
        <v>12050</v>
      </c>
      <c r="AJ257" s="2" t="s">
        <v>8521</v>
      </c>
      <c r="AK257" s="2" t="s">
        <v>8522</v>
      </c>
      <c r="AL257" s="2" t="s">
        <v>2966</v>
      </c>
      <c r="AM257" s="2" t="s">
        <v>8524</v>
      </c>
    </row>
    <row r="258" spans="1:39" x14ac:dyDescent="0.3">
      <c r="A258" s="98">
        <v>255</v>
      </c>
      <c r="K258" s="8" t="s">
        <v>3665</v>
      </c>
      <c r="L258" s="8"/>
      <c r="M258" s="8"/>
      <c r="N258" s="8"/>
      <c r="O258" s="8"/>
      <c r="P258" s="2" t="s">
        <v>5840</v>
      </c>
      <c r="Q258" s="2" t="s">
        <v>6383</v>
      </c>
      <c r="S258" s="8" t="s">
        <v>174</v>
      </c>
      <c r="AI258" s="4" t="s">
        <v>12051</v>
      </c>
      <c r="AJ258" s="2" t="s">
        <v>8521</v>
      </c>
      <c r="AK258" s="2" t="s">
        <v>8525</v>
      </c>
      <c r="AL258" s="2" t="s">
        <v>8526</v>
      </c>
      <c r="AM258" s="2" t="s">
        <v>8524</v>
      </c>
    </row>
    <row r="259" spans="1:39" x14ac:dyDescent="0.3">
      <c r="A259" s="98">
        <v>256</v>
      </c>
      <c r="K259" s="8" t="s">
        <v>3054</v>
      </c>
      <c r="L259" s="8"/>
      <c r="M259" s="8"/>
      <c r="N259" s="8"/>
      <c r="O259" s="8"/>
      <c r="P259" s="2" t="s">
        <v>5841</v>
      </c>
      <c r="Q259" s="2" t="s">
        <v>6383</v>
      </c>
      <c r="S259" s="8" t="s">
        <v>2345</v>
      </c>
      <c r="AI259" s="2" t="s">
        <v>10785</v>
      </c>
      <c r="AJ259" s="2" t="s">
        <v>8521</v>
      </c>
      <c r="AK259" s="2" t="s">
        <v>8525</v>
      </c>
      <c r="AL259" s="2" t="s">
        <v>8527</v>
      </c>
      <c r="AM259" s="2" t="s">
        <v>8528</v>
      </c>
    </row>
    <row r="260" spans="1:39" x14ac:dyDescent="0.3">
      <c r="A260" s="98">
        <v>257</v>
      </c>
      <c r="K260" s="8" t="s">
        <v>3666</v>
      </c>
      <c r="L260" s="8"/>
      <c r="M260" s="8"/>
      <c r="N260" s="8"/>
      <c r="O260" s="8"/>
      <c r="P260" s="2" t="s">
        <v>4594</v>
      </c>
      <c r="Q260" s="2" t="s">
        <v>6518</v>
      </c>
      <c r="S260" s="8" t="s">
        <v>2346</v>
      </c>
      <c r="AI260" s="2" t="s">
        <v>10486</v>
      </c>
      <c r="AJ260" s="2" t="s">
        <v>8529</v>
      </c>
      <c r="AK260" s="2" t="s">
        <v>8530</v>
      </c>
      <c r="AL260" s="2" t="s">
        <v>8531</v>
      </c>
      <c r="AM260" s="2" t="s">
        <v>8528</v>
      </c>
    </row>
    <row r="261" spans="1:39" x14ac:dyDescent="0.3">
      <c r="A261" s="98">
        <v>258</v>
      </c>
      <c r="K261" s="8" t="s">
        <v>3667</v>
      </c>
      <c r="L261" s="8"/>
      <c r="M261" s="8"/>
      <c r="N261" s="8"/>
      <c r="O261" s="8"/>
      <c r="P261" s="2" t="s">
        <v>4596</v>
      </c>
      <c r="Q261" s="2" t="s">
        <v>6426</v>
      </c>
      <c r="S261" s="8" t="s">
        <v>2347</v>
      </c>
      <c r="AI261" s="2" t="s">
        <v>10457</v>
      </c>
      <c r="AJ261" s="2" t="s">
        <v>8529</v>
      </c>
      <c r="AK261" s="2" t="s">
        <v>8530</v>
      </c>
      <c r="AL261" s="2" t="s">
        <v>8532</v>
      </c>
      <c r="AM261" s="2" t="s">
        <v>8533</v>
      </c>
    </row>
    <row r="262" spans="1:39" x14ac:dyDescent="0.3">
      <c r="A262" s="98">
        <v>259</v>
      </c>
      <c r="K262" s="8" t="s">
        <v>3668</v>
      </c>
      <c r="L262" s="8"/>
      <c r="M262" s="8"/>
      <c r="N262" s="8"/>
      <c r="O262" s="8"/>
      <c r="P262" s="2" t="s">
        <v>5842</v>
      </c>
      <c r="Q262" s="2" t="s">
        <v>6458</v>
      </c>
      <c r="S262" s="8" t="s">
        <v>2348</v>
      </c>
      <c r="AI262" s="4" t="s">
        <v>12052</v>
      </c>
      <c r="AJ262" s="2" t="s">
        <v>8529</v>
      </c>
      <c r="AK262" s="2" t="s">
        <v>8534</v>
      </c>
      <c r="AL262" s="2" t="s">
        <v>6759</v>
      </c>
      <c r="AM262" s="2" t="s">
        <v>8533</v>
      </c>
    </row>
    <row r="263" spans="1:39" x14ac:dyDescent="0.3">
      <c r="A263" s="98">
        <v>260</v>
      </c>
      <c r="K263" s="8" t="s">
        <v>3669</v>
      </c>
      <c r="L263" s="8"/>
      <c r="M263" s="8"/>
      <c r="N263" s="8"/>
      <c r="O263" s="8"/>
      <c r="P263" s="2" t="s">
        <v>5843</v>
      </c>
      <c r="Q263" s="2" t="s">
        <v>3189</v>
      </c>
      <c r="S263" s="8" t="s">
        <v>2349</v>
      </c>
      <c r="AI263" s="2" t="s">
        <v>10671</v>
      </c>
      <c r="AJ263" s="2" t="s">
        <v>8529</v>
      </c>
      <c r="AK263" s="2" t="s">
        <v>8534</v>
      </c>
      <c r="AL263" s="2" t="s">
        <v>8535</v>
      </c>
      <c r="AM263" s="2" t="s">
        <v>6186</v>
      </c>
    </row>
    <row r="264" spans="1:39" x14ac:dyDescent="0.3">
      <c r="A264" s="98">
        <v>261</v>
      </c>
      <c r="K264" s="8" t="s">
        <v>3670</v>
      </c>
      <c r="L264" s="8"/>
      <c r="M264" s="8"/>
      <c r="N264" s="8"/>
      <c r="O264" s="8"/>
      <c r="P264" s="2" t="s">
        <v>3477</v>
      </c>
      <c r="Q264" s="2" t="s">
        <v>3191</v>
      </c>
      <c r="S264" s="8" t="s">
        <v>2350</v>
      </c>
      <c r="AI264" s="2" t="s">
        <v>10727</v>
      </c>
      <c r="AJ264" s="2" t="s">
        <v>8536</v>
      </c>
      <c r="AK264" s="2" t="s">
        <v>8537</v>
      </c>
      <c r="AL264" s="2" t="s">
        <v>8538</v>
      </c>
      <c r="AM264" s="2" t="s">
        <v>6186</v>
      </c>
    </row>
    <row r="265" spans="1:39" x14ac:dyDescent="0.3">
      <c r="A265" s="98">
        <v>262</v>
      </c>
      <c r="K265" s="8" t="s">
        <v>3671</v>
      </c>
      <c r="L265" s="8"/>
      <c r="M265" s="8"/>
      <c r="N265" s="8"/>
      <c r="O265" s="8"/>
      <c r="P265" s="2" t="s">
        <v>5844</v>
      </c>
      <c r="Q265" s="2" t="s">
        <v>6446</v>
      </c>
      <c r="S265" s="8" t="s">
        <v>2351</v>
      </c>
      <c r="AI265" s="2" t="s">
        <v>10992</v>
      </c>
      <c r="AJ265" s="2" t="s">
        <v>8536</v>
      </c>
      <c r="AK265" s="2" t="s">
        <v>8537</v>
      </c>
      <c r="AL265" s="2" t="s">
        <v>8539</v>
      </c>
      <c r="AM265" s="2" t="s">
        <v>8540</v>
      </c>
    </row>
    <row r="266" spans="1:39" x14ac:dyDescent="0.3">
      <c r="A266" s="98">
        <v>263</v>
      </c>
      <c r="K266" s="8" t="s">
        <v>3672</v>
      </c>
      <c r="L266" s="8"/>
      <c r="M266" s="8"/>
      <c r="N266" s="8"/>
      <c r="O266" s="8"/>
      <c r="P266" s="2" t="s">
        <v>5845</v>
      </c>
      <c r="Q266" s="2" t="s">
        <v>3192</v>
      </c>
      <c r="S266" s="8" t="s">
        <v>2352</v>
      </c>
      <c r="AI266" s="2" t="s">
        <v>10694</v>
      </c>
      <c r="AJ266" s="2" t="s">
        <v>8536</v>
      </c>
      <c r="AK266" s="2" t="s">
        <v>8541</v>
      </c>
      <c r="AL266" s="2" t="s">
        <v>8542</v>
      </c>
      <c r="AM266" s="2" t="s">
        <v>8540</v>
      </c>
    </row>
    <row r="267" spans="1:39" x14ac:dyDescent="0.3">
      <c r="A267" s="98">
        <v>264</v>
      </c>
      <c r="K267" s="8" t="s">
        <v>3673</v>
      </c>
      <c r="L267" s="8"/>
      <c r="M267" s="8"/>
      <c r="N267" s="8"/>
      <c r="O267" s="8"/>
      <c r="P267" s="2" t="s">
        <v>5846</v>
      </c>
      <c r="Q267" s="2" t="s">
        <v>3198</v>
      </c>
      <c r="S267" s="8" t="s">
        <v>2353</v>
      </c>
      <c r="AI267" s="4" t="s">
        <v>12053</v>
      </c>
      <c r="AJ267" s="2" t="s">
        <v>8536</v>
      </c>
      <c r="AK267" s="2" t="s">
        <v>8541</v>
      </c>
      <c r="AL267" s="2" t="s">
        <v>8543</v>
      </c>
      <c r="AM267" s="2" t="s">
        <v>8540</v>
      </c>
    </row>
    <row r="268" spans="1:39" x14ac:dyDescent="0.3">
      <c r="A268" s="98">
        <v>265</v>
      </c>
      <c r="K268" s="8" t="s">
        <v>3674</v>
      </c>
      <c r="L268" s="8"/>
      <c r="M268" s="8"/>
      <c r="N268" s="8"/>
      <c r="O268" s="8"/>
      <c r="P268" s="2" t="s">
        <v>5847</v>
      </c>
      <c r="Q268" s="2" t="s">
        <v>6479</v>
      </c>
      <c r="S268" s="8" t="s">
        <v>2354</v>
      </c>
      <c r="AI268" s="2" t="s">
        <v>10588</v>
      </c>
      <c r="AJ268" s="2" t="s">
        <v>8544</v>
      </c>
      <c r="AK268" s="2" t="s">
        <v>8545</v>
      </c>
      <c r="AL268" s="2" t="s">
        <v>8546</v>
      </c>
      <c r="AM268" s="2" t="s">
        <v>8540</v>
      </c>
    </row>
    <row r="269" spans="1:39" x14ac:dyDescent="0.3">
      <c r="A269" s="98">
        <v>266</v>
      </c>
      <c r="K269" s="8" t="s">
        <v>3675</v>
      </c>
      <c r="L269" s="8"/>
      <c r="M269" s="8"/>
      <c r="N269" s="8"/>
      <c r="O269" s="8"/>
      <c r="P269" s="2" t="s">
        <v>5848</v>
      </c>
      <c r="Q269" s="2" t="s">
        <v>5609</v>
      </c>
      <c r="S269" s="8" t="s">
        <v>2057</v>
      </c>
      <c r="AI269" s="2" t="s">
        <v>10377</v>
      </c>
      <c r="AJ269" s="2" t="s">
        <v>8544</v>
      </c>
      <c r="AK269" s="2" t="s">
        <v>8545</v>
      </c>
      <c r="AL269" s="2" t="s">
        <v>8547</v>
      </c>
      <c r="AM269" s="2" t="s">
        <v>8548</v>
      </c>
    </row>
    <row r="270" spans="1:39" x14ac:dyDescent="0.3">
      <c r="A270" s="98">
        <v>267</v>
      </c>
      <c r="K270" s="8" t="s">
        <v>3676</v>
      </c>
      <c r="L270" s="8"/>
      <c r="M270" s="8"/>
      <c r="N270" s="8"/>
      <c r="O270" s="8"/>
      <c r="P270" s="2" t="s">
        <v>5849</v>
      </c>
      <c r="Q270" s="2" t="s">
        <v>3202</v>
      </c>
      <c r="S270" s="8" t="s">
        <v>2355</v>
      </c>
      <c r="AI270" s="2" t="s">
        <v>10111</v>
      </c>
      <c r="AJ270" s="2" t="s">
        <v>8544</v>
      </c>
      <c r="AK270" s="2" t="s">
        <v>8549</v>
      </c>
      <c r="AL270" s="2" t="s">
        <v>8550</v>
      </c>
      <c r="AM270" s="2" t="s">
        <v>8548</v>
      </c>
    </row>
    <row r="271" spans="1:39" x14ac:dyDescent="0.3">
      <c r="A271" s="98">
        <v>268</v>
      </c>
      <c r="K271" s="8" t="s">
        <v>3677</v>
      </c>
      <c r="L271" s="8"/>
      <c r="M271" s="8"/>
      <c r="N271" s="8"/>
      <c r="O271" s="8"/>
      <c r="P271" s="2" t="s">
        <v>5850</v>
      </c>
      <c r="Q271" s="2" t="s">
        <v>6439</v>
      </c>
      <c r="S271" s="8" t="s">
        <v>2356</v>
      </c>
      <c r="AI271" s="2" t="s">
        <v>10684</v>
      </c>
      <c r="AJ271" s="2" t="s">
        <v>8544</v>
      </c>
      <c r="AK271" s="2" t="s">
        <v>8549</v>
      </c>
      <c r="AL271" s="2" t="s">
        <v>8551</v>
      </c>
      <c r="AM271" s="2" t="s">
        <v>8552</v>
      </c>
    </row>
    <row r="272" spans="1:39" x14ac:dyDescent="0.3">
      <c r="A272" s="98">
        <v>269</v>
      </c>
      <c r="K272" s="8" t="s">
        <v>3678</v>
      </c>
      <c r="L272" s="8"/>
      <c r="M272" s="8"/>
      <c r="N272" s="8"/>
      <c r="O272" s="8"/>
      <c r="P272" s="2" t="s">
        <v>5851</v>
      </c>
      <c r="Q272" s="2" t="s">
        <v>6440</v>
      </c>
      <c r="S272" s="8" t="s">
        <v>2357</v>
      </c>
      <c r="AI272" s="2" t="s">
        <v>10620</v>
      </c>
      <c r="AJ272" s="2" t="s">
        <v>8553</v>
      </c>
      <c r="AK272" s="2" t="s">
        <v>8554</v>
      </c>
      <c r="AL272" s="2" t="s">
        <v>8555</v>
      </c>
      <c r="AM272" s="2" t="s">
        <v>8552</v>
      </c>
    </row>
    <row r="273" spans="1:39" x14ac:dyDescent="0.3">
      <c r="A273" s="98">
        <v>270</v>
      </c>
      <c r="K273" s="8" t="s">
        <v>3679</v>
      </c>
      <c r="L273" s="8"/>
      <c r="M273" s="8"/>
      <c r="N273" s="8"/>
      <c r="O273" s="8"/>
      <c r="P273" s="2" t="s">
        <v>5852</v>
      </c>
      <c r="Q273" s="2" t="s">
        <v>6450</v>
      </c>
      <c r="S273" s="8" t="s">
        <v>2358</v>
      </c>
      <c r="AI273" s="2" t="s">
        <v>9647</v>
      </c>
      <c r="AJ273" s="2" t="s">
        <v>8553</v>
      </c>
      <c r="AK273" s="2" t="s">
        <v>8554</v>
      </c>
      <c r="AL273" s="2" t="s">
        <v>8556</v>
      </c>
      <c r="AM273" s="2" t="s">
        <v>3096</v>
      </c>
    </row>
    <row r="274" spans="1:39" x14ac:dyDescent="0.3">
      <c r="A274" s="98">
        <v>271</v>
      </c>
      <c r="K274" s="8" t="s">
        <v>3680</v>
      </c>
      <c r="L274" s="8"/>
      <c r="M274" s="8"/>
      <c r="N274" s="8"/>
      <c r="O274" s="8"/>
      <c r="P274" s="2" t="s">
        <v>4599</v>
      </c>
      <c r="Q274" s="2" t="s">
        <v>6427</v>
      </c>
      <c r="S274" s="8" t="s">
        <v>2359</v>
      </c>
      <c r="AI274" s="2" t="s">
        <v>10081</v>
      </c>
      <c r="AJ274" s="2" t="s">
        <v>8553</v>
      </c>
      <c r="AK274" s="2" t="s">
        <v>8557</v>
      </c>
      <c r="AL274" s="2" t="s">
        <v>8558</v>
      </c>
      <c r="AM274" s="2" t="s">
        <v>3096</v>
      </c>
    </row>
    <row r="275" spans="1:39" x14ac:dyDescent="0.3">
      <c r="A275" s="98">
        <v>272</v>
      </c>
      <c r="K275" s="8" t="s">
        <v>3681</v>
      </c>
      <c r="L275" s="8"/>
      <c r="M275" s="8"/>
      <c r="N275" s="8"/>
      <c r="O275" s="8"/>
      <c r="P275" s="2" t="s">
        <v>5853</v>
      </c>
      <c r="Q275" s="2" t="s">
        <v>6427</v>
      </c>
      <c r="S275" s="8" t="s">
        <v>2360</v>
      </c>
      <c r="AI275" s="2" t="s">
        <v>10867</v>
      </c>
      <c r="AJ275" s="2" t="s">
        <v>8553</v>
      </c>
      <c r="AK275" s="2" t="s">
        <v>8557</v>
      </c>
      <c r="AL275" s="2" t="s">
        <v>3042</v>
      </c>
      <c r="AM275" s="2" t="s">
        <v>6212</v>
      </c>
    </row>
    <row r="276" spans="1:39" x14ac:dyDescent="0.3">
      <c r="A276" s="98">
        <v>273</v>
      </c>
      <c r="K276" s="8" t="s">
        <v>3682</v>
      </c>
      <c r="L276" s="8"/>
      <c r="M276" s="8"/>
      <c r="N276" s="8"/>
      <c r="O276" s="8"/>
      <c r="P276" s="2" t="s">
        <v>5854</v>
      </c>
      <c r="Q276" s="2" t="s">
        <v>6395</v>
      </c>
      <c r="S276" s="8" t="s">
        <v>2361</v>
      </c>
      <c r="AI276" s="2" t="s">
        <v>11164</v>
      </c>
      <c r="AJ276" s="2" t="s">
        <v>8559</v>
      </c>
      <c r="AK276" s="2" t="s">
        <v>8560</v>
      </c>
      <c r="AL276" s="2" t="s">
        <v>8561</v>
      </c>
      <c r="AM276" s="2" t="s">
        <v>6212</v>
      </c>
    </row>
    <row r="277" spans="1:39" x14ac:dyDescent="0.3">
      <c r="A277" s="98">
        <v>274</v>
      </c>
      <c r="K277" s="8" t="s">
        <v>3683</v>
      </c>
      <c r="L277" s="8"/>
      <c r="M277" s="8"/>
      <c r="N277" s="8"/>
      <c r="O277" s="8"/>
      <c r="P277" s="2" t="s">
        <v>5855</v>
      </c>
      <c r="Q277" s="2" t="s">
        <v>6422</v>
      </c>
      <c r="S277" s="8" t="s">
        <v>2362</v>
      </c>
      <c r="AI277" s="2" t="s">
        <v>10953</v>
      </c>
      <c r="AJ277" s="2" t="s">
        <v>8559</v>
      </c>
      <c r="AK277" s="2" t="s">
        <v>8560</v>
      </c>
      <c r="AL277" s="2" t="s">
        <v>8562</v>
      </c>
      <c r="AM277" s="2" t="s">
        <v>3136</v>
      </c>
    </row>
    <row r="278" spans="1:39" x14ac:dyDescent="0.3">
      <c r="A278" s="98">
        <v>275</v>
      </c>
      <c r="K278" s="8" t="s">
        <v>3684</v>
      </c>
      <c r="L278" s="8"/>
      <c r="M278" s="8"/>
      <c r="N278" s="8"/>
      <c r="O278" s="8"/>
      <c r="P278" s="2" t="s">
        <v>5856</v>
      </c>
      <c r="Q278" s="2" t="s">
        <v>6470</v>
      </c>
      <c r="S278" s="8" t="s">
        <v>2019</v>
      </c>
      <c r="AI278" s="2" t="s">
        <v>10676</v>
      </c>
      <c r="AJ278" s="2" t="s">
        <v>8559</v>
      </c>
      <c r="AK278" s="2" t="s">
        <v>8563</v>
      </c>
      <c r="AL278" s="2" t="s">
        <v>8564</v>
      </c>
      <c r="AM278" s="2" t="s">
        <v>3136</v>
      </c>
    </row>
    <row r="279" spans="1:39" x14ac:dyDescent="0.3">
      <c r="A279" s="98">
        <v>276</v>
      </c>
      <c r="K279" s="8" t="s">
        <v>3685</v>
      </c>
      <c r="L279" s="8"/>
      <c r="M279" s="8"/>
      <c r="N279" s="8"/>
      <c r="O279" s="8"/>
      <c r="P279" s="2" t="s">
        <v>4602</v>
      </c>
      <c r="Q279" s="2" t="s">
        <v>6470</v>
      </c>
      <c r="S279" s="8" t="s">
        <v>2363</v>
      </c>
      <c r="AI279" s="2" t="s">
        <v>10817</v>
      </c>
      <c r="AJ279" s="2" t="s">
        <v>8559</v>
      </c>
      <c r="AK279" s="2" t="s">
        <v>8563</v>
      </c>
      <c r="AL279" s="2" t="s">
        <v>8565</v>
      </c>
      <c r="AM279" s="2" t="s">
        <v>3138</v>
      </c>
    </row>
    <row r="280" spans="1:39" x14ac:dyDescent="0.3">
      <c r="A280" s="98">
        <v>277</v>
      </c>
      <c r="K280" s="8" t="s">
        <v>3686</v>
      </c>
      <c r="L280" s="8"/>
      <c r="M280" s="8"/>
      <c r="N280" s="8"/>
      <c r="O280" s="8"/>
      <c r="P280" s="2" t="s">
        <v>4605</v>
      </c>
      <c r="Q280" s="2" t="s">
        <v>6465</v>
      </c>
      <c r="S280" s="8" t="s">
        <v>2364</v>
      </c>
      <c r="AI280" s="2" t="s">
        <v>10587</v>
      </c>
      <c r="AJ280" s="2" t="s">
        <v>8566</v>
      </c>
      <c r="AK280" s="2" t="s">
        <v>8567</v>
      </c>
      <c r="AL280" s="2" t="s">
        <v>8568</v>
      </c>
      <c r="AM280" s="2" t="s">
        <v>3138</v>
      </c>
    </row>
    <row r="281" spans="1:39" x14ac:dyDescent="0.3">
      <c r="A281" s="98">
        <v>278</v>
      </c>
      <c r="K281" s="8" t="s">
        <v>3687</v>
      </c>
      <c r="L281" s="8"/>
      <c r="M281" s="8"/>
      <c r="N281" s="8"/>
      <c r="O281" s="8"/>
      <c r="P281" s="2" t="s">
        <v>3569</v>
      </c>
      <c r="Q281" s="2" t="s">
        <v>6503</v>
      </c>
      <c r="S281" s="8" t="s">
        <v>2365</v>
      </c>
      <c r="AI281" s="2" t="s">
        <v>9451</v>
      </c>
      <c r="AJ281" s="2" t="s">
        <v>8566</v>
      </c>
      <c r="AK281" s="2" t="s">
        <v>8567</v>
      </c>
      <c r="AL281" s="2" t="s">
        <v>8569</v>
      </c>
      <c r="AM281" s="2" t="s">
        <v>8570</v>
      </c>
    </row>
    <row r="282" spans="1:39" x14ac:dyDescent="0.3">
      <c r="A282" s="98">
        <v>279</v>
      </c>
      <c r="K282" s="8" t="s">
        <v>3688</v>
      </c>
      <c r="L282" s="8"/>
      <c r="M282" s="8"/>
      <c r="N282" s="8"/>
      <c r="O282" s="8"/>
      <c r="P282" s="2" t="s">
        <v>5857</v>
      </c>
      <c r="Q282" s="2" t="s">
        <v>6516</v>
      </c>
      <c r="S282" s="8" t="s">
        <v>2366</v>
      </c>
      <c r="AI282" s="2" t="s">
        <v>10603</v>
      </c>
      <c r="AJ282" s="2" t="s">
        <v>8566</v>
      </c>
      <c r="AK282" s="2" t="s">
        <v>8571</v>
      </c>
      <c r="AL282" s="2" t="s">
        <v>8572</v>
      </c>
      <c r="AM282" s="2" t="s">
        <v>8570</v>
      </c>
    </row>
    <row r="283" spans="1:39" x14ac:dyDescent="0.3">
      <c r="A283" s="98">
        <v>280</v>
      </c>
      <c r="K283" s="8" t="s">
        <v>3689</v>
      </c>
      <c r="L283" s="8"/>
      <c r="M283" s="8"/>
      <c r="N283" s="8"/>
      <c r="O283" s="8"/>
      <c r="P283" s="2" t="s">
        <v>5858</v>
      </c>
      <c r="Q283" s="2" t="s">
        <v>6482</v>
      </c>
      <c r="S283" s="8" t="s">
        <v>2367</v>
      </c>
      <c r="AI283" s="2" t="s">
        <v>9328</v>
      </c>
      <c r="AJ283" s="2" t="s">
        <v>8566</v>
      </c>
      <c r="AK283" s="2" t="s">
        <v>8571</v>
      </c>
      <c r="AL283" s="2" t="s">
        <v>8573</v>
      </c>
      <c r="AM283" s="2" t="s">
        <v>3158</v>
      </c>
    </row>
    <row r="284" spans="1:39" x14ac:dyDescent="0.3">
      <c r="A284" s="98">
        <v>281</v>
      </c>
      <c r="K284" s="8" t="s">
        <v>3690</v>
      </c>
      <c r="L284" s="8"/>
      <c r="M284" s="8"/>
      <c r="N284" s="8"/>
      <c r="O284" s="8"/>
      <c r="P284" s="2" t="s">
        <v>5859</v>
      </c>
      <c r="Q284" s="2" t="s">
        <v>6486</v>
      </c>
      <c r="S284" s="8" t="s">
        <v>2368</v>
      </c>
      <c r="AI284" s="2" t="s">
        <v>9355</v>
      </c>
      <c r="AJ284" s="2" t="s">
        <v>8574</v>
      </c>
      <c r="AK284" s="2" t="s">
        <v>8575</v>
      </c>
      <c r="AL284" s="2" t="s">
        <v>8576</v>
      </c>
      <c r="AM284" s="2" t="s">
        <v>3158</v>
      </c>
    </row>
    <row r="285" spans="1:39" x14ac:dyDescent="0.3">
      <c r="A285" s="98">
        <v>282</v>
      </c>
      <c r="K285" s="8" t="s">
        <v>3691</v>
      </c>
      <c r="L285" s="8"/>
      <c r="M285" s="8"/>
      <c r="N285" s="8"/>
      <c r="O285" s="8"/>
      <c r="P285" s="2" t="s">
        <v>5860</v>
      </c>
      <c r="Q285" s="2" t="s">
        <v>6552</v>
      </c>
      <c r="S285" s="8" t="s">
        <v>2369</v>
      </c>
      <c r="AI285" s="2" t="s">
        <v>9222</v>
      </c>
      <c r="AJ285" s="2" t="s">
        <v>8574</v>
      </c>
      <c r="AK285" s="2" t="s">
        <v>8575</v>
      </c>
      <c r="AL285" s="2" t="s">
        <v>8577</v>
      </c>
      <c r="AM285" s="2" t="s">
        <v>8578</v>
      </c>
    </row>
    <row r="286" spans="1:39" x14ac:dyDescent="0.3">
      <c r="A286" s="98">
        <v>283</v>
      </c>
      <c r="K286" s="8" t="s">
        <v>3692</v>
      </c>
      <c r="L286" s="8"/>
      <c r="M286" s="8"/>
      <c r="N286" s="8"/>
      <c r="O286" s="8"/>
      <c r="P286" s="2" t="s">
        <v>5861</v>
      </c>
      <c r="Q286" s="2" t="s">
        <v>6553</v>
      </c>
      <c r="S286" s="8" t="s">
        <v>2370</v>
      </c>
      <c r="AI286" s="2" t="s">
        <v>10154</v>
      </c>
      <c r="AJ286" s="2" t="s">
        <v>8574</v>
      </c>
      <c r="AK286" s="2" t="s">
        <v>8579</v>
      </c>
      <c r="AL286" s="2" t="s">
        <v>8580</v>
      </c>
      <c r="AM286" s="2" t="s">
        <v>8578</v>
      </c>
    </row>
    <row r="287" spans="1:39" x14ac:dyDescent="0.3">
      <c r="A287" s="98">
        <v>284</v>
      </c>
      <c r="K287" s="8" t="s">
        <v>3693</v>
      </c>
      <c r="L287" s="8"/>
      <c r="M287" s="8"/>
      <c r="N287" s="8"/>
      <c r="O287" s="8"/>
      <c r="P287" s="2" t="s">
        <v>3573</v>
      </c>
      <c r="Q287" s="2" t="s">
        <v>304</v>
      </c>
      <c r="S287" s="8" t="s">
        <v>2371</v>
      </c>
      <c r="AI287" s="2" t="s">
        <v>10745</v>
      </c>
      <c r="AJ287" s="2" t="s">
        <v>8574</v>
      </c>
      <c r="AK287" s="2" t="s">
        <v>8581</v>
      </c>
      <c r="AL287" s="2" t="s">
        <v>8582</v>
      </c>
      <c r="AM287" s="2" t="s">
        <v>464</v>
      </c>
    </row>
    <row r="288" spans="1:39" x14ac:dyDescent="0.3">
      <c r="A288" s="98">
        <v>285</v>
      </c>
      <c r="K288" s="8" t="s">
        <v>3694</v>
      </c>
      <c r="L288" s="8"/>
      <c r="M288" s="8"/>
      <c r="N288" s="8"/>
      <c r="O288" s="8"/>
      <c r="P288" s="2" t="s">
        <v>2378</v>
      </c>
      <c r="Q288" s="2" t="s">
        <v>306</v>
      </c>
      <c r="S288" s="8" t="s">
        <v>2372</v>
      </c>
      <c r="AI288" s="2" t="s">
        <v>9468</v>
      </c>
      <c r="AJ288" s="2" t="s">
        <v>8583</v>
      </c>
      <c r="AK288" s="2" t="s">
        <v>8584</v>
      </c>
      <c r="AL288" s="2" t="s">
        <v>8585</v>
      </c>
      <c r="AM288" s="2" t="s">
        <v>464</v>
      </c>
    </row>
    <row r="289" spans="1:39" x14ac:dyDescent="0.3">
      <c r="A289" s="98">
        <v>286</v>
      </c>
      <c r="K289" s="8" t="s">
        <v>3695</v>
      </c>
      <c r="L289" s="8"/>
      <c r="M289" s="8"/>
      <c r="N289" s="8"/>
      <c r="O289" s="8"/>
      <c r="P289" s="2" t="s">
        <v>4608</v>
      </c>
      <c r="Q289" s="2" t="s">
        <v>306</v>
      </c>
      <c r="S289" s="8" t="s">
        <v>2373</v>
      </c>
      <c r="AI289" s="2" t="s">
        <v>11004</v>
      </c>
      <c r="AJ289" s="2" t="s">
        <v>8583</v>
      </c>
      <c r="AK289" s="2" t="s">
        <v>8586</v>
      </c>
      <c r="AL289" s="2" t="s">
        <v>7036</v>
      </c>
      <c r="AM289" s="2" t="s">
        <v>3175</v>
      </c>
    </row>
    <row r="290" spans="1:39" x14ac:dyDescent="0.3">
      <c r="A290" s="98">
        <v>287</v>
      </c>
      <c r="K290" s="8" t="s">
        <v>3696</v>
      </c>
      <c r="L290" s="8"/>
      <c r="M290" s="8"/>
      <c r="N290" s="8"/>
      <c r="O290" s="8"/>
      <c r="P290" s="2" t="s">
        <v>5862</v>
      </c>
      <c r="Q290" s="2" t="s">
        <v>6466</v>
      </c>
      <c r="S290" s="8" t="s">
        <v>2374</v>
      </c>
      <c r="AI290" s="2" t="s">
        <v>10415</v>
      </c>
      <c r="AJ290" s="2" t="s">
        <v>8583</v>
      </c>
      <c r="AK290" s="2" t="s">
        <v>8586</v>
      </c>
      <c r="AL290" s="2" t="s">
        <v>8587</v>
      </c>
      <c r="AM290" s="2" t="s">
        <v>3175</v>
      </c>
    </row>
    <row r="291" spans="1:39" x14ac:dyDescent="0.3">
      <c r="A291" s="98">
        <v>288</v>
      </c>
      <c r="K291" s="8" t="s">
        <v>3697</v>
      </c>
      <c r="L291" s="8"/>
      <c r="M291" s="8"/>
      <c r="N291" s="8"/>
      <c r="O291" s="8"/>
      <c r="P291" s="2" t="s">
        <v>2387</v>
      </c>
      <c r="Q291" s="2" t="s">
        <v>6529</v>
      </c>
      <c r="S291" s="8" t="s">
        <v>2375</v>
      </c>
      <c r="AI291" s="2" t="s">
        <v>11098</v>
      </c>
      <c r="AJ291" s="2" t="s">
        <v>8583</v>
      </c>
      <c r="AK291" s="2" t="s">
        <v>8588</v>
      </c>
      <c r="AL291" s="2" t="s">
        <v>8589</v>
      </c>
      <c r="AM291" s="2" t="s">
        <v>8590</v>
      </c>
    </row>
    <row r="292" spans="1:39" x14ac:dyDescent="0.3">
      <c r="A292" s="98">
        <v>289</v>
      </c>
      <c r="K292" s="8" t="s">
        <v>3698</v>
      </c>
      <c r="L292" s="8"/>
      <c r="M292" s="8"/>
      <c r="N292" s="8"/>
      <c r="O292" s="8"/>
      <c r="P292" s="2" t="s">
        <v>5863</v>
      </c>
      <c r="Q292" s="2" t="s">
        <v>6527</v>
      </c>
      <c r="S292" s="8" t="s">
        <v>2376</v>
      </c>
      <c r="AI292" s="2" t="s">
        <v>9439</v>
      </c>
      <c r="AJ292" s="2" t="s">
        <v>8591</v>
      </c>
      <c r="AK292" s="2" t="s">
        <v>8592</v>
      </c>
      <c r="AL292" s="2" t="s">
        <v>3140</v>
      </c>
      <c r="AM292" s="2" t="s">
        <v>8590</v>
      </c>
    </row>
    <row r="293" spans="1:39" x14ac:dyDescent="0.3">
      <c r="A293" s="98">
        <v>290</v>
      </c>
      <c r="K293" s="8" t="s">
        <v>3699</v>
      </c>
      <c r="L293" s="8"/>
      <c r="M293" s="8"/>
      <c r="N293" s="8"/>
      <c r="O293" s="8"/>
      <c r="P293" s="2" t="s">
        <v>5864</v>
      </c>
      <c r="Q293" s="2" t="s">
        <v>6451</v>
      </c>
      <c r="S293" s="8" t="s">
        <v>2377</v>
      </c>
      <c r="AI293" s="2" t="s">
        <v>10871</v>
      </c>
      <c r="AJ293" s="2" t="s">
        <v>8591</v>
      </c>
      <c r="AK293" s="2" t="s">
        <v>8593</v>
      </c>
      <c r="AL293" s="2" t="s">
        <v>8594</v>
      </c>
      <c r="AM293" s="2" t="s">
        <v>8595</v>
      </c>
    </row>
    <row r="294" spans="1:39" x14ac:dyDescent="0.3">
      <c r="A294" s="98">
        <v>291</v>
      </c>
      <c r="K294" s="8" t="s">
        <v>3700</v>
      </c>
      <c r="L294" s="8"/>
      <c r="M294" s="8"/>
      <c r="N294" s="8"/>
      <c r="O294" s="8"/>
      <c r="P294" s="2" t="s">
        <v>5865</v>
      </c>
      <c r="Q294" s="2" t="s">
        <v>3318</v>
      </c>
      <c r="S294" s="8" t="s">
        <v>2378</v>
      </c>
      <c r="AI294" s="2" t="s">
        <v>9270</v>
      </c>
      <c r="AJ294" s="2" t="s">
        <v>8591</v>
      </c>
      <c r="AK294" s="2" t="s">
        <v>8593</v>
      </c>
      <c r="AL294" s="2" t="s">
        <v>8596</v>
      </c>
      <c r="AM294" s="2" t="s">
        <v>8595</v>
      </c>
    </row>
    <row r="295" spans="1:39" x14ac:dyDescent="0.3">
      <c r="A295" s="98">
        <v>292</v>
      </c>
      <c r="K295" s="8" t="s">
        <v>3186</v>
      </c>
      <c r="L295" s="8"/>
      <c r="M295" s="8"/>
      <c r="N295" s="8"/>
      <c r="O295" s="8"/>
      <c r="P295" s="2" t="s">
        <v>5866</v>
      </c>
      <c r="Q295" s="2" t="s">
        <v>6474</v>
      </c>
      <c r="S295" s="8" t="s">
        <v>2379</v>
      </c>
      <c r="AI295" s="2" t="s">
        <v>11213</v>
      </c>
      <c r="AJ295" s="2" t="s">
        <v>8591</v>
      </c>
      <c r="AK295" s="2" t="s">
        <v>8597</v>
      </c>
      <c r="AL295" s="2" t="s">
        <v>8598</v>
      </c>
      <c r="AM295" s="2" t="s">
        <v>8599</v>
      </c>
    </row>
    <row r="296" spans="1:39" x14ac:dyDescent="0.3">
      <c r="A296" s="98">
        <v>293</v>
      </c>
      <c r="K296" s="8" t="s">
        <v>3701</v>
      </c>
      <c r="L296" s="8"/>
      <c r="M296" s="8"/>
      <c r="N296" s="8"/>
      <c r="O296" s="8"/>
      <c r="P296" s="2" t="s">
        <v>4615</v>
      </c>
      <c r="Q296" s="2" t="s">
        <v>6392</v>
      </c>
      <c r="S296" s="8" t="s">
        <v>2380</v>
      </c>
      <c r="AI296" s="2" t="s">
        <v>10550</v>
      </c>
      <c r="AJ296" s="2" t="s">
        <v>8591</v>
      </c>
      <c r="AK296" s="2" t="s">
        <v>8597</v>
      </c>
      <c r="AL296" s="2" t="s">
        <v>8600</v>
      </c>
      <c r="AM296" s="2" t="s">
        <v>8599</v>
      </c>
    </row>
    <row r="297" spans="1:39" x14ac:dyDescent="0.3">
      <c r="A297" s="98">
        <v>294</v>
      </c>
      <c r="K297" s="8" t="s">
        <v>3702</v>
      </c>
      <c r="L297" s="8"/>
      <c r="M297" s="8"/>
      <c r="N297" s="8"/>
      <c r="O297" s="8"/>
      <c r="P297" s="2" t="s">
        <v>5867</v>
      </c>
      <c r="Q297" s="2" t="s">
        <v>6462</v>
      </c>
      <c r="S297" s="8" t="s">
        <v>2381</v>
      </c>
      <c r="AI297" s="2" t="s">
        <v>10185</v>
      </c>
      <c r="AJ297" s="2" t="s">
        <v>8591</v>
      </c>
      <c r="AK297" s="2" t="s">
        <v>8601</v>
      </c>
      <c r="AL297" s="2" t="s">
        <v>8602</v>
      </c>
      <c r="AM297" s="2" t="s">
        <v>8603</v>
      </c>
    </row>
    <row r="298" spans="1:39" x14ac:dyDescent="0.3">
      <c r="A298" s="98">
        <v>295</v>
      </c>
      <c r="K298" s="8" t="s">
        <v>3703</v>
      </c>
      <c r="L298" s="8"/>
      <c r="M298" s="8"/>
      <c r="N298" s="8"/>
      <c r="O298" s="8"/>
      <c r="P298" s="2" t="s">
        <v>5868</v>
      </c>
      <c r="Q298" s="2" t="s">
        <v>3360</v>
      </c>
      <c r="S298" s="8" t="s">
        <v>2382</v>
      </c>
      <c r="AI298" s="2" t="s">
        <v>10221</v>
      </c>
      <c r="AJ298" s="2" t="s">
        <v>8591</v>
      </c>
      <c r="AK298" s="2" t="s">
        <v>8601</v>
      </c>
      <c r="AL298" s="2" t="s">
        <v>8604</v>
      </c>
      <c r="AM298" s="2" t="s">
        <v>8603</v>
      </c>
    </row>
    <row r="299" spans="1:39" x14ac:dyDescent="0.3">
      <c r="A299" s="98">
        <v>296</v>
      </c>
      <c r="K299" s="8" t="s">
        <v>3704</v>
      </c>
      <c r="L299" s="8"/>
      <c r="M299" s="8"/>
      <c r="N299" s="8"/>
      <c r="O299" s="8"/>
      <c r="P299" s="2" t="s">
        <v>5869</v>
      </c>
      <c r="Q299" s="2" t="s">
        <v>6544</v>
      </c>
      <c r="S299" s="8" t="s">
        <v>2383</v>
      </c>
      <c r="AI299" s="2" t="s">
        <v>10066</v>
      </c>
      <c r="AJ299" s="2" t="s">
        <v>8591</v>
      </c>
      <c r="AK299" s="2" t="s">
        <v>8605</v>
      </c>
      <c r="AL299" s="2" t="s">
        <v>8606</v>
      </c>
      <c r="AM299" s="2" t="s">
        <v>8607</v>
      </c>
    </row>
    <row r="300" spans="1:39" x14ac:dyDescent="0.3">
      <c r="A300" s="98">
        <v>297</v>
      </c>
      <c r="K300" s="8" t="s">
        <v>3705</v>
      </c>
      <c r="L300" s="8"/>
      <c r="M300" s="8"/>
      <c r="N300" s="8"/>
      <c r="O300" s="8"/>
      <c r="P300" s="2" t="s">
        <v>5870</v>
      </c>
      <c r="Q300" s="2" t="s">
        <v>3362</v>
      </c>
      <c r="S300" s="8" t="s">
        <v>2384</v>
      </c>
      <c r="AI300" s="2" t="s">
        <v>10699</v>
      </c>
      <c r="AJ300" s="2" t="s">
        <v>8591</v>
      </c>
      <c r="AK300" s="2" t="s">
        <v>8608</v>
      </c>
      <c r="AL300" s="2" t="s">
        <v>8609</v>
      </c>
      <c r="AM300" s="2" t="s">
        <v>8607</v>
      </c>
    </row>
    <row r="301" spans="1:39" x14ac:dyDescent="0.3">
      <c r="A301" s="98">
        <v>298</v>
      </c>
      <c r="K301" s="8" t="s">
        <v>3706</v>
      </c>
      <c r="L301" s="8"/>
      <c r="M301" s="8"/>
      <c r="N301" s="8"/>
      <c r="O301" s="8"/>
      <c r="P301" s="2" t="s">
        <v>5871</v>
      </c>
      <c r="Q301" s="2" t="s">
        <v>3363</v>
      </c>
      <c r="S301" s="8" t="s">
        <v>180</v>
      </c>
      <c r="AI301" s="2" t="s">
        <v>10504</v>
      </c>
      <c r="AJ301" s="2" t="s">
        <v>8591</v>
      </c>
      <c r="AK301" s="2" t="s">
        <v>8608</v>
      </c>
      <c r="AL301" s="2" t="s">
        <v>8610</v>
      </c>
      <c r="AM301" s="2" t="s">
        <v>3217</v>
      </c>
    </row>
    <row r="302" spans="1:39" x14ac:dyDescent="0.3">
      <c r="A302" s="98">
        <v>299</v>
      </c>
      <c r="K302" s="8" t="s">
        <v>3707</v>
      </c>
      <c r="L302" s="8"/>
      <c r="M302" s="8"/>
      <c r="N302" s="8"/>
      <c r="O302" s="8"/>
      <c r="P302" s="2" t="s">
        <v>5872</v>
      </c>
      <c r="Q302" s="2" t="s">
        <v>6401</v>
      </c>
      <c r="S302" s="8" t="s">
        <v>2385</v>
      </c>
      <c r="AI302" s="2" t="s">
        <v>9979</v>
      </c>
      <c r="AJ302" s="2" t="s">
        <v>8591</v>
      </c>
      <c r="AK302" s="2" t="s">
        <v>8611</v>
      </c>
      <c r="AL302" s="2" t="s">
        <v>8612</v>
      </c>
      <c r="AM302" s="2" t="s">
        <v>3217</v>
      </c>
    </row>
    <row r="303" spans="1:39" x14ac:dyDescent="0.3">
      <c r="A303" s="98">
        <v>300</v>
      </c>
      <c r="K303" s="8" t="s">
        <v>3708</v>
      </c>
      <c r="L303" s="8"/>
      <c r="M303" s="8"/>
      <c r="N303" s="8"/>
      <c r="O303" s="8"/>
      <c r="P303" s="2" t="s">
        <v>2440</v>
      </c>
      <c r="Q303" s="2" t="s">
        <v>6493</v>
      </c>
      <c r="S303" s="8" t="s">
        <v>2386</v>
      </c>
      <c r="AI303" s="2" t="s">
        <v>10164</v>
      </c>
      <c r="AJ303" s="2" t="s">
        <v>8591</v>
      </c>
      <c r="AK303" s="2" t="s">
        <v>8613</v>
      </c>
      <c r="AL303" s="2" t="s">
        <v>8614</v>
      </c>
      <c r="AM303" s="2" t="s">
        <v>3243</v>
      </c>
    </row>
    <row r="304" spans="1:39" x14ac:dyDescent="0.3">
      <c r="A304" s="98">
        <v>301</v>
      </c>
      <c r="K304" s="8" t="s">
        <v>3709</v>
      </c>
      <c r="L304" s="8"/>
      <c r="M304" s="8"/>
      <c r="N304" s="8"/>
      <c r="O304" s="8"/>
      <c r="P304" s="2" t="s">
        <v>5873</v>
      </c>
      <c r="Q304" s="2" t="s">
        <v>6407</v>
      </c>
      <c r="S304" s="8" t="s">
        <v>2387</v>
      </c>
      <c r="AI304" s="2" t="s">
        <v>9870</v>
      </c>
      <c r="AJ304" s="2" t="s">
        <v>8615</v>
      </c>
      <c r="AK304" s="2" t="s">
        <v>8616</v>
      </c>
      <c r="AL304" s="2" t="s">
        <v>8617</v>
      </c>
      <c r="AM304" s="2" t="s">
        <v>3243</v>
      </c>
    </row>
    <row r="305" spans="1:39" x14ac:dyDescent="0.3">
      <c r="A305" s="98">
        <v>302</v>
      </c>
      <c r="K305" s="8" t="s">
        <v>3710</v>
      </c>
      <c r="L305" s="8"/>
      <c r="M305" s="8"/>
      <c r="N305" s="8"/>
      <c r="O305" s="8"/>
      <c r="P305" s="2" t="s">
        <v>3435</v>
      </c>
      <c r="Q305" s="2" t="s">
        <v>317</v>
      </c>
      <c r="S305" s="8" t="s">
        <v>2388</v>
      </c>
      <c r="AI305" s="2" t="s">
        <v>9804</v>
      </c>
      <c r="AJ305" s="2" t="s">
        <v>8615</v>
      </c>
      <c r="AK305" s="2" t="s">
        <v>8618</v>
      </c>
      <c r="AL305" s="2" t="s">
        <v>8619</v>
      </c>
      <c r="AM305" s="2" t="s">
        <v>8620</v>
      </c>
    </row>
    <row r="306" spans="1:39" x14ac:dyDescent="0.3">
      <c r="A306" s="98">
        <v>303</v>
      </c>
      <c r="K306" s="8" t="s">
        <v>3711</v>
      </c>
      <c r="L306" s="8"/>
      <c r="M306" s="8"/>
      <c r="N306" s="8"/>
      <c r="O306" s="8"/>
      <c r="P306" s="2" t="s">
        <v>5874</v>
      </c>
      <c r="Q306" s="2" t="s">
        <v>6435</v>
      </c>
      <c r="S306" s="8" t="s">
        <v>2389</v>
      </c>
      <c r="AI306" s="2" t="s">
        <v>11037</v>
      </c>
      <c r="AJ306" s="2" t="s">
        <v>8615</v>
      </c>
      <c r="AK306" s="2" t="s">
        <v>8618</v>
      </c>
      <c r="AL306" s="2" t="s">
        <v>8621</v>
      </c>
      <c r="AM306" s="2" t="s">
        <v>8620</v>
      </c>
    </row>
    <row r="307" spans="1:39" x14ac:dyDescent="0.3">
      <c r="A307" s="98">
        <v>304</v>
      </c>
      <c r="K307" s="8" t="s">
        <v>3712</v>
      </c>
      <c r="L307" s="8"/>
      <c r="M307" s="8"/>
      <c r="N307" s="8"/>
      <c r="O307" s="8"/>
      <c r="P307" s="2" t="s">
        <v>4618</v>
      </c>
      <c r="Q307" s="2" t="s">
        <v>6508</v>
      </c>
      <c r="S307" s="8" t="s">
        <v>2390</v>
      </c>
      <c r="AI307" s="2" t="s">
        <v>10612</v>
      </c>
      <c r="AJ307" s="2" t="s">
        <v>8615</v>
      </c>
      <c r="AK307" s="2" t="s">
        <v>8622</v>
      </c>
      <c r="AL307" s="2" t="s">
        <v>8623</v>
      </c>
      <c r="AM307" s="2" t="s">
        <v>8624</v>
      </c>
    </row>
    <row r="308" spans="1:39" x14ac:dyDescent="0.3">
      <c r="A308" s="98">
        <v>305</v>
      </c>
      <c r="K308" s="8" t="s">
        <v>3713</v>
      </c>
      <c r="L308" s="8"/>
      <c r="M308" s="8"/>
      <c r="N308" s="8"/>
      <c r="O308" s="8"/>
      <c r="P308" s="2" t="s">
        <v>5875</v>
      </c>
      <c r="Q308" s="2" t="s">
        <v>3408</v>
      </c>
      <c r="S308" s="8" t="s">
        <v>2391</v>
      </c>
      <c r="AI308" s="4" t="s">
        <v>12054</v>
      </c>
      <c r="AJ308" s="2" t="s">
        <v>8615</v>
      </c>
      <c r="AK308" s="2" t="s">
        <v>8622</v>
      </c>
      <c r="AL308" s="2" t="s">
        <v>8625</v>
      </c>
      <c r="AM308" s="2" t="s">
        <v>8624</v>
      </c>
    </row>
    <row r="309" spans="1:39" x14ac:dyDescent="0.3">
      <c r="A309" s="98">
        <v>306</v>
      </c>
      <c r="K309" s="8" t="s">
        <v>3714</v>
      </c>
      <c r="L309" s="8"/>
      <c r="M309" s="8"/>
      <c r="N309" s="8"/>
      <c r="O309" s="8"/>
      <c r="P309" s="2" t="s">
        <v>5876</v>
      </c>
      <c r="S309" s="8" t="s">
        <v>2392</v>
      </c>
      <c r="AI309" s="2" t="s">
        <v>10857</v>
      </c>
      <c r="AJ309" s="2" t="s">
        <v>8615</v>
      </c>
      <c r="AK309" s="2" t="s">
        <v>8626</v>
      </c>
      <c r="AL309" s="2" t="s">
        <v>8627</v>
      </c>
      <c r="AM309" s="2" t="s">
        <v>8628</v>
      </c>
    </row>
    <row r="310" spans="1:39" x14ac:dyDescent="0.3">
      <c r="A310" s="98">
        <v>307</v>
      </c>
      <c r="K310" s="8" t="s">
        <v>3715</v>
      </c>
      <c r="L310" s="8"/>
      <c r="M310" s="8"/>
      <c r="N310" s="8"/>
      <c r="O310" s="8"/>
      <c r="P310" s="2" t="s">
        <v>3852</v>
      </c>
      <c r="S310" s="8" t="s">
        <v>2393</v>
      </c>
      <c r="AI310" s="2" t="s">
        <v>10490</v>
      </c>
      <c r="AJ310" s="2" t="s">
        <v>8615</v>
      </c>
      <c r="AK310" s="2" t="s">
        <v>8626</v>
      </c>
      <c r="AL310" s="2" t="s">
        <v>8629</v>
      </c>
      <c r="AM310" s="2" t="s">
        <v>8628</v>
      </c>
    </row>
    <row r="311" spans="1:39" x14ac:dyDescent="0.3">
      <c r="A311" s="98">
        <v>308</v>
      </c>
      <c r="K311" s="8" t="s">
        <v>3716</v>
      </c>
      <c r="L311" s="8"/>
      <c r="M311" s="8"/>
      <c r="N311" s="8"/>
      <c r="O311" s="8"/>
      <c r="P311" s="2" t="s">
        <v>5877</v>
      </c>
      <c r="S311" s="8" t="s">
        <v>2394</v>
      </c>
      <c r="AI311" s="2" t="s">
        <v>10518</v>
      </c>
      <c r="AJ311" s="2" t="s">
        <v>8615</v>
      </c>
      <c r="AK311" s="2" t="s">
        <v>8630</v>
      </c>
      <c r="AL311" s="2" t="s">
        <v>8631</v>
      </c>
      <c r="AM311" s="2" t="s">
        <v>8632</v>
      </c>
    </row>
    <row r="312" spans="1:39" x14ac:dyDescent="0.3">
      <c r="A312" s="98">
        <v>309</v>
      </c>
      <c r="K312" s="8" t="s">
        <v>3717</v>
      </c>
      <c r="L312" s="8"/>
      <c r="M312" s="8"/>
      <c r="N312" s="8"/>
      <c r="O312" s="8"/>
      <c r="P312" s="2" t="s">
        <v>4623</v>
      </c>
      <c r="S312" s="8" t="s">
        <v>2395</v>
      </c>
      <c r="AI312" s="2" t="s">
        <v>10192</v>
      </c>
      <c r="AJ312" s="2" t="s">
        <v>8615</v>
      </c>
      <c r="AK312" s="2" t="s">
        <v>8630</v>
      </c>
      <c r="AL312" s="2" t="s">
        <v>8633</v>
      </c>
      <c r="AM312" s="2" t="s">
        <v>8632</v>
      </c>
    </row>
    <row r="313" spans="1:39" x14ac:dyDescent="0.3">
      <c r="A313" s="98">
        <v>310</v>
      </c>
      <c r="K313" s="8" t="s">
        <v>3718</v>
      </c>
      <c r="L313" s="8"/>
      <c r="M313" s="8"/>
      <c r="N313" s="8"/>
      <c r="O313" s="8"/>
      <c r="P313" s="2" t="s">
        <v>5878</v>
      </c>
      <c r="S313" s="8" t="s">
        <v>2396</v>
      </c>
      <c r="AI313" s="2" t="s">
        <v>10919</v>
      </c>
      <c r="AJ313" s="2" t="s">
        <v>8615</v>
      </c>
      <c r="AK313" s="2" t="s">
        <v>8634</v>
      </c>
      <c r="AL313" s="2" t="s">
        <v>8635</v>
      </c>
      <c r="AM313" s="2" t="s">
        <v>8636</v>
      </c>
    </row>
    <row r="314" spans="1:39" x14ac:dyDescent="0.3">
      <c r="A314" s="98">
        <v>311</v>
      </c>
      <c r="K314" s="8" t="s">
        <v>3720</v>
      </c>
      <c r="L314" s="8"/>
      <c r="M314" s="8"/>
      <c r="N314" s="8"/>
      <c r="O314" s="8"/>
      <c r="P314" s="2" t="s">
        <v>4626</v>
      </c>
      <c r="S314" s="8" t="s">
        <v>2397</v>
      </c>
      <c r="AI314" s="2" t="s">
        <v>10130</v>
      </c>
      <c r="AJ314" s="2" t="s">
        <v>8615</v>
      </c>
      <c r="AK314" s="2" t="s">
        <v>8634</v>
      </c>
      <c r="AL314" s="2" t="s">
        <v>8637</v>
      </c>
      <c r="AM314" s="2" t="s">
        <v>8636</v>
      </c>
    </row>
    <row r="315" spans="1:39" x14ac:dyDescent="0.3">
      <c r="A315" s="98">
        <v>312</v>
      </c>
      <c r="K315" s="8" t="s">
        <v>3719</v>
      </c>
      <c r="L315" s="8"/>
      <c r="M315" s="8"/>
      <c r="N315" s="8"/>
      <c r="O315" s="8"/>
      <c r="P315" s="2" t="s">
        <v>5879</v>
      </c>
      <c r="S315" s="8" t="s">
        <v>2398</v>
      </c>
      <c r="AI315" s="2" t="s">
        <v>10038</v>
      </c>
      <c r="AJ315" s="2" t="s">
        <v>8615</v>
      </c>
      <c r="AK315" s="2" t="s">
        <v>8638</v>
      </c>
      <c r="AL315" s="2" t="s">
        <v>8639</v>
      </c>
      <c r="AM315" s="2" t="s">
        <v>3295</v>
      </c>
    </row>
    <row r="316" spans="1:39" x14ac:dyDescent="0.3">
      <c r="A316" s="98">
        <v>313</v>
      </c>
      <c r="K316" s="8" t="s">
        <v>3722</v>
      </c>
      <c r="L316" s="8"/>
      <c r="M316" s="8"/>
      <c r="N316" s="8"/>
      <c r="O316" s="8"/>
      <c r="P316" s="2" t="s">
        <v>5087</v>
      </c>
      <c r="S316" s="8" t="s">
        <v>2399</v>
      </c>
      <c r="AI316" s="2" t="s">
        <v>9314</v>
      </c>
      <c r="AJ316" s="2" t="s">
        <v>8640</v>
      </c>
      <c r="AK316" s="2" t="s">
        <v>8638</v>
      </c>
      <c r="AL316" s="2" t="s">
        <v>8641</v>
      </c>
      <c r="AM316" s="2" t="s">
        <v>3295</v>
      </c>
    </row>
    <row r="317" spans="1:39" x14ac:dyDescent="0.3">
      <c r="A317" s="98">
        <v>314</v>
      </c>
      <c r="K317" s="8" t="s">
        <v>3721</v>
      </c>
      <c r="L317" s="8"/>
      <c r="M317" s="8"/>
      <c r="N317" s="8"/>
      <c r="O317" s="8"/>
      <c r="P317" s="2" t="s">
        <v>5880</v>
      </c>
      <c r="S317" s="8" t="s">
        <v>2400</v>
      </c>
      <c r="AI317" s="2" t="s">
        <v>10362</v>
      </c>
      <c r="AJ317" s="2" t="s">
        <v>8640</v>
      </c>
      <c r="AK317" s="2" t="s">
        <v>8642</v>
      </c>
      <c r="AL317" s="2" t="s">
        <v>8643</v>
      </c>
      <c r="AM317" s="2" t="s">
        <v>8644</v>
      </c>
    </row>
    <row r="318" spans="1:39" x14ac:dyDescent="0.3">
      <c r="A318" s="98">
        <v>315</v>
      </c>
      <c r="K318" s="8" t="s">
        <v>3723</v>
      </c>
      <c r="L318" s="8"/>
      <c r="M318" s="8"/>
      <c r="N318" s="8"/>
      <c r="O318" s="8"/>
      <c r="P318" s="2" t="s">
        <v>5881</v>
      </c>
      <c r="S318" s="8" t="s">
        <v>186</v>
      </c>
      <c r="AI318" s="2" t="s">
        <v>11069</v>
      </c>
      <c r="AJ318" s="2" t="s">
        <v>8640</v>
      </c>
      <c r="AK318" s="2" t="s">
        <v>8642</v>
      </c>
      <c r="AL318" s="2" t="s">
        <v>304</v>
      </c>
      <c r="AM318" s="2" t="s">
        <v>8644</v>
      </c>
    </row>
    <row r="319" spans="1:39" x14ac:dyDescent="0.3">
      <c r="A319" s="98">
        <v>316</v>
      </c>
      <c r="K319" s="8" t="s">
        <v>3724</v>
      </c>
      <c r="L319" s="8"/>
      <c r="M319" s="8"/>
      <c r="N319" s="8"/>
      <c r="O319" s="8"/>
      <c r="P319" s="2" t="s">
        <v>5882</v>
      </c>
      <c r="S319" s="8" t="s">
        <v>2401</v>
      </c>
      <c r="AI319" s="2" t="s">
        <v>10655</v>
      </c>
      <c r="AJ319" s="2" t="s">
        <v>8640</v>
      </c>
      <c r="AK319" s="2" t="s">
        <v>8645</v>
      </c>
      <c r="AL319" s="2" t="s">
        <v>8646</v>
      </c>
      <c r="AM319" s="2" t="s">
        <v>8647</v>
      </c>
    </row>
    <row r="320" spans="1:39" x14ac:dyDescent="0.3">
      <c r="A320" s="98">
        <v>317</v>
      </c>
      <c r="K320" s="8" t="s">
        <v>3725</v>
      </c>
      <c r="L320" s="8"/>
      <c r="M320" s="8"/>
      <c r="N320" s="8"/>
      <c r="O320" s="8"/>
      <c r="P320" s="2" t="s">
        <v>5883</v>
      </c>
      <c r="S320" s="8" t="s">
        <v>2402</v>
      </c>
      <c r="AI320" s="2" t="s">
        <v>10492</v>
      </c>
      <c r="AJ320" s="2" t="s">
        <v>8640</v>
      </c>
      <c r="AK320" s="2" t="s">
        <v>8645</v>
      </c>
      <c r="AL320" s="2" t="s">
        <v>8648</v>
      </c>
      <c r="AM320" s="2" t="s">
        <v>8647</v>
      </c>
    </row>
    <row r="321" spans="1:39" x14ac:dyDescent="0.3">
      <c r="A321" s="98">
        <v>318</v>
      </c>
      <c r="K321" s="8" t="s">
        <v>3726</v>
      </c>
      <c r="L321" s="8"/>
      <c r="M321" s="8"/>
      <c r="N321" s="8"/>
      <c r="O321" s="8"/>
      <c r="P321" s="2" t="s">
        <v>5884</v>
      </c>
      <c r="S321" s="8" t="s">
        <v>2403</v>
      </c>
      <c r="AI321" s="2" t="s">
        <v>10011</v>
      </c>
      <c r="AJ321" s="2" t="s">
        <v>8640</v>
      </c>
      <c r="AK321" s="2" t="s">
        <v>8649</v>
      </c>
      <c r="AL321" s="2" t="s">
        <v>8650</v>
      </c>
      <c r="AM321" s="2" t="s">
        <v>8651</v>
      </c>
    </row>
    <row r="322" spans="1:39" x14ac:dyDescent="0.3">
      <c r="A322" s="98">
        <v>319</v>
      </c>
      <c r="K322" s="8" t="s">
        <v>3727</v>
      </c>
      <c r="L322" s="8"/>
      <c r="M322" s="8"/>
      <c r="N322" s="8"/>
      <c r="O322" s="8"/>
      <c r="P322" s="2" t="s">
        <v>5885</v>
      </c>
      <c r="S322" s="8" t="s">
        <v>2404</v>
      </c>
      <c r="AI322" s="2" t="s">
        <v>11050</v>
      </c>
      <c r="AJ322" s="2" t="s">
        <v>8640</v>
      </c>
      <c r="AK322" s="2" t="s">
        <v>8649</v>
      </c>
      <c r="AL322" s="2" t="s">
        <v>8652</v>
      </c>
      <c r="AM322" s="2" t="s">
        <v>8651</v>
      </c>
    </row>
    <row r="323" spans="1:39" x14ac:dyDescent="0.3">
      <c r="A323" s="98">
        <v>320</v>
      </c>
      <c r="K323" s="8" t="s">
        <v>3728</v>
      </c>
      <c r="L323" s="8"/>
      <c r="M323" s="8"/>
      <c r="N323" s="8"/>
      <c r="O323" s="8"/>
      <c r="P323" s="2" t="s">
        <v>5886</v>
      </c>
      <c r="S323" s="8" t="s">
        <v>2405</v>
      </c>
      <c r="AI323" s="2" t="s">
        <v>9413</v>
      </c>
      <c r="AJ323" s="2" t="s">
        <v>8653</v>
      </c>
      <c r="AK323" s="2" t="s">
        <v>8654</v>
      </c>
      <c r="AL323" s="2" t="s">
        <v>8655</v>
      </c>
      <c r="AM323" s="2" t="s">
        <v>3372</v>
      </c>
    </row>
    <row r="324" spans="1:39" x14ac:dyDescent="0.3">
      <c r="A324" s="98">
        <v>321</v>
      </c>
      <c r="K324" s="8" t="s">
        <v>3729</v>
      </c>
      <c r="L324" s="8"/>
      <c r="M324" s="8"/>
      <c r="N324" s="8"/>
      <c r="O324" s="8"/>
      <c r="P324" s="2" t="s">
        <v>5887</v>
      </c>
      <c r="S324" s="8" t="s">
        <v>2406</v>
      </c>
      <c r="AI324" s="2" t="s">
        <v>10912</v>
      </c>
      <c r="AJ324" s="2" t="s">
        <v>8656</v>
      </c>
      <c r="AK324" s="2" t="s">
        <v>8654</v>
      </c>
      <c r="AL324" s="2" t="s">
        <v>8657</v>
      </c>
      <c r="AM324" s="2" t="s">
        <v>3372</v>
      </c>
    </row>
    <row r="325" spans="1:39" x14ac:dyDescent="0.3">
      <c r="A325" s="98">
        <v>322</v>
      </c>
      <c r="K325" s="8" t="s">
        <v>3730</v>
      </c>
      <c r="L325" s="8"/>
      <c r="M325" s="8"/>
      <c r="N325" s="8"/>
      <c r="O325" s="8"/>
      <c r="P325" s="2" t="s">
        <v>5888</v>
      </c>
      <c r="S325" s="8" t="s">
        <v>188</v>
      </c>
      <c r="AI325" s="2" t="s">
        <v>10160</v>
      </c>
      <c r="AJ325" s="2" t="s">
        <v>8656</v>
      </c>
      <c r="AK325" s="2" t="s">
        <v>8658</v>
      </c>
      <c r="AL325" s="2" t="s">
        <v>8659</v>
      </c>
      <c r="AM325" s="2" t="s">
        <v>8660</v>
      </c>
    </row>
    <row r="326" spans="1:39" x14ac:dyDescent="0.3">
      <c r="A326" s="98">
        <v>323</v>
      </c>
      <c r="K326" s="8" t="s">
        <v>3731</v>
      </c>
      <c r="L326" s="8"/>
      <c r="M326" s="8"/>
      <c r="N326" s="8"/>
      <c r="O326" s="8"/>
      <c r="P326" s="2" t="s">
        <v>5889</v>
      </c>
      <c r="S326" s="8" t="s">
        <v>2407</v>
      </c>
      <c r="AI326" s="2" t="s">
        <v>9251</v>
      </c>
      <c r="AJ326" s="2" t="s">
        <v>8656</v>
      </c>
      <c r="AK326" s="2" t="s">
        <v>8658</v>
      </c>
      <c r="AL326" s="2" t="s">
        <v>8661</v>
      </c>
      <c r="AM326" s="2" t="s">
        <v>8660</v>
      </c>
    </row>
    <row r="327" spans="1:39" x14ac:dyDescent="0.3">
      <c r="A327" s="98">
        <v>324</v>
      </c>
      <c r="K327" s="8" t="s">
        <v>3732</v>
      </c>
      <c r="L327" s="8"/>
      <c r="M327" s="8"/>
      <c r="N327" s="8"/>
      <c r="O327" s="8"/>
      <c r="P327" s="2" t="s">
        <v>5890</v>
      </c>
      <c r="S327" s="8" t="s">
        <v>189</v>
      </c>
      <c r="AI327" s="2" t="s">
        <v>10584</v>
      </c>
      <c r="AJ327" s="2" t="s">
        <v>8656</v>
      </c>
      <c r="AK327" s="2" t="s">
        <v>8662</v>
      </c>
      <c r="AL327" s="2" t="s">
        <v>8663</v>
      </c>
      <c r="AM327" s="2" t="s">
        <v>8664</v>
      </c>
    </row>
    <row r="328" spans="1:39" x14ac:dyDescent="0.3">
      <c r="A328" s="98">
        <v>325</v>
      </c>
      <c r="P328" s="2" t="s">
        <v>5891</v>
      </c>
      <c r="S328" s="8" t="s">
        <v>2408</v>
      </c>
      <c r="AI328" s="2" t="s">
        <v>10419</v>
      </c>
      <c r="AJ328" s="2" t="s">
        <v>8656</v>
      </c>
      <c r="AK328" s="2" t="s">
        <v>8662</v>
      </c>
      <c r="AL328" s="2" t="s">
        <v>8665</v>
      </c>
      <c r="AM328" s="2" t="s">
        <v>8664</v>
      </c>
    </row>
    <row r="329" spans="1:39" x14ac:dyDescent="0.3">
      <c r="A329" s="98">
        <v>326</v>
      </c>
      <c r="P329" s="2" t="s">
        <v>5892</v>
      </c>
      <c r="S329" s="8" t="s">
        <v>2409</v>
      </c>
      <c r="AI329" s="2" t="s">
        <v>9807</v>
      </c>
      <c r="AJ329" s="2" t="s">
        <v>8666</v>
      </c>
      <c r="AK329" s="2" t="s">
        <v>8667</v>
      </c>
      <c r="AL329" s="2" t="s">
        <v>8668</v>
      </c>
      <c r="AM329" s="2" t="s">
        <v>3394</v>
      </c>
    </row>
    <row r="330" spans="1:39" x14ac:dyDescent="0.3">
      <c r="A330" s="98">
        <v>327</v>
      </c>
      <c r="P330" s="2" t="s">
        <v>5893</v>
      </c>
      <c r="S330" s="8" t="s">
        <v>2410</v>
      </c>
      <c r="AI330" s="2" t="s">
        <v>10395</v>
      </c>
      <c r="AJ330" s="2" t="s">
        <v>8666</v>
      </c>
      <c r="AK330" s="2" t="s">
        <v>8667</v>
      </c>
      <c r="AL330" s="2" t="s">
        <v>3358</v>
      </c>
      <c r="AM330" s="2" t="s">
        <v>3394</v>
      </c>
    </row>
    <row r="331" spans="1:39" x14ac:dyDescent="0.3">
      <c r="A331" s="98">
        <v>328</v>
      </c>
      <c r="P331" s="2" t="s">
        <v>5894</v>
      </c>
      <c r="S331" s="8" t="s">
        <v>2411</v>
      </c>
      <c r="AI331" s="2" t="s">
        <v>10552</v>
      </c>
      <c r="AJ331" s="2" t="s">
        <v>8666</v>
      </c>
      <c r="AK331" s="2" t="s">
        <v>8669</v>
      </c>
      <c r="AL331" s="2" t="s">
        <v>8670</v>
      </c>
      <c r="AM331" s="2" t="s">
        <v>3394</v>
      </c>
    </row>
    <row r="332" spans="1:39" x14ac:dyDescent="0.3">
      <c r="A332" s="98">
        <v>329</v>
      </c>
      <c r="P332" s="2" t="s">
        <v>5895</v>
      </c>
      <c r="S332" s="8" t="s">
        <v>2412</v>
      </c>
      <c r="AI332" s="2" t="s">
        <v>9884</v>
      </c>
      <c r="AJ332" s="2" t="s">
        <v>8666</v>
      </c>
      <c r="AK332" s="2" t="s">
        <v>8669</v>
      </c>
      <c r="AL332" s="2" t="s">
        <v>8671</v>
      </c>
      <c r="AM332" s="2" t="s">
        <v>3394</v>
      </c>
    </row>
    <row r="333" spans="1:39" x14ac:dyDescent="0.3">
      <c r="A333" s="98">
        <v>330</v>
      </c>
      <c r="P333" s="2" t="s">
        <v>4629</v>
      </c>
      <c r="S333" s="8" t="s">
        <v>2413</v>
      </c>
      <c r="AI333" s="4" t="s">
        <v>12055</v>
      </c>
      <c r="AJ333" s="2" t="s">
        <v>8666</v>
      </c>
      <c r="AK333" s="2" t="s">
        <v>8672</v>
      </c>
      <c r="AL333" s="2" t="s">
        <v>8673</v>
      </c>
      <c r="AM333" s="2" t="s">
        <v>8674</v>
      </c>
    </row>
    <row r="334" spans="1:39" x14ac:dyDescent="0.3">
      <c r="A334" s="98">
        <v>331</v>
      </c>
      <c r="P334" s="2" t="s">
        <v>5896</v>
      </c>
      <c r="S334" s="8" t="s">
        <v>2414</v>
      </c>
      <c r="AI334" s="2" t="s">
        <v>9532</v>
      </c>
      <c r="AJ334" s="2" t="s">
        <v>8666</v>
      </c>
      <c r="AK334" s="2" t="s">
        <v>8672</v>
      </c>
      <c r="AL334" s="2" t="s">
        <v>3384</v>
      </c>
      <c r="AM334" s="2" t="s">
        <v>8674</v>
      </c>
    </row>
    <row r="335" spans="1:39" x14ac:dyDescent="0.3">
      <c r="A335" s="98">
        <v>332</v>
      </c>
      <c r="P335" s="2" t="s">
        <v>5897</v>
      </c>
      <c r="S335" s="8" t="s">
        <v>2415</v>
      </c>
      <c r="AI335" s="2" t="s">
        <v>11006</v>
      </c>
      <c r="AJ335" s="2" t="s">
        <v>8666</v>
      </c>
      <c r="AK335" s="2" t="s">
        <v>8675</v>
      </c>
      <c r="AL335" s="2" t="s">
        <v>8676</v>
      </c>
      <c r="AM335" s="2" t="s">
        <v>8677</v>
      </c>
    </row>
    <row r="336" spans="1:39" x14ac:dyDescent="0.3">
      <c r="A336" s="98">
        <v>333</v>
      </c>
      <c r="P336" s="2" t="s">
        <v>5898</v>
      </c>
      <c r="S336" s="8" t="s">
        <v>2416</v>
      </c>
      <c r="AI336" s="2" t="s">
        <v>11062</v>
      </c>
      <c r="AJ336" s="2" t="s">
        <v>8666</v>
      </c>
      <c r="AK336" s="2" t="s">
        <v>8675</v>
      </c>
      <c r="AL336" s="2" t="s">
        <v>8678</v>
      </c>
      <c r="AM336" s="2" t="s">
        <v>8677</v>
      </c>
    </row>
    <row r="337" spans="1:35" x14ac:dyDescent="0.3">
      <c r="A337" s="98">
        <v>334</v>
      </c>
      <c r="P337" s="2" t="s">
        <v>5899</v>
      </c>
      <c r="S337" s="8" t="s">
        <v>2417</v>
      </c>
      <c r="AI337" s="2" t="s">
        <v>11086</v>
      </c>
    </row>
    <row r="338" spans="1:35" x14ac:dyDescent="0.3">
      <c r="A338" s="98">
        <v>335</v>
      </c>
      <c r="P338" s="2" t="s">
        <v>5900</v>
      </c>
      <c r="S338" s="8" t="s">
        <v>2418</v>
      </c>
      <c r="AI338" s="4" t="s">
        <v>12056</v>
      </c>
    </row>
    <row r="339" spans="1:35" x14ac:dyDescent="0.3">
      <c r="A339" s="98">
        <v>336</v>
      </c>
      <c r="P339" s="2" t="s">
        <v>5901</v>
      </c>
      <c r="S339" s="8" t="s">
        <v>2419</v>
      </c>
      <c r="AI339" s="2" t="s">
        <v>9907</v>
      </c>
    </row>
    <row r="340" spans="1:35" x14ac:dyDescent="0.3">
      <c r="A340" s="98">
        <v>337</v>
      </c>
      <c r="P340" s="2" t="s">
        <v>5902</v>
      </c>
      <c r="S340" s="8" t="s">
        <v>2420</v>
      </c>
      <c r="AI340" s="2" t="s">
        <v>10010</v>
      </c>
    </row>
    <row r="341" spans="1:35" x14ac:dyDescent="0.3">
      <c r="A341" s="98">
        <v>338</v>
      </c>
      <c r="P341" s="2" t="s">
        <v>2452</v>
      </c>
      <c r="S341" s="8" t="s">
        <v>2421</v>
      </c>
      <c r="AI341" s="2" t="s">
        <v>10822</v>
      </c>
    </row>
    <row r="342" spans="1:35" x14ac:dyDescent="0.3">
      <c r="A342" s="98">
        <v>339</v>
      </c>
      <c r="P342" s="2" t="s">
        <v>2454</v>
      </c>
      <c r="S342" s="8" t="s">
        <v>2422</v>
      </c>
      <c r="AI342" s="2" t="s">
        <v>11159</v>
      </c>
    </row>
    <row r="343" spans="1:35" x14ac:dyDescent="0.3">
      <c r="A343" s="98">
        <v>340</v>
      </c>
      <c r="P343" s="2" t="s">
        <v>4637</v>
      </c>
      <c r="S343" s="8" t="s">
        <v>2423</v>
      </c>
      <c r="AI343" s="2" t="s">
        <v>10106</v>
      </c>
    </row>
    <row r="344" spans="1:35" x14ac:dyDescent="0.3">
      <c r="A344" s="98">
        <v>341</v>
      </c>
      <c r="P344" s="2" t="s">
        <v>5903</v>
      </c>
      <c r="S344" s="8" t="s">
        <v>368</v>
      </c>
      <c r="AI344" s="2" t="s">
        <v>10639</v>
      </c>
    </row>
    <row r="345" spans="1:35" x14ac:dyDescent="0.3">
      <c r="A345" s="98">
        <v>342</v>
      </c>
      <c r="P345" s="2" t="s">
        <v>5904</v>
      </c>
      <c r="S345" s="8" t="s">
        <v>2424</v>
      </c>
      <c r="AI345" s="2" t="s">
        <v>11148</v>
      </c>
    </row>
    <row r="346" spans="1:35" x14ac:dyDescent="0.3">
      <c r="A346" s="98">
        <v>343</v>
      </c>
      <c r="P346" s="2" t="s">
        <v>5905</v>
      </c>
      <c r="S346" s="8" t="s">
        <v>2425</v>
      </c>
      <c r="AI346" s="2" t="s">
        <v>9549</v>
      </c>
    </row>
    <row r="347" spans="1:35" x14ac:dyDescent="0.3">
      <c r="A347" s="98">
        <v>344</v>
      </c>
      <c r="P347" s="2" t="s">
        <v>5906</v>
      </c>
      <c r="S347" s="8" t="s">
        <v>2426</v>
      </c>
      <c r="AI347" s="2" t="s">
        <v>9499</v>
      </c>
    </row>
    <row r="348" spans="1:35" x14ac:dyDescent="0.3">
      <c r="A348" s="98">
        <v>345</v>
      </c>
      <c r="P348" s="2" t="s">
        <v>5907</v>
      </c>
      <c r="S348" s="8" t="s">
        <v>2427</v>
      </c>
      <c r="AI348" s="2" t="s">
        <v>10592</v>
      </c>
    </row>
    <row r="349" spans="1:35" x14ac:dyDescent="0.3">
      <c r="A349" s="98">
        <v>346</v>
      </c>
      <c r="P349" s="2" t="s">
        <v>1994</v>
      </c>
      <c r="S349" s="8" t="s">
        <v>2428</v>
      </c>
      <c r="AI349" s="2" t="s">
        <v>10551</v>
      </c>
    </row>
    <row r="350" spans="1:35" x14ac:dyDescent="0.3">
      <c r="A350" s="98">
        <v>347</v>
      </c>
      <c r="P350" s="2" t="s">
        <v>5908</v>
      </c>
      <c r="S350" s="8" t="s">
        <v>2429</v>
      </c>
      <c r="AI350" s="2" t="s">
        <v>10308</v>
      </c>
    </row>
    <row r="351" spans="1:35" x14ac:dyDescent="0.3">
      <c r="A351" s="98">
        <v>348</v>
      </c>
      <c r="P351" s="2" t="s">
        <v>5909</v>
      </c>
      <c r="S351" s="8" t="s">
        <v>194</v>
      </c>
      <c r="AI351" s="2" t="s">
        <v>10526</v>
      </c>
    </row>
    <row r="352" spans="1:35" x14ac:dyDescent="0.3">
      <c r="A352" s="98">
        <v>349</v>
      </c>
      <c r="P352" s="2" t="s">
        <v>5910</v>
      </c>
      <c r="S352" s="8" t="s">
        <v>2430</v>
      </c>
      <c r="AI352" s="2" t="s">
        <v>9970</v>
      </c>
    </row>
    <row r="353" spans="1:35" x14ac:dyDescent="0.3">
      <c r="A353" s="98">
        <v>350</v>
      </c>
      <c r="P353" s="2" t="s">
        <v>5911</v>
      </c>
      <c r="S353" s="8" t="s">
        <v>2431</v>
      </c>
      <c r="AI353" s="2" t="s">
        <v>10391</v>
      </c>
    </row>
    <row r="354" spans="1:35" x14ac:dyDescent="0.3">
      <c r="A354" s="98">
        <v>351</v>
      </c>
      <c r="P354" s="2" t="s">
        <v>5912</v>
      </c>
      <c r="S354" s="8" t="s">
        <v>2432</v>
      </c>
      <c r="AI354" s="4" t="s">
        <v>12057</v>
      </c>
    </row>
    <row r="355" spans="1:35" x14ac:dyDescent="0.3">
      <c r="A355" s="98">
        <v>352</v>
      </c>
      <c r="P355" s="2" t="s">
        <v>5913</v>
      </c>
      <c r="S355" s="8" t="s">
        <v>2022</v>
      </c>
      <c r="AI355" s="2" t="s">
        <v>10558</v>
      </c>
    </row>
    <row r="356" spans="1:35" x14ac:dyDescent="0.3">
      <c r="A356" s="98">
        <v>353</v>
      </c>
      <c r="P356" s="2" t="s">
        <v>5914</v>
      </c>
      <c r="S356" s="8" t="s">
        <v>2433</v>
      </c>
      <c r="AI356" s="2" t="s">
        <v>11180</v>
      </c>
    </row>
    <row r="357" spans="1:35" x14ac:dyDescent="0.3">
      <c r="A357" s="98">
        <v>354</v>
      </c>
      <c r="P357" s="2" t="s">
        <v>5915</v>
      </c>
      <c r="S357" s="8" t="s">
        <v>2434</v>
      </c>
      <c r="AI357" s="2" t="s">
        <v>10658</v>
      </c>
    </row>
    <row r="358" spans="1:35" x14ac:dyDescent="0.3">
      <c r="A358" s="98">
        <v>355</v>
      </c>
      <c r="P358" s="2" t="s">
        <v>5916</v>
      </c>
      <c r="S358" s="8" t="s">
        <v>2435</v>
      </c>
      <c r="AI358" s="2" t="s">
        <v>9621</v>
      </c>
    </row>
    <row r="359" spans="1:35" x14ac:dyDescent="0.3">
      <c r="A359" s="98">
        <v>356</v>
      </c>
      <c r="P359" s="2" t="s">
        <v>1886</v>
      </c>
      <c r="S359" s="8" t="s">
        <v>2436</v>
      </c>
      <c r="AI359" s="2" t="s">
        <v>10403</v>
      </c>
    </row>
    <row r="360" spans="1:35" x14ac:dyDescent="0.3">
      <c r="A360" s="98">
        <v>357</v>
      </c>
      <c r="P360" s="2" t="s">
        <v>5917</v>
      </c>
      <c r="S360" s="8" t="s">
        <v>2437</v>
      </c>
      <c r="AI360" s="2" t="s">
        <v>11071</v>
      </c>
    </row>
    <row r="361" spans="1:35" x14ac:dyDescent="0.3">
      <c r="A361" s="98">
        <v>358</v>
      </c>
      <c r="P361" s="2" t="s">
        <v>4656</v>
      </c>
      <c r="S361" s="8" t="s">
        <v>2438</v>
      </c>
      <c r="AI361" s="2" t="s">
        <v>10769</v>
      </c>
    </row>
    <row r="362" spans="1:35" x14ac:dyDescent="0.3">
      <c r="A362" s="98">
        <v>359</v>
      </c>
      <c r="P362" s="2" t="s">
        <v>5918</v>
      </c>
      <c r="S362" s="8" t="s">
        <v>2439</v>
      </c>
      <c r="AI362" s="2" t="s">
        <v>10816</v>
      </c>
    </row>
    <row r="363" spans="1:35" x14ac:dyDescent="0.3">
      <c r="A363" s="98">
        <v>360</v>
      </c>
      <c r="P363" s="2" t="s">
        <v>5919</v>
      </c>
      <c r="S363" s="8" t="s">
        <v>195</v>
      </c>
      <c r="AI363" s="2" t="s">
        <v>9881</v>
      </c>
    </row>
    <row r="364" spans="1:35" x14ac:dyDescent="0.3">
      <c r="A364" s="98">
        <v>361</v>
      </c>
      <c r="P364" s="2" t="s">
        <v>5920</v>
      </c>
      <c r="S364" s="8" t="s">
        <v>2440</v>
      </c>
      <c r="AI364" s="2" t="s">
        <v>9983</v>
      </c>
    </row>
    <row r="365" spans="1:35" x14ac:dyDescent="0.3">
      <c r="A365" s="98">
        <v>362</v>
      </c>
      <c r="P365" s="2" t="s">
        <v>5921</v>
      </c>
      <c r="S365" s="8" t="s">
        <v>2441</v>
      </c>
      <c r="AI365" s="2" t="s">
        <v>10479</v>
      </c>
    </row>
    <row r="366" spans="1:35" x14ac:dyDescent="0.3">
      <c r="A366" s="98">
        <v>363</v>
      </c>
      <c r="P366" s="2" t="s">
        <v>5922</v>
      </c>
      <c r="S366" s="8" t="s">
        <v>2442</v>
      </c>
      <c r="AI366" s="2" t="s">
        <v>9712</v>
      </c>
    </row>
    <row r="367" spans="1:35" x14ac:dyDescent="0.3">
      <c r="A367" s="98">
        <v>364</v>
      </c>
      <c r="P367" s="2" t="s">
        <v>5923</v>
      </c>
      <c r="S367" s="8" t="s">
        <v>2443</v>
      </c>
      <c r="AI367" s="2" t="s">
        <v>10183</v>
      </c>
    </row>
    <row r="368" spans="1:35" x14ac:dyDescent="0.3">
      <c r="A368" s="98">
        <v>365</v>
      </c>
      <c r="P368" s="2" t="s">
        <v>5924</v>
      </c>
      <c r="S368" s="8" t="s">
        <v>2444</v>
      </c>
      <c r="AI368" s="4" t="s">
        <v>12058</v>
      </c>
    </row>
    <row r="369" spans="1:35" x14ac:dyDescent="0.3">
      <c r="A369" s="98">
        <v>366</v>
      </c>
      <c r="P369" s="2" t="s">
        <v>4662</v>
      </c>
      <c r="S369" s="8" t="s">
        <v>2445</v>
      </c>
      <c r="AI369" s="2" t="s">
        <v>9634</v>
      </c>
    </row>
    <row r="370" spans="1:35" x14ac:dyDescent="0.3">
      <c r="A370" s="98">
        <v>367</v>
      </c>
      <c r="P370" s="2" t="s">
        <v>2069</v>
      </c>
      <c r="S370" s="8" t="s">
        <v>2446</v>
      </c>
      <c r="AI370" s="2" t="s">
        <v>11178</v>
      </c>
    </row>
    <row r="371" spans="1:35" x14ac:dyDescent="0.3">
      <c r="A371" s="98">
        <v>368</v>
      </c>
      <c r="P371" s="2" t="s">
        <v>5925</v>
      </c>
      <c r="S371" s="8" t="s">
        <v>2447</v>
      </c>
      <c r="AI371" s="2" t="s">
        <v>10409</v>
      </c>
    </row>
    <row r="372" spans="1:35" x14ac:dyDescent="0.3">
      <c r="A372" s="98">
        <v>369</v>
      </c>
      <c r="P372" s="2" t="s">
        <v>5926</v>
      </c>
      <c r="S372" s="8" t="s">
        <v>2448</v>
      </c>
      <c r="AI372" s="2" t="s">
        <v>10978</v>
      </c>
    </row>
    <row r="373" spans="1:35" x14ac:dyDescent="0.3">
      <c r="A373" s="98">
        <v>370</v>
      </c>
      <c r="P373" s="2" t="s">
        <v>5927</v>
      </c>
      <c r="S373" s="8" t="s">
        <v>2449</v>
      </c>
      <c r="AI373" s="2" t="s">
        <v>10125</v>
      </c>
    </row>
    <row r="374" spans="1:35" x14ac:dyDescent="0.3">
      <c r="A374" s="98">
        <v>371</v>
      </c>
      <c r="P374" s="2" t="s">
        <v>5928</v>
      </c>
      <c r="S374" s="8" t="s">
        <v>2450</v>
      </c>
      <c r="AI374" s="2" t="s">
        <v>9590</v>
      </c>
    </row>
    <row r="375" spans="1:35" x14ac:dyDescent="0.3">
      <c r="A375" s="98">
        <v>372</v>
      </c>
      <c r="P375" s="2" t="s">
        <v>2070</v>
      </c>
      <c r="S375" s="8" t="s">
        <v>2451</v>
      </c>
      <c r="AI375" s="2" t="s">
        <v>9418</v>
      </c>
    </row>
    <row r="376" spans="1:35" x14ac:dyDescent="0.3">
      <c r="A376" s="98">
        <v>373</v>
      </c>
      <c r="P376" s="2" t="s">
        <v>2522</v>
      </c>
      <c r="S376" s="8" t="s">
        <v>197</v>
      </c>
      <c r="AI376" s="2" t="s">
        <v>9353</v>
      </c>
    </row>
    <row r="377" spans="1:35" x14ac:dyDescent="0.3">
      <c r="A377" s="98">
        <v>374</v>
      </c>
      <c r="P377" s="2" t="s">
        <v>5929</v>
      </c>
      <c r="S377" s="8" t="s">
        <v>2452</v>
      </c>
      <c r="AI377" s="2" t="s">
        <v>9840</v>
      </c>
    </row>
    <row r="378" spans="1:35" x14ac:dyDescent="0.3">
      <c r="A378" s="98">
        <v>375</v>
      </c>
      <c r="P378" s="2" t="s">
        <v>2537</v>
      </c>
      <c r="S378" s="8" t="s">
        <v>2453</v>
      </c>
      <c r="AI378" s="2" t="s">
        <v>10798</v>
      </c>
    </row>
    <row r="379" spans="1:35" x14ac:dyDescent="0.3">
      <c r="A379" s="98">
        <v>376</v>
      </c>
      <c r="P379" s="2" t="s">
        <v>3589</v>
      </c>
      <c r="S379" s="8" t="s">
        <v>2454</v>
      </c>
      <c r="AI379" s="4" t="s">
        <v>12059</v>
      </c>
    </row>
    <row r="380" spans="1:35" x14ac:dyDescent="0.3">
      <c r="A380" s="98">
        <v>377</v>
      </c>
      <c r="P380" s="2" t="s">
        <v>3590</v>
      </c>
      <c r="S380" s="8" t="s">
        <v>2455</v>
      </c>
      <c r="AI380" s="2" t="s">
        <v>10860</v>
      </c>
    </row>
    <row r="381" spans="1:35" x14ac:dyDescent="0.3">
      <c r="A381" s="98">
        <v>378</v>
      </c>
      <c r="P381" s="2" t="s">
        <v>5930</v>
      </c>
      <c r="S381" s="8" t="s">
        <v>2456</v>
      </c>
      <c r="AI381" s="2" t="s">
        <v>11125</v>
      </c>
    </row>
    <row r="382" spans="1:35" x14ac:dyDescent="0.3">
      <c r="A382" s="98">
        <v>379</v>
      </c>
      <c r="P382" s="2" t="s">
        <v>5931</v>
      </c>
      <c r="S382" s="8" t="s">
        <v>2457</v>
      </c>
      <c r="AI382" s="2" t="s">
        <v>10766</v>
      </c>
    </row>
    <row r="383" spans="1:35" x14ac:dyDescent="0.3">
      <c r="A383" s="98">
        <v>380</v>
      </c>
      <c r="P383" s="2" t="s">
        <v>5932</v>
      </c>
      <c r="S383" s="8" t="s">
        <v>2458</v>
      </c>
      <c r="AI383" s="2" t="s">
        <v>9502</v>
      </c>
    </row>
    <row r="384" spans="1:35" x14ac:dyDescent="0.3">
      <c r="A384" s="98">
        <v>381</v>
      </c>
      <c r="P384" s="2" t="s">
        <v>5933</v>
      </c>
      <c r="S384" s="8" t="s">
        <v>2459</v>
      </c>
      <c r="AI384" s="2" t="s">
        <v>10444</v>
      </c>
    </row>
    <row r="385" spans="1:35" x14ac:dyDescent="0.3">
      <c r="A385" s="98">
        <v>382</v>
      </c>
      <c r="P385" s="2" t="s">
        <v>5934</v>
      </c>
      <c r="S385" s="8" t="s">
        <v>2460</v>
      </c>
      <c r="AI385" s="2" t="s">
        <v>9466</v>
      </c>
    </row>
    <row r="386" spans="1:35" x14ac:dyDescent="0.3">
      <c r="A386" s="98">
        <v>383</v>
      </c>
      <c r="P386" s="2" t="s">
        <v>5935</v>
      </c>
      <c r="S386" s="8" t="s">
        <v>2461</v>
      </c>
      <c r="AI386" s="2" t="s">
        <v>11204</v>
      </c>
    </row>
    <row r="387" spans="1:35" x14ac:dyDescent="0.3">
      <c r="A387" s="98">
        <v>384</v>
      </c>
      <c r="P387" s="2" t="s">
        <v>4668</v>
      </c>
      <c r="S387" s="8" t="s">
        <v>199</v>
      </c>
      <c r="AI387" s="4" t="s">
        <v>12060</v>
      </c>
    </row>
    <row r="388" spans="1:35" x14ac:dyDescent="0.3">
      <c r="A388" s="98">
        <v>385</v>
      </c>
      <c r="P388" s="2" t="s">
        <v>5936</v>
      </c>
      <c r="S388" s="8" t="s">
        <v>2462</v>
      </c>
      <c r="AI388" s="2" t="s">
        <v>10845</v>
      </c>
    </row>
    <row r="389" spans="1:35" x14ac:dyDescent="0.3">
      <c r="A389" s="98">
        <v>386</v>
      </c>
      <c r="P389" s="2" t="s">
        <v>5937</v>
      </c>
      <c r="S389" s="8" t="s">
        <v>2463</v>
      </c>
      <c r="AI389" s="2" t="s">
        <v>10188</v>
      </c>
    </row>
    <row r="390" spans="1:35" x14ac:dyDescent="0.3">
      <c r="A390" s="98">
        <v>387</v>
      </c>
      <c r="P390" s="2" t="s">
        <v>5938</v>
      </c>
      <c r="S390" s="8" t="s">
        <v>1994</v>
      </c>
      <c r="AI390" s="2" t="s">
        <v>9904</v>
      </c>
    </row>
    <row r="391" spans="1:35" x14ac:dyDescent="0.3">
      <c r="A391" s="98">
        <v>388</v>
      </c>
      <c r="P391" s="2" t="s">
        <v>5939</v>
      </c>
      <c r="S391" s="8" t="s">
        <v>2464</v>
      </c>
      <c r="AI391" s="2" t="s">
        <v>10691</v>
      </c>
    </row>
    <row r="392" spans="1:35" x14ac:dyDescent="0.3">
      <c r="A392" s="98">
        <v>389</v>
      </c>
      <c r="P392" s="2" t="s">
        <v>5940</v>
      </c>
      <c r="S392" s="8" t="s">
        <v>2465</v>
      </c>
      <c r="AI392" s="2" t="s">
        <v>10835</v>
      </c>
    </row>
    <row r="393" spans="1:35" x14ac:dyDescent="0.3">
      <c r="A393" s="98">
        <v>390</v>
      </c>
      <c r="P393" s="2" t="s">
        <v>5941</v>
      </c>
      <c r="S393" s="8" t="s">
        <v>2466</v>
      </c>
      <c r="AI393" s="2" t="s">
        <v>9913</v>
      </c>
    </row>
    <row r="394" spans="1:35" x14ac:dyDescent="0.3">
      <c r="A394" s="98">
        <v>391</v>
      </c>
      <c r="P394" s="2" t="s">
        <v>4674</v>
      </c>
      <c r="S394" s="8" t="s">
        <v>2467</v>
      </c>
      <c r="AI394" s="2" t="s">
        <v>9570</v>
      </c>
    </row>
    <row r="395" spans="1:35" x14ac:dyDescent="0.3">
      <c r="A395" s="98">
        <v>392</v>
      </c>
      <c r="P395" s="2" t="s">
        <v>5942</v>
      </c>
      <c r="S395" s="8" t="s">
        <v>2468</v>
      </c>
      <c r="AI395" s="2" t="s">
        <v>9546</v>
      </c>
    </row>
    <row r="396" spans="1:35" x14ac:dyDescent="0.3">
      <c r="A396" s="98">
        <v>393</v>
      </c>
      <c r="P396" s="2" t="s">
        <v>5943</v>
      </c>
      <c r="S396" s="8" t="s">
        <v>2469</v>
      </c>
      <c r="AI396" s="2" t="s">
        <v>10623</v>
      </c>
    </row>
    <row r="397" spans="1:35" x14ac:dyDescent="0.3">
      <c r="A397" s="98">
        <v>394</v>
      </c>
      <c r="P397" s="2" t="s">
        <v>5100</v>
      </c>
      <c r="S397" s="8" t="s">
        <v>2470</v>
      </c>
      <c r="AI397" s="2" t="s">
        <v>10752</v>
      </c>
    </row>
    <row r="398" spans="1:35" x14ac:dyDescent="0.3">
      <c r="A398" s="98">
        <v>395</v>
      </c>
      <c r="P398" s="2" t="s">
        <v>5944</v>
      </c>
      <c r="S398" s="8" t="s">
        <v>2471</v>
      </c>
      <c r="AI398" s="2" t="s">
        <v>9779</v>
      </c>
    </row>
    <row r="399" spans="1:35" x14ac:dyDescent="0.3">
      <c r="A399" s="98">
        <v>396</v>
      </c>
      <c r="P399" s="2" t="s">
        <v>5945</v>
      </c>
      <c r="S399" s="8" t="s">
        <v>2472</v>
      </c>
      <c r="AI399" s="2" t="s">
        <v>10740</v>
      </c>
    </row>
    <row r="400" spans="1:35" x14ac:dyDescent="0.3">
      <c r="A400" s="98">
        <v>397</v>
      </c>
      <c r="P400" s="2" t="s">
        <v>5946</v>
      </c>
      <c r="S400" s="8" t="s">
        <v>2473</v>
      </c>
      <c r="AI400" s="2" t="s">
        <v>9302</v>
      </c>
    </row>
    <row r="401" spans="1:35" x14ac:dyDescent="0.3">
      <c r="A401" s="98">
        <v>398</v>
      </c>
      <c r="P401" s="2" t="s">
        <v>4679</v>
      </c>
      <c r="S401" s="8" t="s">
        <v>2474</v>
      </c>
      <c r="AI401" s="2" t="s">
        <v>9291</v>
      </c>
    </row>
    <row r="402" spans="1:35" x14ac:dyDescent="0.3">
      <c r="A402" s="98">
        <v>399</v>
      </c>
      <c r="P402" s="2" t="s">
        <v>5947</v>
      </c>
      <c r="S402" s="8" t="s">
        <v>2475</v>
      </c>
      <c r="AI402" s="2" t="s">
        <v>10675</v>
      </c>
    </row>
    <row r="403" spans="1:35" x14ac:dyDescent="0.3">
      <c r="A403" s="98">
        <v>400</v>
      </c>
      <c r="P403" s="2" t="s">
        <v>5948</v>
      </c>
      <c r="S403" s="8" t="s">
        <v>2476</v>
      </c>
      <c r="AI403" s="2" t="s">
        <v>9863</v>
      </c>
    </row>
    <row r="404" spans="1:35" x14ac:dyDescent="0.3">
      <c r="A404" s="98">
        <v>401</v>
      </c>
      <c r="P404" s="2" t="s">
        <v>5102</v>
      </c>
      <c r="S404" s="8" t="s">
        <v>2477</v>
      </c>
      <c r="AI404" s="2" t="s">
        <v>11128</v>
      </c>
    </row>
    <row r="405" spans="1:35" x14ac:dyDescent="0.3">
      <c r="A405" s="98">
        <v>402</v>
      </c>
      <c r="P405" s="2" t="s">
        <v>5949</v>
      </c>
      <c r="S405" s="8" t="s">
        <v>2478</v>
      </c>
      <c r="AI405" s="2" t="s">
        <v>11019</v>
      </c>
    </row>
    <row r="406" spans="1:35" x14ac:dyDescent="0.3">
      <c r="A406" s="98">
        <v>403</v>
      </c>
      <c r="P406" s="2" t="s">
        <v>5950</v>
      </c>
      <c r="S406" s="8" t="s">
        <v>2479</v>
      </c>
      <c r="AI406" s="2" t="s">
        <v>9558</v>
      </c>
    </row>
    <row r="407" spans="1:35" x14ac:dyDescent="0.3">
      <c r="A407" s="98">
        <v>404</v>
      </c>
      <c r="P407" s="2" t="s">
        <v>5951</v>
      </c>
      <c r="S407" s="8" t="s">
        <v>201</v>
      </c>
      <c r="AI407" s="2" t="s">
        <v>10841</v>
      </c>
    </row>
    <row r="408" spans="1:35" x14ac:dyDescent="0.3">
      <c r="A408" s="98">
        <v>405</v>
      </c>
      <c r="P408" s="2" t="s">
        <v>5952</v>
      </c>
      <c r="S408" s="8" t="s">
        <v>2480</v>
      </c>
      <c r="AI408" s="2" t="s">
        <v>10848</v>
      </c>
    </row>
    <row r="409" spans="1:35" x14ac:dyDescent="0.3">
      <c r="A409" s="98">
        <v>406</v>
      </c>
      <c r="P409" s="2" t="s">
        <v>5953</v>
      </c>
      <c r="S409" s="8" t="s">
        <v>2481</v>
      </c>
      <c r="AI409" s="2" t="s">
        <v>10833</v>
      </c>
    </row>
    <row r="410" spans="1:35" x14ac:dyDescent="0.3">
      <c r="A410" s="98">
        <v>407</v>
      </c>
      <c r="P410" s="2" t="s">
        <v>5954</v>
      </c>
      <c r="S410" s="8" t="s">
        <v>2482</v>
      </c>
      <c r="AI410" s="2" t="s">
        <v>10302</v>
      </c>
    </row>
    <row r="411" spans="1:35" x14ac:dyDescent="0.3">
      <c r="A411" s="98">
        <v>408</v>
      </c>
      <c r="P411" s="2" t="s">
        <v>5955</v>
      </c>
      <c r="S411" s="8" t="s">
        <v>202</v>
      </c>
      <c r="AI411" s="2" t="s">
        <v>11152</v>
      </c>
    </row>
    <row r="412" spans="1:35" x14ac:dyDescent="0.3">
      <c r="A412" s="98">
        <v>409</v>
      </c>
      <c r="P412" s="2" t="s">
        <v>5956</v>
      </c>
      <c r="S412" s="8" t="s">
        <v>2483</v>
      </c>
      <c r="AI412" s="4" t="s">
        <v>12061</v>
      </c>
    </row>
    <row r="413" spans="1:35" x14ac:dyDescent="0.3">
      <c r="A413" s="98">
        <v>410</v>
      </c>
      <c r="P413" s="2" t="s">
        <v>5957</v>
      </c>
      <c r="S413" s="8" t="s">
        <v>375</v>
      </c>
      <c r="AI413" s="2" t="s">
        <v>10698</v>
      </c>
    </row>
    <row r="414" spans="1:35" x14ac:dyDescent="0.3">
      <c r="A414" s="98">
        <v>411</v>
      </c>
      <c r="P414" s="2" t="s">
        <v>5958</v>
      </c>
      <c r="S414" s="8" t="s">
        <v>2484</v>
      </c>
      <c r="AI414" s="2" t="s">
        <v>9725</v>
      </c>
    </row>
    <row r="415" spans="1:35" x14ac:dyDescent="0.3">
      <c r="A415" s="98">
        <v>412</v>
      </c>
      <c r="P415" s="2" t="s">
        <v>5959</v>
      </c>
      <c r="S415" s="8" t="s">
        <v>2485</v>
      </c>
      <c r="AI415" s="2" t="s">
        <v>9414</v>
      </c>
    </row>
    <row r="416" spans="1:35" x14ac:dyDescent="0.3">
      <c r="A416" s="98">
        <v>413</v>
      </c>
      <c r="P416" s="2" t="s">
        <v>5960</v>
      </c>
      <c r="S416" s="8" t="s">
        <v>2486</v>
      </c>
      <c r="AI416" s="2" t="s">
        <v>9225</v>
      </c>
    </row>
    <row r="417" spans="1:35" x14ac:dyDescent="0.3">
      <c r="A417" s="98">
        <v>414</v>
      </c>
      <c r="P417" s="2" t="s">
        <v>5961</v>
      </c>
      <c r="S417" s="8" t="s">
        <v>2487</v>
      </c>
      <c r="AI417" s="2" t="s">
        <v>10090</v>
      </c>
    </row>
    <row r="418" spans="1:35" x14ac:dyDescent="0.3">
      <c r="A418" s="98">
        <v>415</v>
      </c>
      <c r="P418" s="2" t="s">
        <v>5962</v>
      </c>
      <c r="S418" s="8" t="s">
        <v>2488</v>
      </c>
      <c r="AI418" s="2" t="s">
        <v>10530</v>
      </c>
    </row>
    <row r="419" spans="1:35" x14ac:dyDescent="0.3">
      <c r="A419" s="98">
        <v>416</v>
      </c>
      <c r="P419" s="2" t="s">
        <v>811</v>
      </c>
      <c r="S419" s="8" t="s">
        <v>2489</v>
      </c>
      <c r="AI419" s="2" t="s">
        <v>10059</v>
      </c>
    </row>
    <row r="420" spans="1:35" x14ac:dyDescent="0.3">
      <c r="A420" s="98">
        <v>417</v>
      </c>
      <c r="P420" s="2" t="s">
        <v>5963</v>
      </c>
      <c r="S420" s="8" t="s">
        <v>2490</v>
      </c>
      <c r="AI420" s="4" t="s">
        <v>12062</v>
      </c>
    </row>
    <row r="421" spans="1:35" x14ac:dyDescent="0.3">
      <c r="A421" s="98">
        <v>418</v>
      </c>
      <c r="P421" s="2" t="s">
        <v>4684</v>
      </c>
      <c r="S421" s="8" t="s">
        <v>2491</v>
      </c>
      <c r="AI421" s="2" t="s">
        <v>10003</v>
      </c>
    </row>
    <row r="422" spans="1:35" x14ac:dyDescent="0.3">
      <c r="A422" s="98">
        <v>419</v>
      </c>
      <c r="P422" s="2" t="s">
        <v>5964</v>
      </c>
      <c r="S422" s="8" t="s">
        <v>2492</v>
      </c>
      <c r="AI422" s="2" t="s">
        <v>10253</v>
      </c>
    </row>
    <row r="423" spans="1:35" x14ac:dyDescent="0.3">
      <c r="A423" s="98">
        <v>420</v>
      </c>
      <c r="P423" s="2" t="s">
        <v>4708</v>
      </c>
      <c r="S423" s="8" t="s">
        <v>2493</v>
      </c>
      <c r="AI423" s="2" t="s">
        <v>10574</v>
      </c>
    </row>
    <row r="424" spans="1:35" x14ac:dyDescent="0.3">
      <c r="A424" s="98">
        <v>421</v>
      </c>
      <c r="P424" s="2" t="s">
        <v>4690</v>
      </c>
      <c r="S424" s="8" t="s">
        <v>2494</v>
      </c>
      <c r="AI424" s="2" t="s">
        <v>9675</v>
      </c>
    </row>
    <row r="425" spans="1:35" x14ac:dyDescent="0.3">
      <c r="A425" s="98">
        <v>422</v>
      </c>
      <c r="P425" s="2" t="s">
        <v>4695</v>
      </c>
      <c r="S425" s="8" t="s">
        <v>2495</v>
      </c>
      <c r="AI425" s="2" t="s">
        <v>9650</v>
      </c>
    </row>
    <row r="426" spans="1:35" x14ac:dyDescent="0.3">
      <c r="A426" s="98">
        <v>423</v>
      </c>
      <c r="P426" s="2" t="s">
        <v>4700</v>
      </c>
      <c r="S426" s="8" t="s">
        <v>2496</v>
      </c>
      <c r="AI426" s="2" t="s">
        <v>10930</v>
      </c>
    </row>
    <row r="427" spans="1:35" x14ac:dyDescent="0.3">
      <c r="A427" s="98">
        <v>424</v>
      </c>
      <c r="P427" s="2" t="s">
        <v>4705</v>
      </c>
      <c r="S427" s="8" t="s">
        <v>2497</v>
      </c>
      <c r="AI427" s="2" t="s">
        <v>11149</v>
      </c>
    </row>
    <row r="428" spans="1:35" x14ac:dyDescent="0.3">
      <c r="A428" s="98">
        <v>425</v>
      </c>
      <c r="P428" s="2" t="s">
        <v>4710</v>
      </c>
      <c r="S428" s="8" t="s">
        <v>2498</v>
      </c>
      <c r="AI428" s="2" t="s">
        <v>10159</v>
      </c>
    </row>
    <row r="429" spans="1:35" x14ac:dyDescent="0.3">
      <c r="A429" s="98">
        <v>426</v>
      </c>
      <c r="P429" s="2" t="s">
        <v>4714</v>
      </c>
      <c r="S429" s="8" t="s">
        <v>2499</v>
      </c>
      <c r="AI429" s="2" t="s">
        <v>10313</v>
      </c>
    </row>
    <row r="430" spans="1:35" x14ac:dyDescent="0.3">
      <c r="A430" s="98">
        <v>427</v>
      </c>
      <c r="P430" s="2" t="s">
        <v>4719</v>
      </c>
      <c r="S430" s="8" t="s">
        <v>2500</v>
      </c>
      <c r="AI430" s="2" t="s">
        <v>10432</v>
      </c>
    </row>
    <row r="431" spans="1:35" x14ac:dyDescent="0.3">
      <c r="A431" s="98">
        <v>428</v>
      </c>
      <c r="P431" s="2" t="s">
        <v>4725</v>
      </c>
      <c r="S431" s="8" t="s">
        <v>2501</v>
      </c>
      <c r="AI431" s="2" t="s">
        <v>10886</v>
      </c>
    </row>
    <row r="432" spans="1:35" x14ac:dyDescent="0.3">
      <c r="A432" s="98">
        <v>429</v>
      </c>
      <c r="P432" s="2" t="s">
        <v>5965</v>
      </c>
      <c r="S432" s="8" t="s">
        <v>2502</v>
      </c>
      <c r="AI432" s="2" t="s">
        <v>9474</v>
      </c>
    </row>
    <row r="433" spans="1:35" x14ac:dyDescent="0.3">
      <c r="A433" s="98">
        <v>430</v>
      </c>
      <c r="P433" s="2" t="s">
        <v>4729</v>
      </c>
      <c r="S433" s="8" t="s">
        <v>2503</v>
      </c>
      <c r="AI433" s="2" t="s">
        <v>9256</v>
      </c>
    </row>
    <row r="434" spans="1:35" x14ac:dyDescent="0.3">
      <c r="A434" s="98">
        <v>431</v>
      </c>
      <c r="P434" s="2" t="s">
        <v>4735</v>
      </c>
      <c r="S434" s="8" t="s">
        <v>377</v>
      </c>
      <c r="AI434" s="2" t="s">
        <v>11025</v>
      </c>
    </row>
    <row r="435" spans="1:35" x14ac:dyDescent="0.3">
      <c r="A435" s="98">
        <v>432</v>
      </c>
      <c r="P435" s="2" t="s">
        <v>4740</v>
      </c>
      <c r="S435" s="8" t="s">
        <v>2504</v>
      </c>
      <c r="AI435" s="2" t="s">
        <v>10113</v>
      </c>
    </row>
    <row r="436" spans="1:35" x14ac:dyDescent="0.3">
      <c r="A436" s="98">
        <v>433</v>
      </c>
      <c r="P436" s="2" t="s">
        <v>5108</v>
      </c>
      <c r="S436" s="8" t="s">
        <v>2505</v>
      </c>
      <c r="AI436" s="2" t="s">
        <v>10631</v>
      </c>
    </row>
    <row r="437" spans="1:35" x14ac:dyDescent="0.3">
      <c r="A437" s="98">
        <v>434</v>
      </c>
      <c r="P437" s="2" t="s">
        <v>5966</v>
      </c>
      <c r="S437" s="8" t="s">
        <v>2506</v>
      </c>
      <c r="AI437" s="2" t="s">
        <v>10560</v>
      </c>
    </row>
    <row r="438" spans="1:35" x14ac:dyDescent="0.3">
      <c r="A438" s="98">
        <v>435</v>
      </c>
      <c r="P438" s="2" t="s">
        <v>5967</v>
      </c>
      <c r="S438" s="8" t="s">
        <v>2507</v>
      </c>
      <c r="AI438" s="2" t="s">
        <v>9836</v>
      </c>
    </row>
    <row r="439" spans="1:35" x14ac:dyDescent="0.3">
      <c r="A439" s="98">
        <v>436</v>
      </c>
      <c r="P439" s="2" t="s">
        <v>5968</v>
      </c>
      <c r="S439" s="8" t="s">
        <v>2508</v>
      </c>
      <c r="AI439" s="4" t="s">
        <v>12063</v>
      </c>
    </row>
    <row r="440" spans="1:35" x14ac:dyDescent="0.3">
      <c r="A440" s="98">
        <v>437</v>
      </c>
      <c r="P440" s="2" t="s">
        <v>5969</v>
      </c>
      <c r="S440" s="8" t="s">
        <v>2509</v>
      </c>
      <c r="AI440" s="2" t="s">
        <v>9981</v>
      </c>
    </row>
    <row r="441" spans="1:35" x14ac:dyDescent="0.3">
      <c r="A441" s="98">
        <v>438</v>
      </c>
      <c r="P441" s="2" t="s">
        <v>5970</v>
      </c>
      <c r="S441" s="8" t="s">
        <v>2510</v>
      </c>
      <c r="AI441" s="2" t="s">
        <v>9586</v>
      </c>
    </row>
    <row r="442" spans="1:35" x14ac:dyDescent="0.3">
      <c r="A442" s="98">
        <v>439</v>
      </c>
      <c r="P442" s="2" t="s">
        <v>5971</v>
      </c>
      <c r="S442" s="8" t="s">
        <v>2511</v>
      </c>
      <c r="AI442" s="2" t="s">
        <v>11085</v>
      </c>
    </row>
    <row r="443" spans="1:35" x14ac:dyDescent="0.3">
      <c r="A443" s="98">
        <v>440</v>
      </c>
      <c r="P443" s="2" t="s">
        <v>5972</v>
      </c>
      <c r="S443" s="8" t="s">
        <v>2512</v>
      </c>
      <c r="AI443" s="4" t="s">
        <v>12064</v>
      </c>
    </row>
    <row r="444" spans="1:35" x14ac:dyDescent="0.3">
      <c r="A444" s="98">
        <v>441</v>
      </c>
      <c r="P444" s="2" t="s">
        <v>4751</v>
      </c>
      <c r="S444" s="8" t="s">
        <v>2513</v>
      </c>
      <c r="AI444" s="2" t="s">
        <v>9927</v>
      </c>
    </row>
    <row r="445" spans="1:35" x14ac:dyDescent="0.3">
      <c r="A445" s="98">
        <v>442</v>
      </c>
      <c r="P445" s="2" t="s">
        <v>3604</v>
      </c>
      <c r="S445" s="8" t="s">
        <v>2514</v>
      </c>
      <c r="AI445" s="2" t="s">
        <v>10970</v>
      </c>
    </row>
    <row r="446" spans="1:35" x14ac:dyDescent="0.3">
      <c r="A446" s="98">
        <v>443</v>
      </c>
      <c r="P446" s="2" t="s">
        <v>3605</v>
      </c>
      <c r="S446" s="8" t="s">
        <v>2515</v>
      </c>
      <c r="AI446" s="2" t="s">
        <v>9228</v>
      </c>
    </row>
    <row r="447" spans="1:35" x14ac:dyDescent="0.3">
      <c r="A447" s="98">
        <v>444</v>
      </c>
      <c r="P447" s="2" t="s">
        <v>5973</v>
      </c>
      <c r="S447" s="8" t="s">
        <v>2516</v>
      </c>
      <c r="AI447" s="2" t="s">
        <v>10624</v>
      </c>
    </row>
    <row r="448" spans="1:35" x14ac:dyDescent="0.3">
      <c r="A448" s="98">
        <v>445</v>
      </c>
      <c r="P448" s="2" t="s">
        <v>3606</v>
      </c>
      <c r="S448" s="8" t="s">
        <v>2517</v>
      </c>
      <c r="AI448" s="4" t="s">
        <v>12065</v>
      </c>
    </row>
    <row r="449" spans="1:35" x14ac:dyDescent="0.3">
      <c r="A449" s="98">
        <v>446</v>
      </c>
      <c r="P449" s="2" t="s">
        <v>3607</v>
      </c>
      <c r="S449" s="8" t="s">
        <v>2518</v>
      </c>
      <c r="AI449" s="2" t="s">
        <v>10911</v>
      </c>
    </row>
    <row r="450" spans="1:35" x14ac:dyDescent="0.3">
      <c r="A450" s="98">
        <v>447</v>
      </c>
      <c r="P450" s="2" t="s">
        <v>5974</v>
      </c>
      <c r="S450" s="8" t="s">
        <v>2519</v>
      </c>
      <c r="AI450" s="2" t="s">
        <v>11121</v>
      </c>
    </row>
    <row r="451" spans="1:35" x14ac:dyDescent="0.3">
      <c r="A451" s="98">
        <v>448</v>
      </c>
      <c r="P451" s="2" t="s">
        <v>5975</v>
      </c>
      <c r="S451" s="8" t="s">
        <v>2520</v>
      </c>
      <c r="AI451" s="2" t="s">
        <v>10252</v>
      </c>
    </row>
    <row r="452" spans="1:35" x14ac:dyDescent="0.3">
      <c r="A452" s="98">
        <v>449</v>
      </c>
      <c r="P452" s="2" t="s">
        <v>4756</v>
      </c>
      <c r="S452" s="8" t="s">
        <v>2521</v>
      </c>
      <c r="AI452" s="2" t="s">
        <v>10762</v>
      </c>
    </row>
    <row r="453" spans="1:35" x14ac:dyDescent="0.3">
      <c r="A453" s="98">
        <v>450</v>
      </c>
      <c r="P453" s="2" t="s">
        <v>2622</v>
      </c>
      <c r="S453" s="8" t="s">
        <v>2522</v>
      </c>
      <c r="AI453" s="2" t="s">
        <v>10686</v>
      </c>
    </row>
    <row r="454" spans="1:35" x14ac:dyDescent="0.3">
      <c r="A454" s="98">
        <v>451</v>
      </c>
      <c r="P454" s="2" t="s">
        <v>4761</v>
      </c>
      <c r="S454" s="8" t="s">
        <v>2523</v>
      </c>
      <c r="AI454" s="2" t="s">
        <v>10002</v>
      </c>
    </row>
    <row r="455" spans="1:35" x14ac:dyDescent="0.3">
      <c r="A455" s="98">
        <v>452</v>
      </c>
      <c r="P455" s="2" t="s">
        <v>5481</v>
      </c>
      <c r="S455" s="8" t="s">
        <v>2524</v>
      </c>
      <c r="AI455" s="4" t="s">
        <v>12066</v>
      </c>
    </row>
    <row r="456" spans="1:35" x14ac:dyDescent="0.3">
      <c r="A456" s="98">
        <v>453</v>
      </c>
      <c r="P456" s="2" t="s">
        <v>2624</v>
      </c>
      <c r="S456" s="8" t="s">
        <v>2525</v>
      </c>
      <c r="AI456" s="2" t="s">
        <v>11008</v>
      </c>
    </row>
    <row r="457" spans="1:35" x14ac:dyDescent="0.3">
      <c r="A457" s="98">
        <v>454</v>
      </c>
      <c r="P457" s="2" t="s">
        <v>2627</v>
      </c>
      <c r="S457" s="8" t="s">
        <v>2526</v>
      </c>
      <c r="AI457" s="2" t="s">
        <v>11117</v>
      </c>
    </row>
    <row r="458" spans="1:35" x14ac:dyDescent="0.3">
      <c r="A458" s="98">
        <v>455</v>
      </c>
      <c r="P458" s="2" t="s">
        <v>393</v>
      </c>
      <c r="S458" s="8" t="s">
        <v>2527</v>
      </c>
      <c r="AI458" s="2" t="s">
        <v>11072</v>
      </c>
    </row>
    <row r="459" spans="1:35" x14ac:dyDescent="0.3">
      <c r="A459" s="98">
        <v>456</v>
      </c>
      <c r="P459" s="2" t="s">
        <v>5976</v>
      </c>
      <c r="S459" s="8" t="s">
        <v>2528</v>
      </c>
      <c r="AI459" s="4" t="s">
        <v>12067</v>
      </c>
    </row>
    <row r="460" spans="1:35" x14ac:dyDescent="0.3">
      <c r="A460" s="98">
        <v>457</v>
      </c>
      <c r="P460" s="2" t="s">
        <v>5977</v>
      </c>
      <c r="S460" s="8" t="s">
        <v>2529</v>
      </c>
      <c r="AI460" s="2" t="s">
        <v>9463</v>
      </c>
    </row>
    <row r="461" spans="1:35" x14ac:dyDescent="0.3">
      <c r="A461" s="98">
        <v>458</v>
      </c>
      <c r="P461" s="2" t="s">
        <v>5978</v>
      </c>
      <c r="S461" s="8" t="s">
        <v>2530</v>
      </c>
      <c r="AI461" s="2" t="s">
        <v>9529</v>
      </c>
    </row>
    <row r="462" spans="1:35" x14ac:dyDescent="0.3">
      <c r="A462" s="98">
        <v>459</v>
      </c>
      <c r="P462" s="2" t="s">
        <v>3610</v>
      </c>
      <c r="S462" s="8" t="s">
        <v>2531</v>
      </c>
      <c r="AI462" s="2" t="s">
        <v>9266</v>
      </c>
    </row>
    <row r="463" spans="1:35" x14ac:dyDescent="0.3">
      <c r="A463" s="98">
        <v>460</v>
      </c>
      <c r="P463" s="2" t="s">
        <v>3611</v>
      </c>
      <c r="S463" s="8" t="s">
        <v>2532</v>
      </c>
      <c r="AI463" s="2" t="s">
        <v>11130</v>
      </c>
    </row>
    <row r="464" spans="1:35" x14ac:dyDescent="0.3">
      <c r="A464" s="98">
        <v>461</v>
      </c>
      <c r="P464" s="2" t="s">
        <v>5979</v>
      </c>
      <c r="S464" s="8" t="s">
        <v>2533</v>
      </c>
      <c r="AI464" s="2" t="s">
        <v>11024</v>
      </c>
    </row>
    <row r="465" spans="1:35" x14ac:dyDescent="0.3">
      <c r="A465" s="98">
        <v>462</v>
      </c>
      <c r="P465" s="2" t="s">
        <v>5980</v>
      </c>
      <c r="S465" s="8" t="s">
        <v>205</v>
      </c>
      <c r="AI465" s="2" t="s">
        <v>10961</v>
      </c>
    </row>
    <row r="466" spans="1:35" x14ac:dyDescent="0.3">
      <c r="A466" s="98">
        <v>463</v>
      </c>
      <c r="P466" s="2" t="s">
        <v>5981</v>
      </c>
      <c r="S466" s="8" t="s">
        <v>2534</v>
      </c>
      <c r="AI466" s="2" t="s">
        <v>9728</v>
      </c>
    </row>
    <row r="467" spans="1:35" x14ac:dyDescent="0.3">
      <c r="A467" s="98">
        <v>464</v>
      </c>
      <c r="P467" s="2" t="s">
        <v>5982</v>
      </c>
      <c r="S467" s="8" t="s">
        <v>2535</v>
      </c>
      <c r="AI467" s="2" t="s">
        <v>9354</v>
      </c>
    </row>
    <row r="468" spans="1:35" x14ac:dyDescent="0.3">
      <c r="A468" s="98">
        <v>465</v>
      </c>
      <c r="P468" s="2" t="s">
        <v>5983</v>
      </c>
      <c r="S468" s="8" t="s">
        <v>206</v>
      </c>
      <c r="AI468" s="2" t="s">
        <v>9584</v>
      </c>
    </row>
    <row r="469" spans="1:35" x14ac:dyDescent="0.3">
      <c r="A469" s="98">
        <v>466</v>
      </c>
      <c r="P469" s="2" t="s">
        <v>5984</v>
      </c>
      <c r="S469" s="8" t="s">
        <v>2536</v>
      </c>
      <c r="AI469" s="2" t="s">
        <v>9865</v>
      </c>
    </row>
    <row r="470" spans="1:35" x14ac:dyDescent="0.3">
      <c r="A470" s="98">
        <v>467</v>
      </c>
      <c r="P470" s="2" t="s">
        <v>5985</v>
      </c>
      <c r="S470" s="8" t="s">
        <v>2537</v>
      </c>
      <c r="AI470" s="2" t="s">
        <v>11021</v>
      </c>
    </row>
    <row r="471" spans="1:35" x14ac:dyDescent="0.3">
      <c r="A471" s="98">
        <v>468</v>
      </c>
      <c r="P471" s="2" t="s">
        <v>5986</v>
      </c>
      <c r="S471" s="8" t="s">
        <v>2538</v>
      </c>
      <c r="AI471" s="2" t="s">
        <v>10679</v>
      </c>
    </row>
    <row r="472" spans="1:35" x14ac:dyDescent="0.3">
      <c r="A472" s="98">
        <v>469</v>
      </c>
      <c r="P472" s="2" t="s">
        <v>3614</v>
      </c>
      <c r="S472" s="8" t="s">
        <v>2539</v>
      </c>
      <c r="AI472" s="2" t="s">
        <v>11114</v>
      </c>
    </row>
    <row r="473" spans="1:35" x14ac:dyDescent="0.3">
      <c r="A473" s="98">
        <v>470</v>
      </c>
      <c r="P473" s="2" t="s">
        <v>5987</v>
      </c>
      <c r="S473" s="8" t="s">
        <v>2540</v>
      </c>
      <c r="AI473" s="2" t="s">
        <v>10168</v>
      </c>
    </row>
    <row r="474" spans="1:35" x14ac:dyDescent="0.3">
      <c r="A474" s="98">
        <v>471</v>
      </c>
      <c r="P474" s="2" t="s">
        <v>5988</v>
      </c>
      <c r="S474" s="8" t="s">
        <v>2072</v>
      </c>
      <c r="AI474" s="2" t="s">
        <v>10790</v>
      </c>
    </row>
    <row r="475" spans="1:35" x14ac:dyDescent="0.3">
      <c r="A475" s="98">
        <v>472</v>
      </c>
      <c r="P475" s="2" t="s">
        <v>5989</v>
      </c>
      <c r="S475" s="8" t="s">
        <v>2541</v>
      </c>
      <c r="AI475" s="2" t="s">
        <v>10182</v>
      </c>
    </row>
    <row r="476" spans="1:35" x14ac:dyDescent="0.3">
      <c r="A476" s="98">
        <v>473</v>
      </c>
      <c r="P476" s="2" t="s">
        <v>5990</v>
      </c>
      <c r="S476" s="8" t="s">
        <v>207</v>
      </c>
      <c r="AI476" s="4" t="s">
        <v>12068</v>
      </c>
    </row>
    <row r="477" spans="1:35" x14ac:dyDescent="0.3">
      <c r="A477" s="98">
        <v>474</v>
      </c>
      <c r="P477" s="2" t="s">
        <v>4765</v>
      </c>
      <c r="S477" s="8" t="s">
        <v>2542</v>
      </c>
      <c r="AI477" s="2" t="s">
        <v>10082</v>
      </c>
    </row>
    <row r="478" spans="1:35" x14ac:dyDescent="0.3">
      <c r="A478" s="98">
        <v>475</v>
      </c>
      <c r="P478" s="2" t="s">
        <v>5991</v>
      </c>
      <c r="S478" s="8" t="s">
        <v>2543</v>
      </c>
      <c r="AI478" s="2" t="s">
        <v>10668</v>
      </c>
    </row>
    <row r="479" spans="1:35" x14ac:dyDescent="0.3">
      <c r="A479" s="98">
        <v>476</v>
      </c>
      <c r="P479" s="2" t="s">
        <v>5992</v>
      </c>
      <c r="S479" s="8" t="s">
        <v>208</v>
      </c>
      <c r="AI479" s="2" t="s">
        <v>10598</v>
      </c>
    </row>
    <row r="480" spans="1:35" x14ac:dyDescent="0.3">
      <c r="A480" s="98">
        <v>477</v>
      </c>
      <c r="P480" s="2" t="s">
        <v>4770</v>
      </c>
      <c r="S480" s="8" t="s">
        <v>2544</v>
      </c>
      <c r="AI480" s="4" t="s">
        <v>12069</v>
      </c>
    </row>
    <row r="481" spans="1:35" x14ac:dyDescent="0.3">
      <c r="A481" s="98">
        <v>478</v>
      </c>
      <c r="P481" s="2" t="s">
        <v>5993</v>
      </c>
      <c r="S481" s="8" t="s">
        <v>2545</v>
      </c>
      <c r="AI481" s="4" t="s">
        <v>12070</v>
      </c>
    </row>
    <row r="482" spans="1:35" x14ac:dyDescent="0.3">
      <c r="A482" s="98">
        <v>479</v>
      </c>
      <c r="P482" s="2" t="s">
        <v>5994</v>
      </c>
      <c r="S482" s="8" t="s">
        <v>2546</v>
      </c>
      <c r="AI482" s="2" t="s">
        <v>10747</v>
      </c>
    </row>
    <row r="483" spans="1:35" x14ac:dyDescent="0.3">
      <c r="A483" s="98">
        <v>480</v>
      </c>
      <c r="P483" s="2" t="s">
        <v>5995</v>
      </c>
      <c r="S483" s="8" t="s">
        <v>379</v>
      </c>
      <c r="AI483" s="2" t="s">
        <v>9360</v>
      </c>
    </row>
    <row r="484" spans="1:35" x14ac:dyDescent="0.3">
      <c r="A484" s="98">
        <v>481</v>
      </c>
      <c r="P484" s="2" t="s">
        <v>5996</v>
      </c>
      <c r="S484" s="8" t="s">
        <v>2547</v>
      </c>
      <c r="AI484" s="4" t="s">
        <v>12071</v>
      </c>
    </row>
    <row r="485" spans="1:35" x14ac:dyDescent="0.3">
      <c r="A485" s="98">
        <v>482</v>
      </c>
      <c r="P485" s="2" t="s">
        <v>4775</v>
      </c>
      <c r="S485" s="8" t="s">
        <v>2548</v>
      </c>
      <c r="AI485" s="2" t="s">
        <v>9382</v>
      </c>
    </row>
    <row r="486" spans="1:35" x14ac:dyDescent="0.3">
      <c r="A486" s="98">
        <v>483</v>
      </c>
      <c r="P486" s="2" t="s">
        <v>5120</v>
      </c>
      <c r="S486" s="8" t="s">
        <v>2549</v>
      </c>
      <c r="AI486" s="2" t="s">
        <v>10227</v>
      </c>
    </row>
    <row r="487" spans="1:35" x14ac:dyDescent="0.3">
      <c r="A487" s="98">
        <v>484</v>
      </c>
      <c r="P487" s="2" t="s">
        <v>4779</v>
      </c>
      <c r="S487" s="8" t="s">
        <v>2550</v>
      </c>
      <c r="AI487" s="2" t="s">
        <v>10808</v>
      </c>
    </row>
    <row r="488" spans="1:35" x14ac:dyDescent="0.3">
      <c r="A488" s="98">
        <v>485</v>
      </c>
      <c r="P488" s="2" t="s">
        <v>4694</v>
      </c>
      <c r="S488" s="8" t="s">
        <v>2551</v>
      </c>
      <c r="AI488" s="2" t="s">
        <v>9949</v>
      </c>
    </row>
    <row r="489" spans="1:35" x14ac:dyDescent="0.3">
      <c r="A489" s="98">
        <v>486</v>
      </c>
      <c r="P489" s="2" t="s">
        <v>5997</v>
      </c>
      <c r="S489" s="8" t="s">
        <v>2552</v>
      </c>
      <c r="AI489" s="2" t="s">
        <v>10700</v>
      </c>
    </row>
    <row r="490" spans="1:35" x14ac:dyDescent="0.3">
      <c r="A490" s="98">
        <v>487</v>
      </c>
      <c r="P490" s="2" t="s">
        <v>5998</v>
      </c>
      <c r="S490" s="8" t="s">
        <v>2553</v>
      </c>
      <c r="AI490" s="2" t="s">
        <v>9770</v>
      </c>
    </row>
    <row r="491" spans="1:35" x14ac:dyDescent="0.3">
      <c r="A491" s="98">
        <v>488</v>
      </c>
      <c r="P491" s="2" t="s">
        <v>4784</v>
      </c>
      <c r="S491" s="8" t="s">
        <v>2554</v>
      </c>
      <c r="AI491" s="2" t="s">
        <v>10441</v>
      </c>
    </row>
    <row r="492" spans="1:35" x14ac:dyDescent="0.3">
      <c r="A492" s="98">
        <v>489</v>
      </c>
      <c r="P492" s="2" t="s">
        <v>2705</v>
      </c>
      <c r="S492" s="8" t="s">
        <v>2555</v>
      </c>
      <c r="AI492" s="2" t="s">
        <v>10567</v>
      </c>
    </row>
    <row r="493" spans="1:35" x14ac:dyDescent="0.3">
      <c r="A493" s="98">
        <v>490</v>
      </c>
      <c r="P493" s="2" t="s">
        <v>5999</v>
      </c>
      <c r="S493" s="8" t="s">
        <v>2556</v>
      </c>
      <c r="AI493" s="2" t="s">
        <v>9902</v>
      </c>
    </row>
    <row r="494" spans="1:35" x14ac:dyDescent="0.3">
      <c r="A494" s="98">
        <v>491</v>
      </c>
      <c r="P494" s="2" t="s">
        <v>3920</v>
      </c>
      <c r="S494" s="8" t="s">
        <v>2557</v>
      </c>
      <c r="AI494" s="2" t="s">
        <v>10449</v>
      </c>
    </row>
    <row r="495" spans="1:35" x14ac:dyDescent="0.3">
      <c r="A495" s="98">
        <v>492</v>
      </c>
      <c r="P495" s="2" t="s">
        <v>6000</v>
      </c>
      <c r="S495" s="8" t="s">
        <v>2558</v>
      </c>
      <c r="AI495" s="2" t="s">
        <v>10199</v>
      </c>
    </row>
    <row r="496" spans="1:35" x14ac:dyDescent="0.3">
      <c r="A496" s="98">
        <v>493</v>
      </c>
      <c r="P496" s="2" t="s">
        <v>6001</v>
      </c>
      <c r="S496" s="8" t="s">
        <v>2559</v>
      </c>
      <c r="AI496" s="2" t="s">
        <v>10865</v>
      </c>
    </row>
    <row r="497" spans="1:35" x14ac:dyDescent="0.3">
      <c r="A497" s="98">
        <v>494</v>
      </c>
      <c r="P497" s="2" t="s">
        <v>5125</v>
      </c>
      <c r="S497" s="8" t="s">
        <v>2560</v>
      </c>
      <c r="AI497" s="2" t="s">
        <v>10144</v>
      </c>
    </row>
    <row r="498" spans="1:35" x14ac:dyDescent="0.3">
      <c r="A498" s="98">
        <v>495</v>
      </c>
      <c r="P498" s="2" t="s">
        <v>2719</v>
      </c>
      <c r="S498" s="8" t="s">
        <v>2561</v>
      </c>
      <c r="AI498" s="4" t="s">
        <v>12072</v>
      </c>
    </row>
    <row r="499" spans="1:35" x14ac:dyDescent="0.3">
      <c r="A499" s="98">
        <v>496</v>
      </c>
      <c r="P499" s="2" t="s">
        <v>3440</v>
      </c>
      <c r="S499" s="8" t="s">
        <v>2562</v>
      </c>
      <c r="AI499" s="2" t="s">
        <v>11009</v>
      </c>
    </row>
    <row r="500" spans="1:35" x14ac:dyDescent="0.3">
      <c r="A500" s="98">
        <v>497</v>
      </c>
      <c r="P500" s="2" t="s">
        <v>6002</v>
      </c>
      <c r="S500" s="8" t="s">
        <v>2563</v>
      </c>
      <c r="AI500" s="2" t="s">
        <v>10216</v>
      </c>
    </row>
    <row r="501" spans="1:35" x14ac:dyDescent="0.3">
      <c r="A501" s="98">
        <v>498</v>
      </c>
      <c r="P501" s="2" t="s">
        <v>6003</v>
      </c>
      <c r="S501" s="8" t="s">
        <v>213</v>
      </c>
      <c r="AI501" s="2" t="s">
        <v>10210</v>
      </c>
    </row>
    <row r="502" spans="1:35" x14ac:dyDescent="0.3">
      <c r="A502" s="98">
        <v>499</v>
      </c>
      <c r="P502" s="2" t="s">
        <v>4800</v>
      </c>
      <c r="S502" s="8" t="s">
        <v>215</v>
      </c>
      <c r="AI502" s="2" t="s">
        <v>10331</v>
      </c>
    </row>
    <row r="503" spans="1:35" x14ac:dyDescent="0.3">
      <c r="A503" s="98">
        <v>500</v>
      </c>
      <c r="P503" s="2" t="s">
        <v>6004</v>
      </c>
      <c r="S503" s="8" t="s">
        <v>2564</v>
      </c>
      <c r="AI503" s="2" t="s">
        <v>10665</v>
      </c>
    </row>
    <row r="504" spans="1:35" x14ac:dyDescent="0.3">
      <c r="A504" s="98">
        <v>501</v>
      </c>
      <c r="P504" s="2" t="s">
        <v>5525</v>
      </c>
      <c r="S504" s="8" t="s">
        <v>2565</v>
      </c>
      <c r="AI504" s="2" t="s">
        <v>10363</v>
      </c>
    </row>
    <row r="505" spans="1:35" x14ac:dyDescent="0.3">
      <c r="A505" s="98">
        <v>502</v>
      </c>
      <c r="P505" s="2" t="s">
        <v>1995</v>
      </c>
      <c r="S505" s="8" t="s">
        <v>2566</v>
      </c>
      <c r="AI505" s="2" t="s">
        <v>10861</v>
      </c>
    </row>
    <row r="506" spans="1:35" x14ac:dyDescent="0.3">
      <c r="A506" s="98">
        <v>503</v>
      </c>
      <c r="P506" s="2" t="s">
        <v>5293</v>
      </c>
      <c r="S506" s="8" t="s">
        <v>2567</v>
      </c>
      <c r="AI506" s="2" t="s">
        <v>9390</v>
      </c>
    </row>
    <row r="507" spans="1:35" x14ac:dyDescent="0.3">
      <c r="A507" s="98">
        <v>504</v>
      </c>
      <c r="P507" s="2" t="s">
        <v>6005</v>
      </c>
      <c r="S507" s="8" t="s">
        <v>2568</v>
      </c>
      <c r="AI507" s="2" t="s">
        <v>9916</v>
      </c>
    </row>
    <row r="508" spans="1:35" x14ac:dyDescent="0.3">
      <c r="A508" s="98">
        <v>505</v>
      </c>
      <c r="P508" s="2" t="s">
        <v>6006</v>
      </c>
      <c r="S508" s="8" t="s">
        <v>2569</v>
      </c>
      <c r="AI508" s="2" t="s">
        <v>9781</v>
      </c>
    </row>
    <row r="509" spans="1:35" x14ac:dyDescent="0.3">
      <c r="A509" s="98">
        <v>506</v>
      </c>
      <c r="P509" s="2" t="s">
        <v>4788</v>
      </c>
      <c r="S509" s="8" t="s">
        <v>2570</v>
      </c>
      <c r="AI509" s="2" t="s">
        <v>9689</v>
      </c>
    </row>
    <row r="510" spans="1:35" x14ac:dyDescent="0.3">
      <c r="A510" s="98">
        <v>507</v>
      </c>
      <c r="P510" s="2" t="s">
        <v>4790</v>
      </c>
      <c r="S510" s="8" t="s">
        <v>2571</v>
      </c>
      <c r="AI510" s="2" t="s">
        <v>9447</v>
      </c>
    </row>
    <row r="511" spans="1:35" x14ac:dyDescent="0.3">
      <c r="A511" s="98">
        <v>508</v>
      </c>
      <c r="P511" s="2" t="s">
        <v>4793</v>
      </c>
      <c r="S511" s="8" t="s">
        <v>2572</v>
      </c>
      <c r="AI511" s="2" t="s">
        <v>9504</v>
      </c>
    </row>
    <row r="512" spans="1:35" x14ac:dyDescent="0.3">
      <c r="A512" s="98">
        <v>509</v>
      </c>
      <c r="P512" s="2" t="s">
        <v>5138</v>
      </c>
      <c r="S512" s="8" t="s">
        <v>2573</v>
      </c>
      <c r="AI512" s="2" t="s">
        <v>10692</v>
      </c>
    </row>
    <row r="513" spans="1:35" x14ac:dyDescent="0.3">
      <c r="A513" s="98">
        <v>510</v>
      </c>
      <c r="P513" s="2" t="s">
        <v>6007</v>
      </c>
      <c r="S513" s="8" t="s">
        <v>2574</v>
      </c>
      <c r="AI513" s="2" t="s">
        <v>9399</v>
      </c>
    </row>
    <row r="514" spans="1:35" x14ac:dyDescent="0.3">
      <c r="A514" s="98">
        <v>511</v>
      </c>
      <c r="P514" s="2" t="s">
        <v>3623</v>
      </c>
      <c r="S514" s="8" t="s">
        <v>2575</v>
      </c>
      <c r="AI514" s="2" t="s">
        <v>10291</v>
      </c>
    </row>
    <row r="515" spans="1:35" x14ac:dyDescent="0.3">
      <c r="A515" s="98">
        <v>512</v>
      </c>
      <c r="P515" s="2" t="s">
        <v>6008</v>
      </c>
      <c r="S515" s="8" t="s">
        <v>2576</v>
      </c>
      <c r="AI515" s="4" t="s">
        <v>12073</v>
      </c>
    </row>
    <row r="516" spans="1:35" x14ac:dyDescent="0.3">
      <c r="A516" s="98">
        <v>513</v>
      </c>
      <c r="P516" s="2" t="s">
        <v>6009</v>
      </c>
      <c r="S516" s="8" t="s">
        <v>2577</v>
      </c>
      <c r="AI516" s="2" t="s">
        <v>9407</v>
      </c>
    </row>
    <row r="517" spans="1:35" x14ac:dyDescent="0.3">
      <c r="A517" s="98">
        <v>514</v>
      </c>
      <c r="P517" s="2" t="s">
        <v>6010</v>
      </c>
      <c r="S517" s="8" t="s">
        <v>2578</v>
      </c>
      <c r="AI517" s="2" t="s">
        <v>10365</v>
      </c>
    </row>
    <row r="518" spans="1:35" x14ac:dyDescent="0.3">
      <c r="A518" s="98">
        <v>515</v>
      </c>
      <c r="P518" s="2" t="s">
        <v>6011</v>
      </c>
      <c r="S518" s="8" t="s">
        <v>2579</v>
      </c>
      <c r="AI518" s="4" t="s">
        <v>12074</v>
      </c>
    </row>
    <row r="519" spans="1:35" x14ac:dyDescent="0.3">
      <c r="A519" s="98">
        <v>516</v>
      </c>
      <c r="P519" s="2" t="s">
        <v>6012</v>
      </c>
      <c r="S519" s="8" t="s">
        <v>2580</v>
      </c>
      <c r="AI519" s="2" t="s">
        <v>10784</v>
      </c>
    </row>
    <row r="520" spans="1:35" x14ac:dyDescent="0.3">
      <c r="A520" s="98">
        <v>517</v>
      </c>
      <c r="P520" s="2" t="s">
        <v>6013</v>
      </c>
      <c r="S520" s="8" t="s">
        <v>2581</v>
      </c>
      <c r="AI520" s="2" t="s">
        <v>10537</v>
      </c>
    </row>
    <row r="521" spans="1:35" x14ac:dyDescent="0.3">
      <c r="A521" s="98">
        <v>518</v>
      </c>
      <c r="P521" s="2" t="s">
        <v>6014</v>
      </c>
      <c r="S521" s="8" t="s">
        <v>2582</v>
      </c>
      <c r="AI521" s="2" t="s">
        <v>10521</v>
      </c>
    </row>
    <row r="522" spans="1:35" x14ac:dyDescent="0.3">
      <c r="A522" s="98">
        <v>519</v>
      </c>
      <c r="P522" s="2" t="s">
        <v>2775</v>
      </c>
      <c r="S522" s="8" t="s">
        <v>2583</v>
      </c>
      <c r="AI522" s="2" t="s">
        <v>9623</v>
      </c>
    </row>
    <row r="523" spans="1:35" x14ac:dyDescent="0.3">
      <c r="A523" s="98">
        <v>520</v>
      </c>
      <c r="P523" s="2" t="s">
        <v>6015</v>
      </c>
      <c r="S523" s="8" t="s">
        <v>2584</v>
      </c>
      <c r="AI523" s="2" t="s">
        <v>10440</v>
      </c>
    </row>
    <row r="524" spans="1:35" x14ac:dyDescent="0.3">
      <c r="A524" s="98">
        <v>521</v>
      </c>
      <c r="P524" s="2" t="s">
        <v>411</v>
      </c>
      <c r="S524" s="8" t="s">
        <v>2585</v>
      </c>
      <c r="AI524" s="2" t="s">
        <v>9773</v>
      </c>
    </row>
    <row r="525" spans="1:35" x14ac:dyDescent="0.3">
      <c r="A525" s="98">
        <v>522</v>
      </c>
      <c r="P525" s="2" t="s">
        <v>6016</v>
      </c>
      <c r="S525" s="8" t="s">
        <v>2586</v>
      </c>
      <c r="AI525" s="2" t="s">
        <v>10322</v>
      </c>
    </row>
    <row r="526" spans="1:35" x14ac:dyDescent="0.3">
      <c r="A526" s="98">
        <v>523</v>
      </c>
      <c r="P526" s="2" t="s">
        <v>6017</v>
      </c>
      <c r="S526" s="8" t="s">
        <v>2587</v>
      </c>
      <c r="AI526" s="2" t="s">
        <v>9273</v>
      </c>
    </row>
    <row r="527" spans="1:35" x14ac:dyDescent="0.3">
      <c r="A527" s="98">
        <v>524</v>
      </c>
      <c r="P527" s="2" t="s">
        <v>6018</v>
      </c>
      <c r="S527" s="8" t="s">
        <v>2588</v>
      </c>
      <c r="AI527" s="2" t="s">
        <v>9469</v>
      </c>
    </row>
    <row r="528" spans="1:35" x14ac:dyDescent="0.3">
      <c r="A528" s="98">
        <v>525</v>
      </c>
      <c r="P528" s="2" t="s">
        <v>6019</v>
      </c>
      <c r="S528" s="8" t="s">
        <v>2589</v>
      </c>
      <c r="AI528" s="2" t="s">
        <v>10792</v>
      </c>
    </row>
    <row r="529" spans="1:35" x14ac:dyDescent="0.3">
      <c r="A529" s="98">
        <v>526</v>
      </c>
      <c r="P529" s="2" t="s">
        <v>6020</v>
      </c>
      <c r="S529" s="8" t="s">
        <v>2590</v>
      </c>
      <c r="AI529" s="2" t="s">
        <v>9911</v>
      </c>
    </row>
    <row r="530" spans="1:35" x14ac:dyDescent="0.3">
      <c r="A530" s="98">
        <v>527</v>
      </c>
      <c r="P530" s="2" t="s">
        <v>4718</v>
      </c>
      <c r="S530" s="8" t="s">
        <v>2591</v>
      </c>
      <c r="AI530" s="2" t="s">
        <v>9603</v>
      </c>
    </row>
    <row r="531" spans="1:35" x14ac:dyDescent="0.3">
      <c r="A531" s="98">
        <v>528</v>
      </c>
      <c r="P531" s="2" t="s">
        <v>6021</v>
      </c>
      <c r="S531" s="8" t="s">
        <v>2592</v>
      </c>
      <c r="AI531" s="2" t="s">
        <v>9854</v>
      </c>
    </row>
    <row r="532" spans="1:35" x14ac:dyDescent="0.3">
      <c r="A532" s="98">
        <v>529</v>
      </c>
      <c r="P532" s="2" t="s">
        <v>6022</v>
      </c>
      <c r="S532" s="8" t="s">
        <v>2593</v>
      </c>
      <c r="AI532" s="2" t="s">
        <v>10374</v>
      </c>
    </row>
    <row r="533" spans="1:35" x14ac:dyDescent="0.3">
      <c r="A533" s="98">
        <v>530</v>
      </c>
      <c r="P533" s="2" t="s">
        <v>2796</v>
      </c>
      <c r="S533" s="8" t="s">
        <v>2594</v>
      </c>
      <c r="AI533" s="2" t="s">
        <v>9310</v>
      </c>
    </row>
    <row r="534" spans="1:35" x14ac:dyDescent="0.3">
      <c r="A534" s="98">
        <v>531</v>
      </c>
      <c r="P534" s="2" t="s">
        <v>6023</v>
      </c>
      <c r="S534" s="8" t="s">
        <v>217</v>
      </c>
      <c r="AI534" s="2" t="s">
        <v>10562</v>
      </c>
    </row>
    <row r="535" spans="1:35" x14ac:dyDescent="0.3">
      <c r="A535" s="98">
        <v>532</v>
      </c>
      <c r="P535" s="2" t="s">
        <v>6024</v>
      </c>
      <c r="S535" s="8" t="s">
        <v>2595</v>
      </c>
      <c r="AI535" s="2" t="s">
        <v>11081</v>
      </c>
    </row>
    <row r="536" spans="1:35" x14ac:dyDescent="0.3">
      <c r="A536" s="98">
        <v>533</v>
      </c>
      <c r="P536" s="2" t="s">
        <v>6025</v>
      </c>
      <c r="S536" s="8" t="s">
        <v>2596</v>
      </c>
      <c r="AI536" s="2" t="s">
        <v>9742</v>
      </c>
    </row>
    <row r="537" spans="1:35" x14ac:dyDescent="0.3">
      <c r="A537" s="98">
        <v>534</v>
      </c>
      <c r="P537" s="2" t="s">
        <v>3632</v>
      </c>
      <c r="S537" s="8" t="s">
        <v>2597</v>
      </c>
      <c r="AI537" s="2" t="s">
        <v>9653</v>
      </c>
    </row>
    <row r="538" spans="1:35" x14ac:dyDescent="0.3">
      <c r="A538" s="98">
        <v>535</v>
      </c>
      <c r="P538" s="2" t="s">
        <v>6026</v>
      </c>
      <c r="S538" s="8" t="s">
        <v>2598</v>
      </c>
      <c r="AI538" s="2" t="s">
        <v>9869</v>
      </c>
    </row>
    <row r="539" spans="1:35" x14ac:dyDescent="0.3">
      <c r="A539" s="98">
        <v>536</v>
      </c>
      <c r="P539" s="2" t="s">
        <v>6027</v>
      </c>
      <c r="S539" s="8" t="s">
        <v>2599</v>
      </c>
      <c r="AI539" s="2" t="s">
        <v>10791</v>
      </c>
    </row>
    <row r="540" spans="1:35" x14ac:dyDescent="0.3">
      <c r="A540" s="98">
        <v>537</v>
      </c>
      <c r="P540" s="2" t="s">
        <v>6028</v>
      </c>
      <c r="S540" s="8" t="s">
        <v>2600</v>
      </c>
      <c r="AI540" s="2" t="s">
        <v>11043</v>
      </c>
    </row>
    <row r="541" spans="1:35" x14ac:dyDescent="0.3">
      <c r="A541" s="98">
        <v>538</v>
      </c>
      <c r="P541" s="2" t="s">
        <v>6029</v>
      </c>
      <c r="S541" s="8" t="s">
        <v>2601</v>
      </c>
      <c r="AI541" s="2" t="s">
        <v>9411</v>
      </c>
    </row>
    <row r="542" spans="1:35" x14ac:dyDescent="0.3">
      <c r="A542" s="98">
        <v>539</v>
      </c>
      <c r="P542" s="2" t="s">
        <v>4795</v>
      </c>
      <c r="S542" s="8" t="s">
        <v>2602</v>
      </c>
      <c r="AI542" s="2" t="s">
        <v>10367</v>
      </c>
    </row>
    <row r="543" spans="1:35" x14ac:dyDescent="0.3">
      <c r="A543" s="98">
        <v>540</v>
      </c>
      <c r="P543" s="2" t="s">
        <v>2836</v>
      </c>
      <c r="S543" s="8" t="s">
        <v>2603</v>
      </c>
      <c r="AI543" s="2" t="s">
        <v>10085</v>
      </c>
    </row>
    <row r="544" spans="1:35" x14ac:dyDescent="0.3">
      <c r="A544" s="98">
        <v>541</v>
      </c>
      <c r="P544" s="2" t="s">
        <v>6030</v>
      </c>
      <c r="S544" s="8" t="s">
        <v>2604</v>
      </c>
      <c r="AI544" s="2" t="s">
        <v>10236</v>
      </c>
    </row>
    <row r="545" spans="1:35" x14ac:dyDescent="0.3">
      <c r="A545" s="98">
        <v>542</v>
      </c>
      <c r="P545" s="2" t="s">
        <v>2838</v>
      </c>
      <c r="S545" s="8" t="s">
        <v>2605</v>
      </c>
      <c r="AI545" s="4" t="s">
        <v>12075</v>
      </c>
    </row>
    <row r="546" spans="1:35" x14ac:dyDescent="0.3">
      <c r="A546" s="98">
        <v>543</v>
      </c>
      <c r="P546" s="2" t="s">
        <v>1996</v>
      </c>
      <c r="S546" s="8" t="s">
        <v>2606</v>
      </c>
      <c r="AI546" s="4" t="s">
        <v>12076</v>
      </c>
    </row>
    <row r="547" spans="1:35" x14ac:dyDescent="0.3">
      <c r="A547" s="98">
        <v>544</v>
      </c>
      <c r="P547" s="2" t="s">
        <v>3635</v>
      </c>
      <c r="S547" s="8" t="s">
        <v>2607</v>
      </c>
      <c r="AI547" s="2" t="s">
        <v>10384</v>
      </c>
    </row>
    <row r="548" spans="1:35" x14ac:dyDescent="0.3">
      <c r="A548" s="98">
        <v>545</v>
      </c>
      <c r="P548" s="2" t="s">
        <v>5161</v>
      </c>
      <c r="S548" s="8" t="s">
        <v>2608</v>
      </c>
      <c r="AI548" s="4" t="s">
        <v>12077</v>
      </c>
    </row>
    <row r="549" spans="1:35" x14ac:dyDescent="0.3">
      <c r="A549" s="98">
        <v>546</v>
      </c>
      <c r="P549" s="2" t="s">
        <v>3637</v>
      </c>
      <c r="S549" s="8" t="s">
        <v>2609</v>
      </c>
      <c r="AI549" s="2" t="s">
        <v>9613</v>
      </c>
    </row>
    <row r="550" spans="1:35" x14ac:dyDescent="0.3">
      <c r="A550" s="98">
        <v>547</v>
      </c>
      <c r="P550" s="2" t="s">
        <v>6031</v>
      </c>
      <c r="S550" s="8" t="s">
        <v>2610</v>
      </c>
      <c r="AI550" s="2" t="s">
        <v>9720</v>
      </c>
    </row>
    <row r="551" spans="1:35" x14ac:dyDescent="0.3">
      <c r="A551" s="98">
        <v>548</v>
      </c>
      <c r="P551" s="2" t="s">
        <v>3639</v>
      </c>
      <c r="S551" s="8" t="s">
        <v>219</v>
      </c>
      <c r="AI551" s="4" t="s">
        <v>12078</v>
      </c>
    </row>
    <row r="552" spans="1:35" x14ac:dyDescent="0.3">
      <c r="A552" s="98">
        <v>549</v>
      </c>
      <c r="P552" s="2" t="s">
        <v>6032</v>
      </c>
      <c r="S552" s="8" t="s">
        <v>2611</v>
      </c>
      <c r="AI552" s="2" t="s">
        <v>10664</v>
      </c>
    </row>
    <row r="553" spans="1:35" x14ac:dyDescent="0.3">
      <c r="A553" s="98">
        <v>550</v>
      </c>
      <c r="P553" s="2" t="s">
        <v>6033</v>
      </c>
      <c r="S553" s="8" t="s">
        <v>2079</v>
      </c>
      <c r="AI553" s="4" t="s">
        <v>12079</v>
      </c>
    </row>
    <row r="554" spans="1:35" x14ac:dyDescent="0.3">
      <c r="A554" s="98">
        <v>551</v>
      </c>
      <c r="P554" s="2" t="s">
        <v>6034</v>
      </c>
      <c r="S554" s="8" t="s">
        <v>2612</v>
      </c>
      <c r="AI554" s="2" t="s">
        <v>10813</v>
      </c>
    </row>
    <row r="555" spans="1:35" x14ac:dyDescent="0.3">
      <c r="A555" s="98">
        <v>552</v>
      </c>
      <c r="P555" s="2" t="s">
        <v>6035</v>
      </c>
      <c r="S555" s="8" t="s">
        <v>2613</v>
      </c>
      <c r="AI555" s="2" t="s">
        <v>9879</v>
      </c>
    </row>
    <row r="556" spans="1:35" x14ac:dyDescent="0.3">
      <c r="A556" s="98">
        <v>553</v>
      </c>
      <c r="P556" s="2" t="s">
        <v>6036</v>
      </c>
      <c r="S556" s="8" t="s">
        <v>2614</v>
      </c>
      <c r="AI556" s="2" t="s">
        <v>10781</v>
      </c>
    </row>
    <row r="557" spans="1:35" x14ac:dyDescent="0.3">
      <c r="A557" s="98">
        <v>554</v>
      </c>
      <c r="P557" s="2" t="s">
        <v>6037</v>
      </c>
      <c r="S557" s="8" t="s">
        <v>2615</v>
      </c>
      <c r="AI557" s="2" t="s">
        <v>10021</v>
      </c>
    </row>
    <row r="558" spans="1:35" x14ac:dyDescent="0.3">
      <c r="A558" s="98">
        <v>555</v>
      </c>
      <c r="P558" s="2" t="s">
        <v>4801</v>
      </c>
      <c r="S558" s="8" t="s">
        <v>2616</v>
      </c>
      <c r="AI558" s="4" t="s">
        <v>12080</v>
      </c>
    </row>
    <row r="559" spans="1:35" x14ac:dyDescent="0.3">
      <c r="A559" s="98">
        <v>556</v>
      </c>
      <c r="P559" s="2" t="s">
        <v>6038</v>
      </c>
      <c r="S559" s="8" t="s">
        <v>2617</v>
      </c>
      <c r="AI559" s="2" t="s">
        <v>9790</v>
      </c>
    </row>
    <row r="560" spans="1:35" x14ac:dyDescent="0.3">
      <c r="A560" s="98">
        <v>557</v>
      </c>
      <c r="P560" s="2" t="s">
        <v>4803</v>
      </c>
      <c r="S560" s="8" t="s">
        <v>2618</v>
      </c>
      <c r="AI560" s="2" t="s">
        <v>10900</v>
      </c>
    </row>
    <row r="561" spans="1:35" x14ac:dyDescent="0.3">
      <c r="A561" s="98">
        <v>558</v>
      </c>
      <c r="P561" s="2" t="s">
        <v>2873</v>
      </c>
      <c r="S561" s="8" t="s">
        <v>2619</v>
      </c>
      <c r="AI561" s="2" t="s">
        <v>9511</v>
      </c>
    </row>
    <row r="562" spans="1:35" x14ac:dyDescent="0.3">
      <c r="A562" s="98">
        <v>559</v>
      </c>
      <c r="P562" s="2" t="s">
        <v>6039</v>
      </c>
      <c r="S562" s="8" t="s">
        <v>2620</v>
      </c>
      <c r="AI562" s="2" t="s">
        <v>10142</v>
      </c>
    </row>
    <row r="563" spans="1:35" x14ac:dyDescent="0.3">
      <c r="A563" s="98">
        <v>560</v>
      </c>
      <c r="P563" s="2" t="s">
        <v>6040</v>
      </c>
      <c r="S563" s="8" t="s">
        <v>222</v>
      </c>
      <c r="AI563" s="2" t="s">
        <v>10654</v>
      </c>
    </row>
    <row r="564" spans="1:35" x14ac:dyDescent="0.3">
      <c r="A564" s="98">
        <v>561</v>
      </c>
      <c r="P564" s="2" t="s">
        <v>6041</v>
      </c>
      <c r="S564" s="8" t="s">
        <v>2621</v>
      </c>
      <c r="AI564" s="2" t="s">
        <v>11065</v>
      </c>
    </row>
    <row r="565" spans="1:35" x14ac:dyDescent="0.3">
      <c r="A565" s="98">
        <v>562</v>
      </c>
      <c r="P565" s="2" t="s">
        <v>4806</v>
      </c>
      <c r="S565" s="8" t="s">
        <v>2622</v>
      </c>
      <c r="AI565" s="2" t="s">
        <v>10681</v>
      </c>
    </row>
    <row r="566" spans="1:35" x14ac:dyDescent="0.3">
      <c r="A566" s="98">
        <v>563</v>
      </c>
      <c r="P566" s="2" t="s">
        <v>5173</v>
      </c>
      <c r="S566" s="8" t="s">
        <v>2623</v>
      </c>
      <c r="AI566" s="2" t="s">
        <v>9412</v>
      </c>
    </row>
    <row r="567" spans="1:35" x14ac:dyDescent="0.3">
      <c r="A567" s="98">
        <v>564</v>
      </c>
      <c r="P567" s="2" t="s">
        <v>6042</v>
      </c>
      <c r="S567" s="8" t="s">
        <v>2624</v>
      </c>
      <c r="AI567" s="2" t="s">
        <v>10980</v>
      </c>
    </row>
    <row r="568" spans="1:35" x14ac:dyDescent="0.3">
      <c r="A568" s="98">
        <v>565</v>
      </c>
      <c r="P568" s="2" t="s">
        <v>4809</v>
      </c>
      <c r="S568" s="8" t="s">
        <v>2625</v>
      </c>
      <c r="AI568" s="2" t="s">
        <v>10205</v>
      </c>
    </row>
    <row r="569" spans="1:35" x14ac:dyDescent="0.3">
      <c r="A569" s="98">
        <v>566</v>
      </c>
      <c r="P569" s="2" t="s">
        <v>6043</v>
      </c>
      <c r="S569" s="8" t="s">
        <v>2626</v>
      </c>
      <c r="AI569" s="2" t="s">
        <v>9733</v>
      </c>
    </row>
    <row r="570" spans="1:35" x14ac:dyDescent="0.3">
      <c r="A570" s="98">
        <v>567</v>
      </c>
      <c r="P570" s="2" t="s">
        <v>4812</v>
      </c>
      <c r="S570" s="8" t="s">
        <v>2627</v>
      </c>
      <c r="AI570" s="2" t="s">
        <v>10355</v>
      </c>
    </row>
    <row r="571" spans="1:35" x14ac:dyDescent="0.3">
      <c r="A571" s="98">
        <v>568</v>
      </c>
      <c r="P571" s="2" t="s">
        <v>6044</v>
      </c>
      <c r="S571" s="8" t="s">
        <v>2628</v>
      </c>
      <c r="AI571" s="2" t="s">
        <v>11157</v>
      </c>
    </row>
    <row r="572" spans="1:35" x14ac:dyDescent="0.3">
      <c r="A572" s="98">
        <v>569</v>
      </c>
      <c r="P572" s="2" t="s">
        <v>2908</v>
      </c>
      <c r="S572" s="8" t="s">
        <v>2629</v>
      </c>
      <c r="AI572" s="2" t="s">
        <v>10812</v>
      </c>
    </row>
    <row r="573" spans="1:35" x14ac:dyDescent="0.3">
      <c r="A573" s="98">
        <v>570</v>
      </c>
      <c r="P573" s="2" t="s">
        <v>6045</v>
      </c>
      <c r="S573" s="8" t="s">
        <v>2630</v>
      </c>
      <c r="AI573" s="2" t="s">
        <v>10892</v>
      </c>
    </row>
    <row r="574" spans="1:35" x14ac:dyDescent="0.3">
      <c r="A574" s="98">
        <v>571</v>
      </c>
      <c r="P574" s="2" t="s">
        <v>4815</v>
      </c>
      <c r="S574" s="8" t="s">
        <v>2631</v>
      </c>
      <c r="AI574" s="2" t="s">
        <v>10461</v>
      </c>
    </row>
    <row r="575" spans="1:35" x14ac:dyDescent="0.3">
      <c r="A575" s="98">
        <v>572</v>
      </c>
      <c r="P575" s="2" t="s">
        <v>4817</v>
      </c>
      <c r="S575" s="8" t="s">
        <v>2632</v>
      </c>
      <c r="AI575" s="2" t="s">
        <v>10946</v>
      </c>
    </row>
    <row r="576" spans="1:35" x14ac:dyDescent="0.3">
      <c r="A576" s="98">
        <v>573</v>
      </c>
      <c r="P576" s="2" t="s">
        <v>3645</v>
      </c>
      <c r="S576" s="8" t="s">
        <v>2633</v>
      </c>
      <c r="AI576" s="2" t="s">
        <v>9658</v>
      </c>
    </row>
    <row r="577" spans="1:35" x14ac:dyDescent="0.3">
      <c r="A577" s="98">
        <v>574</v>
      </c>
      <c r="P577" s="2" t="s">
        <v>4819</v>
      </c>
      <c r="S577" s="8" t="s">
        <v>2634</v>
      </c>
      <c r="AI577" s="4" t="s">
        <v>12081</v>
      </c>
    </row>
    <row r="578" spans="1:35" x14ac:dyDescent="0.3">
      <c r="A578" s="98">
        <v>575</v>
      </c>
      <c r="P578" s="2" t="s">
        <v>6046</v>
      </c>
      <c r="S578" s="8" t="s">
        <v>2635</v>
      </c>
      <c r="AI578" s="2" t="s">
        <v>10023</v>
      </c>
    </row>
    <row r="579" spans="1:35" x14ac:dyDescent="0.3">
      <c r="A579" s="98">
        <v>576</v>
      </c>
      <c r="P579" s="2" t="s">
        <v>6047</v>
      </c>
      <c r="S579" s="8" t="s">
        <v>2636</v>
      </c>
      <c r="AI579" s="2" t="s">
        <v>10454</v>
      </c>
    </row>
    <row r="580" spans="1:35" x14ac:dyDescent="0.3">
      <c r="A580" s="98">
        <v>577</v>
      </c>
      <c r="P580" s="2" t="s">
        <v>6048</v>
      </c>
      <c r="S580" s="8" t="s">
        <v>2637</v>
      </c>
      <c r="AI580" s="2" t="s">
        <v>11123</v>
      </c>
    </row>
    <row r="581" spans="1:35" x14ac:dyDescent="0.3">
      <c r="A581" s="98">
        <v>578</v>
      </c>
      <c r="P581" s="2" t="s">
        <v>6049</v>
      </c>
      <c r="S581" s="8" t="s">
        <v>2638</v>
      </c>
      <c r="AI581" s="4" t="s">
        <v>12082</v>
      </c>
    </row>
    <row r="582" spans="1:35" x14ac:dyDescent="0.3">
      <c r="A582" s="98">
        <v>579</v>
      </c>
      <c r="P582" s="2" t="s">
        <v>6050</v>
      </c>
      <c r="S582" s="8" t="s">
        <v>2639</v>
      </c>
      <c r="AI582" s="2" t="s">
        <v>10776</v>
      </c>
    </row>
    <row r="583" spans="1:35" x14ac:dyDescent="0.3">
      <c r="A583" s="98">
        <v>580</v>
      </c>
      <c r="P583" s="2" t="s">
        <v>2938</v>
      </c>
      <c r="S583" s="8" t="s">
        <v>2640</v>
      </c>
      <c r="AI583" s="2" t="s">
        <v>10987</v>
      </c>
    </row>
    <row r="584" spans="1:35" x14ac:dyDescent="0.3">
      <c r="A584" s="98">
        <v>581</v>
      </c>
      <c r="P584" s="2" t="s">
        <v>4824</v>
      </c>
      <c r="S584" s="8" t="s">
        <v>2641</v>
      </c>
      <c r="AI584" s="2" t="s">
        <v>10372</v>
      </c>
    </row>
    <row r="585" spans="1:35" x14ac:dyDescent="0.3">
      <c r="A585" s="98">
        <v>582</v>
      </c>
      <c r="P585" s="2" t="s">
        <v>4827</v>
      </c>
      <c r="S585" s="8" t="s">
        <v>2642</v>
      </c>
      <c r="AI585" s="2" t="s">
        <v>11048</v>
      </c>
    </row>
    <row r="586" spans="1:35" x14ac:dyDescent="0.3">
      <c r="A586" s="98">
        <v>583</v>
      </c>
      <c r="P586" s="2" t="s">
        <v>4831</v>
      </c>
      <c r="S586" s="8" t="s">
        <v>2643</v>
      </c>
      <c r="AI586" s="2" t="s">
        <v>10239</v>
      </c>
    </row>
    <row r="587" spans="1:35" x14ac:dyDescent="0.3">
      <c r="A587" s="98">
        <v>584</v>
      </c>
      <c r="P587" s="2" t="s">
        <v>4834</v>
      </c>
      <c r="S587" s="8" t="s">
        <v>2644</v>
      </c>
      <c r="AI587" s="2" t="s">
        <v>10297</v>
      </c>
    </row>
    <row r="588" spans="1:35" x14ac:dyDescent="0.3">
      <c r="A588" s="98">
        <v>585</v>
      </c>
      <c r="P588" s="2" t="s">
        <v>6051</v>
      </c>
      <c r="S588" s="8" t="s">
        <v>2645</v>
      </c>
      <c r="AI588" s="2" t="s">
        <v>9260</v>
      </c>
    </row>
    <row r="589" spans="1:35" x14ac:dyDescent="0.3">
      <c r="A589" s="98">
        <v>586</v>
      </c>
      <c r="P589" s="2" t="s">
        <v>6052</v>
      </c>
      <c r="S589" s="8" t="s">
        <v>2646</v>
      </c>
      <c r="AI589" s="2" t="s">
        <v>10701</v>
      </c>
    </row>
    <row r="590" spans="1:35" x14ac:dyDescent="0.3">
      <c r="A590" s="98">
        <v>587</v>
      </c>
      <c r="P590" s="2" t="s">
        <v>6053</v>
      </c>
      <c r="S590" s="8" t="s">
        <v>2647</v>
      </c>
      <c r="AI590" s="2" t="s">
        <v>11122</v>
      </c>
    </row>
    <row r="591" spans="1:35" x14ac:dyDescent="0.3">
      <c r="A591" s="98">
        <v>588</v>
      </c>
      <c r="P591" s="2" t="s">
        <v>6054</v>
      </c>
      <c r="S591" s="8" t="s">
        <v>2648</v>
      </c>
      <c r="AI591" s="2" t="s">
        <v>10452</v>
      </c>
    </row>
    <row r="592" spans="1:35" x14ac:dyDescent="0.3">
      <c r="A592" s="98">
        <v>589</v>
      </c>
      <c r="P592" s="2" t="s">
        <v>6055</v>
      </c>
      <c r="S592" s="8" t="s">
        <v>2649</v>
      </c>
      <c r="AI592" s="4" t="s">
        <v>12083</v>
      </c>
    </row>
    <row r="593" spans="1:35" x14ac:dyDescent="0.3">
      <c r="A593" s="98">
        <v>590</v>
      </c>
      <c r="P593" s="2" t="s">
        <v>6056</v>
      </c>
      <c r="S593" s="8" t="s">
        <v>2650</v>
      </c>
      <c r="AI593" s="2" t="s">
        <v>9492</v>
      </c>
    </row>
    <row r="594" spans="1:35" x14ac:dyDescent="0.3">
      <c r="A594" s="98">
        <v>591</v>
      </c>
      <c r="P594" s="2" t="s">
        <v>6057</v>
      </c>
      <c r="S594" s="8" t="s">
        <v>2651</v>
      </c>
      <c r="AI594" s="2" t="s">
        <v>10889</v>
      </c>
    </row>
    <row r="595" spans="1:35" x14ac:dyDescent="0.3">
      <c r="A595" s="98">
        <v>592</v>
      </c>
      <c r="P595" s="2" t="s">
        <v>5551</v>
      </c>
      <c r="S595" s="8" t="s">
        <v>2652</v>
      </c>
      <c r="AI595" s="2" t="s">
        <v>9470</v>
      </c>
    </row>
    <row r="596" spans="1:35" x14ac:dyDescent="0.3">
      <c r="A596" s="98">
        <v>593</v>
      </c>
      <c r="P596" s="2" t="s">
        <v>6058</v>
      </c>
      <c r="S596" s="8" t="s">
        <v>2653</v>
      </c>
      <c r="AI596" s="2" t="s">
        <v>10627</v>
      </c>
    </row>
    <row r="597" spans="1:35" x14ac:dyDescent="0.3">
      <c r="A597" s="98">
        <v>594</v>
      </c>
      <c r="P597" s="2" t="s">
        <v>6059</v>
      </c>
      <c r="S597" s="8" t="s">
        <v>2654</v>
      </c>
      <c r="AI597" s="2" t="s">
        <v>9551</v>
      </c>
    </row>
    <row r="598" spans="1:35" x14ac:dyDescent="0.3">
      <c r="A598" s="98">
        <v>595</v>
      </c>
      <c r="P598" s="2" t="s">
        <v>6060</v>
      </c>
      <c r="S598" s="8" t="s">
        <v>2655</v>
      </c>
      <c r="AI598" s="2" t="s">
        <v>10282</v>
      </c>
    </row>
    <row r="599" spans="1:35" x14ac:dyDescent="0.3">
      <c r="A599" s="98">
        <v>596</v>
      </c>
      <c r="P599" s="2" t="s">
        <v>4837</v>
      </c>
      <c r="S599" s="8" t="s">
        <v>2656</v>
      </c>
      <c r="AI599" s="2" t="s">
        <v>10782</v>
      </c>
    </row>
    <row r="600" spans="1:35" x14ac:dyDescent="0.3">
      <c r="A600" s="98">
        <v>597</v>
      </c>
      <c r="P600" s="2" t="s">
        <v>6061</v>
      </c>
      <c r="S600" s="8" t="s">
        <v>2657</v>
      </c>
      <c r="AI600" s="2" t="s">
        <v>10438</v>
      </c>
    </row>
    <row r="601" spans="1:35" x14ac:dyDescent="0.3">
      <c r="A601" s="98">
        <v>598</v>
      </c>
      <c r="P601" s="2" t="s">
        <v>6062</v>
      </c>
      <c r="S601" s="8" t="s">
        <v>2658</v>
      </c>
      <c r="AI601" s="2" t="s">
        <v>10834</v>
      </c>
    </row>
    <row r="602" spans="1:35" x14ac:dyDescent="0.3">
      <c r="A602" s="98">
        <v>599</v>
      </c>
      <c r="P602" s="2" t="s">
        <v>6063</v>
      </c>
      <c r="S602" s="8" t="s">
        <v>2659</v>
      </c>
      <c r="AI602" s="2" t="s">
        <v>9825</v>
      </c>
    </row>
    <row r="603" spans="1:35" x14ac:dyDescent="0.3">
      <c r="A603" s="98">
        <v>600</v>
      </c>
      <c r="P603" s="2" t="s">
        <v>6064</v>
      </c>
      <c r="S603" s="8" t="s">
        <v>2660</v>
      </c>
      <c r="AI603" s="2" t="s">
        <v>9566</v>
      </c>
    </row>
    <row r="604" spans="1:35" x14ac:dyDescent="0.3">
      <c r="A604" s="98">
        <v>601</v>
      </c>
      <c r="P604" s="2" t="s">
        <v>6065</v>
      </c>
      <c r="S604" s="8" t="s">
        <v>227</v>
      </c>
      <c r="AI604" s="2" t="s">
        <v>10250</v>
      </c>
    </row>
    <row r="605" spans="1:35" x14ac:dyDescent="0.3">
      <c r="A605" s="98">
        <v>602</v>
      </c>
      <c r="P605" s="2" t="s">
        <v>6066</v>
      </c>
      <c r="S605" s="8" t="s">
        <v>2661</v>
      </c>
      <c r="AI605" s="2" t="s">
        <v>10902</v>
      </c>
    </row>
    <row r="606" spans="1:35" x14ac:dyDescent="0.3">
      <c r="A606" s="98">
        <v>603</v>
      </c>
      <c r="P606" s="2" t="s">
        <v>6067</v>
      </c>
      <c r="S606" s="8" t="s">
        <v>2662</v>
      </c>
      <c r="AI606" s="2" t="s">
        <v>10926</v>
      </c>
    </row>
    <row r="607" spans="1:35" x14ac:dyDescent="0.3">
      <c r="A607" s="98">
        <v>604</v>
      </c>
      <c r="P607" s="2" t="s">
        <v>6068</v>
      </c>
      <c r="S607" s="8" t="s">
        <v>228</v>
      </c>
      <c r="AI607" s="2" t="s">
        <v>10510</v>
      </c>
    </row>
    <row r="608" spans="1:35" x14ac:dyDescent="0.3">
      <c r="A608" s="98">
        <v>605</v>
      </c>
      <c r="P608" s="2" t="s">
        <v>6069</v>
      </c>
      <c r="S608" s="8" t="s">
        <v>2663</v>
      </c>
      <c r="AI608" s="2" t="s">
        <v>9985</v>
      </c>
    </row>
    <row r="609" spans="1:35" x14ac:dyDescent="0.3">
      <c r="A609" s="98">
        <v>606</v>
      </c>
      <c r="P609" s="2" t="s">
        <v>6070</v>
      </c>
      <c r="S609" s="8" t="s">
        <v>2664</v>
      </c>
      <c r="AI609" s="2" t="s">
        <v>10118</v>
      </c>
    </row>
    <row r="610" spans="1:35" x14ac:dyDescent="0.3">
      <c r="A610" s="98">
        <v>607</v>
      </c>
      <c r="P610" s="2" t="s">
        <v>6071</v>
      </c>
      <c r="S610" s="8" t="s">
        <v>2665</v>
      </c>
      <c r="AI610" s="2" t="s">
        <v>11173</v>
      </c>
    </row>
    <row r="611" spans="1:35" x14ac:dyDescent="0.3">
      <c r="A611" s="98">
        <v>608</v>
      </c>
      <c r="P611" s="2" t="s">
        <v>6072</v>
      </c>
      <c r="S611" s="8" t="s">
        <v>2666</v>
      </c>
      <c r="AI611" s="4" t="s">
        <v>12084</v>
      </c>
    </row>
    <row r="612" spans="1:35" x14ac:dyDescent="0.3">
      <c r="A612" s="98">
        <v>609</v>
      </c>
      <c r="P612" s="2" t="s">
        <v>6073</v>
      </c>
      <c r="S612" s="8" t="s">
        <v>2667</v>
      </c>
      <c r="AI612" s="2" t="s">
        <v>10511</v>
      </c>
    </row>
    <row r="613" spans="1:35" x14ac:dyDescent="0.3">
      <c r="A613" s="98">
        <v>610</v>
      </c>
      <c r="P613" s="2" t="s">
        <v>6074</v>
      </c>
      <c r="S613" s="8" t="s">
        <v>2668</v>
      </c>
      <c r="AI613" s="2" t="s">
        <v>11059</v>
      </c>
    </row>
    <row r="614" spans="1:35" x14ac:dyDescent="0.3">
      <c r="A614" s="98">
        <v>611</v>
      </c>
      <c r="P614" s="2" t="s">
        <v>6075</v>
      </c>
      <c r="S614" s="8" t="s">
        <v>2669</v>
      </c>
      <c r="AI614" s="2" t="s">
        <v>10257</v>
      </c>
    </row>
    <row r="615" spans="1:35" x14ac:dyDescent="0.3">
      <c r="A615" s="98">
        <v>612</v>
      </c>
      <c r="P615" s="2" t="s">
        <v>6076</v>
      </c>
      <c r="S615" s="8" t="s">
        <v>2670</v>
      </c>
      <c r="AI615" s="2" t="s">
        <v>10755</v>
      </c>
    </row>
    <row r="616" spans="1:35" x14ac:dyDescent="0.3">
      <c r="A616" s="98">
        <v>613</v>
      </c>
      <c r="P616" s="2" t="s">
        <v>6077</v>
      </c>
      <c r="S616" s="8" t="s">
        <v>2671</v>
      </c>
      <c r="AI616" s="2" t="s">
        <v>10965</v>
      </c>
    </row>
    <row r="617" spans="1:35" x14ac:dyDescent="0.3">
      <c r="A617" s="98">
        <v>614</v>
      </c>
      <c r="P617" s="2" t="s">
        <v>6078</v>
      </c>
      <c r="S617" s="8" t="s">
        <v>2672</v>
      </c>
      <c r="AI617" s="2" t="s">
        <v>11129</v>
      </c>
    </row>
    <row r="618" spans="1:35" x14ac:dyDescent="0.3">
      <c r="A618" s="98">
        <v>615</v>
      </c>
      <c r="P618" s="2" t="s">
        <v>6079</v>
      </c>
      <c r="S618" s="8" t="s">
        <v>2673</v>
      </c>
      <c r="AI618" s="2" t="s">
        <v>10350</v>
      </c>
    </row>
    <row r="619" spans="1:35" x14ac:dyDescent="0.3">
      <c r="A619" s="98">
        <v>616</v>
      </c>
      <c r="P619" s="2" t="s">
        <v>6080</v>
      </c>
      <c r="S619" s="8" t="s">
        <v>2674</v>
      </c>
      <c r="AI619" s="2" t="s">
        <v>10333</v>
      </c>
    </row>
    <row r="620" spans="1:35" x14ac:dyDescent="0.3">
      <c r="A620" s="98">
        <v>617</v>
      </c>
      <c r="P620" s="2" t="s">
        <v>6081</v>
      </c>
      <c r="S620" s="8" t="s">
        <v>2675</v>
      </c>
      <c r="AI620" s="2" t="s">
        <v>9908</v>
      </c>
    </row>
    <row r="621" spans="1:35" x14ac:dyDescent="0.3">
      <c r="A621" s="98">
        <v>618</v>
      </c>
      <c r="P621" s="2" t="s">
        <v>6082</v>
      </c>
      <c r="S621" s="8" t="s">
        <v>2676</v>
      </c>
      <c r="AI621" s="2" t="s">
        <v>11018</v>
      </c>
    </row>
    <row r="622" spans="1:35" x14ac:dyDescent="0.3">
      <c r="A622" s="98">
        <v>619</v>
      </c>
      <c r="P622" s="2" t="s">
        <v>3651</v>
      </c>
      <c r="S622" s="8" t="s">
        <v>2677</v>
      </c>
      <c r="AI622" s="2" t="s">
        <v>10523</v>
      </c>
    </row>
    <row r="623" spans="1:35" x14ac:dyDescent="0.3">
      <c r="A623" s="98">
        <v>620</v>
      </c>
      <c r="P623" s="2" t="s">
        <v>6083</v>
      </c>
      <c r="S623" s="8" t="s">
        <v>2678</v>
      </c>
      <c r="AI623" s="2" t="s">
        <v>10278</v>
      </c>
    </row>
    <row r="624" spans="1:35" x14ac:dyDescent="0.3">
      <c r="A624" s="98">
        <v>621</v>
      </c>
      <c r="P624" s="2" t="s">
        <v>6084</v>
      </c>
      <c r="S624" s="8" t="s">
        <v>2679</v>
      </c>
      <c r="AI624" s="2" t="s">
        <v>10245</v>
      </c>
    </row>
    <row r="625" spans="1:35" x14ac:dyDescent="0.3">
      <c r="A625" s="98">
        <v>622</v>
      </c>
      <c r="P625" s="2" t="s">
        <v>6085</v>
      </c>
      <c r="S625" s="8" t="s">
        <v>2680</v>
      </c>
      <c r="AI625" s="2" t="s">
        <v>10318</v>
      </c>
    </row>
    <row r="626" spans="1:35" x14ac:dyDescent="0.3">
      <c r="A626" s="98">
        <v>623</v>
      </c>
      <c r="P626" s="2" t="s">
        <v>6086</v>
      </c>
      <c r="S626" s="8" t="s">
        <v>2681</v>
      </c>
      <c r="AI626" s="2" t="s">
        <v>10643</v>
      </c>
    </row>
    <row r="627" spans="1:35" x14ac:dyDescent="0.3">
      <c r="A627" s="98">
        <v>624</v>
      </c>
      <c r="P627" s="2" t="s">
        <v>6087</v>
      </c>
      <c r="S627" s="8" t="s">
        <v>2682</v>
      </c>
      <c r="AI627" s="4" t="s">
        <v>12085</v>
      </c>
    </row>
    <row r="628" spans="1:35" x14ac:dyDescent="0.3">
      <c r="A628" s="98">
        <v>625</v>
      </c>
      <c r="P628" s="2" t="s">
        <v>6088</v>
      </c>
      <c r="S628" s="8" t="s">
        <v>2683</v>
      </c>
      <c r="AI628" s="2" t="s">
        <v>11010</v>
      </c>
    </row>
    <row r="629" spans="1:35" x14ac:dyDescent="0.3">
      <c r="A629" s="98">
        <v>626</v>
      </c>
      <c r="P629" s="2" t="s">
        <v>6089</v>
      </c>
      <c r="S629" s="8" t="s">
        <v>2684</v>
      </c>
      <c r="AI629" s="2" t="s">
        <v>9535</v>
      </c>
    </row>
    <row r="630" spans="1:35" x14ac:dyDescent="0.3">
      <c r="A630" s="98">
        <v>627</v>
      </c>
      <c r="P630" s="2" t="s">
        <v>6090</v>
      </c>
      <c r="S630" s="8" t="s">
        <v>2685</v>
      </c>
      <c r="AI630" s="2" t="s">
        <v>10091</v>
      </c>
    </row>
    <row r="631" spans="1:35" x14ac:dyDescent="0.3">
      <c r="A631" s="98">
        <v>628</v>
      </c>
      <c r="P631" s="2" t="s">
        <v>3652</v>
      </c>
      <c r="S631" s="8" t="s">
        <v>2686</v>
      </c>
      <c r="AI631" s="2" t="s">
        <v>11156</v>
      </c>
    </row>
    <row r="632" spans="1:35" x14ac:dyDescent="0.3">
      <c r="A632" s="98">
        <v>629</v>
      </c>
      <c r="P632" s="2" t="s">
        <v>6091</v>
      </c>
      <c r="S632" s="8" t="s">
        <v>2687</v>
      </c>
      <c r="AI632" s="2" t="s">
        <v>11101</v>
      </c>
    </row>
    <row r="633" spans="1:35" x14ac:dyDescent="0.3">
      <c r="A633" s="98">
        <v>630</v>
      </c>
      <c r="P633" s="2" t="s">
        <v>6092</v>
      </c>
      <c r="S633" s="8" t="s">
        <v>2688</v>
      </c>
      <c r="AI633" s="2" t="s">
        <v>10353</v>
      </c>
    </row>
    <row r="634" spans="1:35" x14ac:dyDescent="0.3">
      <c r="A634" s="98">
        <v>631</v>
      </c>
      <c r="P634" s="2" t="s">
        <v>6093</v>
      </c>
      <c r="S634" s="8" t="s">
        <v>2689</v>
      </c>
      <c r="AI634" s="2" t="s">
        <v>10124</v>
      </c>
    </row>
    <row r="635" spans="1:35" x14ac:dyDescent="0.3">
      <c r="A635" s="98">
        <v>632</v>
      </c>
      <c r="P635" s="2" t="s">
        <v>6094</v>
      </c>
      <c r="S635" s="8" t="s">
        <v>2690</v>
      </c>
      <c r="AI635" s="2" t="s">
        <v>9410</v>
      </c>
    </row>
    <row r="636" spans="1:35" x14ac:dyDescent="0.3">
      <c r="A636" s="98">
        <v>633</v>
      </c>
      <c r="P636" s="2" t="s">
        <v>6095</v>
      </c>
      <c r="S636" s="8" t="s">
        <v>2691</v>
      </c>
      <c r="AI636" s="2" t="s">
        <v>10161</v>
      </c>
    </row>
    <row r="637" spans="1:35" x14ac:dyDescent="0.3">
      <c r="A637" s="98">
        <v>634</v>
      </c>
      <c r="P637" s="2" t="s">
        <v>6096</v>
      </c>
      <c r="S637" s="8" t="s">
        <v>2692</v>
      </c>
      <c r="AI637" s="2" t="s">
        <v>11115</v>
      </c>
    </row>
    <row r="638" spans="1:35" x14ac:dyDescent="0.3">
      <c r="A638" s="98">
        <v>635</v>
      </c>
      <c r="P638" s="2" t="s">
        <v>6097</v>
      </c>
      <c r="S638" s="8" t="s">
        <v>2693</v>
      </c>
      <c r="AI638" s="2" t="s">
        <v>10638</v>
      </c>
    </row>
    <row r="639" spans="1:35" x14ac:dyDescent="0.3">
      <c r="A639" s="98">
        <v>636</v>
      </c>
      <c r="P639" s="2" t="s">
        <v>6098</v>
      </c>
      <c r="S639" s="8" t="s">
        <v>2694</v>
      </c>
      <c r="AI639" s="2" t="s">
        <v>9537</v>
      </c>
    </row>
    <row r="640" spans="1:35" x14ac:dyDescent="0.3">
      <c r="A640" s="98">
        <v>637</v>
      </c>
      <c r="P640" s="2" t="s">
        <v>6099</v>
      </c>
      <c r="S640" s="8" t="s">
        <v>2695</v>
      </c>
      <c r="AI640" s="2" t="s">
        <v>10985</v>
      </c>
    </row>
    <row r="641" spans="1:35" x14ac:dyDescent="0.3">
      <c r="A641" s="98">
        <v>638</v>
      </c>
      <c r="P641" s="2" t="s">
        <v>6100</v>
      </c>
      <c r="S641" s="8" t="s">
        <v>2696</v>
      </c>
      <c r="AI641" s="2" t="s">
        <v>10571</v>
      </c>
    </row>
    <row r="642" spans="1:35" x14ac:dyDescent="0.3">
      <c r="A642" s="98">
        <v>639</v>
      </c>
      <c r="P642" s="2" t="s">
        <v>6101</v>
      </c>
      <c r="S642" s="8" t="s">
        <v>2697</v>
      </c>
      <c r="AI642" s="2" t="s">
        <v>9370</v>
      </c>
    </row>
    <row r="643" spans="1:35" x14ac:dyDescent="0.3">
      <c r="A643" s="98">
        <v>640</v>
      </c>
      <c r="P643" s="2" t="s">
        <v>6102</v>
      </c>
      <c r="S643" s="8" t="s">
        <v>2698</v>
      </c>
      <c r="AI643" s="2" t="s">
        <v>10020</v>
      </c>
    </row>
    <row r="644" spans="1:35" x14ac:dyDescent="0.3">
      <c r="A644" s="98">
        <v>641</v>
      </c>
      <c r="P644" s="2" t="s">
        <v>6103</v>
      </c>
      <c r="S644" s="8" t="s">
        <v>2699</v>
      </c>
      <c r="AI644" s="2" t="s">
        <v>11003</v>
      </c>
    </row>
    <row r="645" spans="1:35" x14ac:dyDescent="0.3">
      <c r="A645" s="98">
        <v>642</v>
      </c>
      <c r="P645" s="2" t="s">
        <v>6104</v>
      </c>
      <c r="S645" s="8" t="s">
        <v>2700</v>
      </c>
      <c r="AI645" s="2" t="s">
        <v>9367</v>
      </c>
    </row>
    <row r="646" spans="1:35" x14ac:dyDescent="0.3">
      <c r="A646" s="98">
        <v>643</v>
      </c>
      <c r="P646" s="2" t="s">
        <v>6105</v>
      </c>
      <c r="S646" s="8" t="s">
        <v>2701</v>
      </c>
      <c r="AI646" s="4" t="s">
        <v>12086</v>
      </c>
    </row>
    <row r="647" spans="1:35" x14ac:dyDescent="0.3">
      <c r="A647" s="98">
        <v>644</v>
      </c>
      <c r="P647" s="2" t="s">
        <v>2964</v>
      </c>
      <c r="S647" s="8" t="s">
        <v>2702</v>
      </c>
      <c r="AI647" s="4" t="s">
        <v>12087</v>
      </c>
    </row>
    <row r="648" spans="1:35" x14ac:dyDescent="0.3">
      <c r="A648" s="98">
        <v>645</v>
      </c>
      <c r="P648" s="2" t="s">
        <v>4841</v>
      </c>
      <c r="S648" s="8" t="s">
        <v>2703</v>
      </c>
      <c r="AI648" s="2" t="s">
        <v>10995</v>
      </c>
    </row>
    <row r="649" spans="1:35" x14ac:dyDescent="0.3">
      <c r="A649" s="98">
        <v>646</v>
      </c>
      <c r="P649" s="2" t="s">
        <v>6106</v>
      </c>
      <c r="S649" s="8" t="s">
        <v>2704</v>
      </c>
      <c r="AI649" s="2" t="s">
        <v>10849</v>
      </c>
    </row>
    <row r="650" spans="1:35" x14ac:dyDescent="0.3">
      <c r="A650" s="98">
        <v>647</v>
      </c>
      <c r="P650" s="2" t="s">
        <v>6107</v>
      </c>
      <c r="S650" s="8" t="s">
        <v>2705</v>
      </c>
      <c r="AI650" s="2" t="s">
        <v>10430</v>
      </c>
    </row>
    <row r="651" spans="1:35" x14ac:dyDescent="0.3">
      <c r="A651" s="98">
        <v>648</v>
      </c>
      <c r="P651" s="2" t="s">
        <v>6108</v>
      </c>
      <c r="S651" s="8" t="s">
        <v>2706</v>
      </c>
      <c r="AI651" s="2" t="s">
        <v>10319</v>
      </c>
    </row>
    <row r="652" spans="1:35" x14ac:dyDescent="0.3">
      <c r="A652" s="98">
        <v>649</v>
      </c>
      <c r="P652" s="2" t="s">
        <v>6109</v>
      </c>
      <c r="S652" s="8" t="s">
        <v>2707</v>
      </c>
      <c r="AI652" s="2" t="s">
        <v>9954</v>
      </c>
    </row>
    <row r="653" spans="1:35" x14ac:dyDescent="0.3">
      <c r="A653" s="98">
        <v>650</v>
      </c>
      <c r="P653" s="2" t="s">
        <v>6110</v>
      </c>
      <c r="S653" s="8" t="s">
        <v>2708</v>
      </c>
      <c r="AI653" s="2" t="s">
        <v>11094</v>
      </c>
    </row>
    <row r="654" spans="1:35" x14ac:dyDescent="0.3">
      <c r="A654" s="98">
        <v>651</v>
      </c>
      <c r="P654" s="2" t="s">
        <v>6111</v>
      </c>
      <c r="S654" s="8" t="s">
        <v>2709</v>
      </c>
      <c r="AI654" s="4" t="s">
        <v>12088</v>
      </c>
    </row>
    <row r="655" spans="1:35" x14ac:dyDescent="0.3">
      <c r="A655" s="98">
        <v>652</v>
      </c>
      <c r="P655" s="2" t="s">
        <v>6112</v>
      </c>
      <c r="S655" s="8" t="s">
        <v>2710</v>
      </c>
      <c r="AI655" s="2" t="s">
        <v>11146</v>
      </c>
    </row>
    <row r="656" spans="1:35" x14ac:dyDescent="0.3">
      <c r="A656" s="98">
        <v>653</v>
      </c>
      <c r="P656" s="2" t="s">
        <v>2975</v>
      </c>
      <c r="S656" s="8" t="s">
        <v>1894</v>
      </c>
      <c r="AI656" s="2" t="s">
        <v>10123</v>
      </c>
    </row>
    <row r="657" spans="1:35" x14ac:dyDescent="0.3">
      <c r="A657" s="98">
        <v>654</v>
      </c>
      <c r="P657" s="2" t="s">
        <v>6113</v>
      </c>
      <c r="S657" s="8" t="s">
        <v>2711</v>
      </c>
      <c r="AI657" s="2" t="s">
        <v>10737</v>
      </c>
    </row>
    <row r="658" spans="1:35" x14ac:dyDescent="0.3">
      <c r="A658" s="98">
        <v>655</v>
      </c>
      <c r="P658" s="2" t="s">
        <v>6114</v>
      </c>
      <c r="S658" s="8" t="s">
        <v>2712</v>
      </c>
      <c r="AI658" s="2" t="s">
        <v>11068</v>
      </c>
    </row>
    <row r="659" spans="1:35" x14ac:dyDescent="0.3">
      <c r="A659" s="98">
        <v>656</v>
      </c>
      <c r="P659" s="2" t="s">
        <v>6115</v>
      </c>
      <c r="S659" s="8" t="s">
        <v>2713</v>
      </c>
      <c r="AI659" s="2" t="s">
        <v>10484</v>
      </c>
    </row>
    <row r="660" spans="1:35" x14ac:dyDescent="0.3">
      <c r="A660" s="98">
        <v>657</v>
      </c>
      <c r="P660" s="2" t="s">
        <v>2977</v>
      </c>
      <c r="S660" s="8" t="s">
        <v>2714</v>
      </c>
      <c r="AI660" s="2" t="s">
        <v>11070</v>
      </c>
    </row>
    <row r="661" spans="1:35" x14ac:dyDescent="0.3">
      <c r="A661" s="98">
        <v>658</v>
      </c>
      <c r="P661" s="2" t="s">
        <v>6116</v>
      </c>
      <c r="S661" s="8" t="s">
        <v>2715</v>
      </c>
      <c r="AI661" s="2" t="s">
        <v>10079</v>
      </c>
    </row>
    <row r="662" spans="1:35" x14ac:dyDescent="0.3">
      <c r="A662" s="98">
        <v>659</v>
      </c>
      <c r="P662" s="2" t="s">
        <v>4847</v>
      </c>
      <c r="S662" s="8" t="s">
        <v>2716</v>
      </c>
      <c r="AI662" s="2" t="s">
        <v>11036</v>
      </c>
    </row>
    <row r="663" spans="1:35" x14ac:dyDescent="0.3">
      <c r="A663" s="98">
        <v>660</v>
      </c>
      <c r="P663" s="2" t="s">
        <v>4850</v>
      </c>
      <c r="S663" s="8" t="s">
        <v>2717</v>
      </c>
      <c r="AI663" s="2" t="s">
        <v>9400</v>
      </c>
    </row>
    <row r="664" spans="1:35" x14ac:dyDescent="0.3">
      <c r="A664" s="98">
        <v>661</v>
      </c>
      <c r="P664" s="2" t="s">
        <v>6117</v>
      </c>
      <c r="S664" s="8" t="s">
        <v>2718</v>
      </c>
      <c r="AI664" s="4" t="s">
        <v>12089</v>
      </c>
    </row>
    <row r="665" spans="1:35" x14ac:dyDescent="0.3">
      <c r="A665" s="98">
        <v>662</v>
      </c>
      <c r="P665" s="2" t="s">
        <v>4853</v>
      </c>
      <c r="S665" s="8" t="s">
        <v>2719</v>
      </c>
      <c r="AI665" s="2" t="s">
        <v>9518</v>
      </c>
    </row>
    <row r="666" spans="1:35" x14ac:dyDescent="0.3">
      <c r="A666" s="98">
        <v>663</v>
      </c>
      <c r="P666" s="2" t="s">
        <v>6118</v>
      </c>
      <c r="S666" s="8" t="s">
        <v>2720</v>
      </c>
      <c r="AI666" s="2" t="s">
        <v>9498</v>
      </c>
    </row>
    <row r="667" spans="1:35" x14ac:dyDescent="0.3">
      <c r="A667" s="98">
        <v>664</v>
      </c>
      <c r="P667" s="2" t="s">
        <v>6119</v>
      </c>
      <c r="S667" s="8" t="s">
        <v>2721</v>
      </c>
      <c r="AI667" s="2" t="s">
        <v>9681</v>
      </c>
    </row>
    <row r="668" spans="1:35" x14ac:dyDescent="0.3">
      <c r="A668" s="98">
        <v>665</v>
      </c>
      <c r="P668" s="2" t="s">
        <v>6120</v>
      </c>
      <c r="S668" s="8" t="s">
        <v>2722</v>
      </c>
      <c r="AI668" s="2" t="s">
        <v>10541</v>
      </c>
    </row>
    <row r="669" spans="1:35" x14ac:dyDescent="0.3">
      <c r="A669" s="98">
        <v>666</v>
      </c>
      <c r="P669" s="2" t="s">
        <v>6121</v>
      </c>
      <c r="S669" s="8" t="s">
        <v>2723</v>
      </c>
      <c r="AI669" s="2" t="s">
        <v>10622</v>
      </c>
    </row>
    <row r="670" spans="1:35" x14ac:dyDescent="0.3">
      <c r="A670" s="98">
        <v>667</v>
      </c>
      <c r="P670" s="2" t="s">
        <v>6122</v>
      </c>
      <c r="S670" s="8" t="s">
        <v>2724</v>
      </c>
      <c r="AI670" s="2" t="s">
        <v>10398</v>
      </c>
    </row>
    <row r="671" spans="1:35" x14ac:dyDescent="0.3">
      <c r="A671" s="98">
        <v>668</v>
      </c>
      <c r="P671" s="2" t="s">
        <v>6123</v>
      </c>
      <c r="S671" s="8" t="s">
        <v>2725</v>
      </c>
      <c r="AI671" s="2" t="s">
        <v>11186</v>
      </c>
    </row>
    <row r="672" spans="1:35" x14ac:dyDescent="0.3">
      <c r="A672" s="98">
        <v>669</v>
      </c>
      <c r="P672" s="2" t="s">
        <v>6124</v>
      </c>
      <c r="S672" s="8" t="s">
        <v>2726</v>
      </c>
      <c r="AI672" s="2" t="s">
        <v>9820</v>
      </c>
    </row>
    <row r="673" spans="1:35" x14ac:dyDescent="0.3">
      <c r="A673" s="98">
        <v>670</v>
      </c>
      <c r="P673" s="2" t="s">
        <v>6125</v>
      </c>
      <c r="S673" s="8" t="s">
        <v>2727</v>
      </c>
      <c r="AI673" s="2" t="s">
        <v>10247</v>
      </c>
    </row>
    <row r="674" spans="1:35" x14ac:dyDescent="0.3">
      <c r="A674" s="98">
        <v>671</v>
      </c>
      <c r="P674" s="2" t="s">
        <v>6126</v>
      </c>
      <c r="S674" s="8" t="s">
        <v>2728</v>
      </c>
      <c r="AI674" s="2" t="s">
        <v>9369</v>
      </c>
    </row>
    <row r="675" spans="1:35" x14ac:dyDescent="0.3">
      <c r="A675" s="98">
        <v>672</v>
      </c>
      <c r="P675" s="2" t="s">
        <v>2993</v>
      </c>
      <c r="S675" s="8" t="s">
        <v>2729</v>
      </c>
      <c r="AI675" s="2" t="s">
        <v>10710</v>
      </c>
    </row>
    <row r="676" spans="1:35" x14ac:dyDescent="0.3">
      <c r="A676" s="98">
        <v>673</v>
      </c>
      <c r="P676" s="2" t="s">
        <v>6127</v>
      </c>
      <c r="S676" s="8" t="s">
        <v>2730</v>
      </c>
      <c r="AI676" s="2" t="s">
        <v>10098</v>
      </c>
    </row>
    <row r="677" spans="1:35" x14ac:dyDescent="0.3">
      <c r="A677" s="98">
        <v>674</v>
      </c>
      <c r="P677" s="2" t="s">
        <v>5561</v>
      </c>
      <c r="S677" s="8" t="s">
        <v>237</v>
      </c>
      <c r="AI677" s="2" t="s">
        <v>10348</v>
      </c>
    </row>
    <row r="678" spans="1:35" x14ac:dyDescent="0.3">
      <c r="A678" s="98">
        <v>675</v>
      </c>
      <c r="P678" s="2" t="s">
        <v>6128</v>
      </c>
      <c r="S678" s="8" t="s">
        <v>2731</v>
      </c>
      <c r="AI678" s="2" t="s">
        <v>10503</v>
      </c>
    </row>
    <row r="679" spans="1:35" x14ac:dyDescent="0.3">
      <c r="A679" s="98">
        <v>676</v>
      </c>
      <c r="P679" s="2" t="s">
        <v>6129</v>
      </c>
      <c r="S679" s="8" t="s">
        <v>2732</v>
      </c>
      <c r="AI679" s="2" t="s">
        <v>10248</v>
      </c>
    </row>
    <row r="680" spans="1:35" x14ac:dyDescent="0.3">
      <c r="A680" s="98">
        <v>677</v>
      </c>
      <c r="P680" s="2" t="s">
        <v>4856</v>
      </c>
      <c r="S680" s="8" t="s">
        <v>2733</v>
      </c>
      <c r="AI680" s="2" t="s">
        <v>10921</v>
      </c>
    </row>
    <row r="681" spans="1:35" x14ac:dyDescent="0.3">
      <c r="A681" s="98">
        <v>678</v>
      </c>
      <c r="P681" s="2" t="s">
        <v>4858</v>
      </c>
      <c r="S681" s="8" t="s">
        <v>2734</v>
      </c>
      <c r="AI681" s="2" t="s">
        <v>10181</v>
      </c>
    </row>
    <row r="682" spans="1:35" x14ac:dyDescent="0.3">
      <c r="A682" s="98">
        <v>679</v>
      </c>
      <c r="P682" s="2" t="s">
        <v>4861</v>
      </c>
      <c r="S682" s="8" t="s">
        <v>2735</v>
      </c>
      <c r="AI682" s="2" t="s">
        <v>10283</v>
      </c>
    </row>
    <row r="683" spans="1:35" x14ac:dyDescent="0.3">
      <c r="A683" s="98">
        <v>680</v>
      </c>
      <c r="P683" s="2" t="s">
        <v>6130</v>
      </c>
      <c r="S683" s="8" t="s">
        <v>2736</v>
      </c>
      <c r="AI683" s="2" t="s">
        <v>10763</v>
      </c>
    </row>
    <row r="684" spans="1:35" x14ac:dyDescent="0.3">
      <c r="A684" s="98">
        <v>681</v>
      </c>
      <c r="P684" s="2" t="s">
        <v>6131</v>
      </c>
      <c r="S684" s="8" t="s">
        <v>2737</v>
      </c>
      <c r="AI684" s="2" t="s">
        <v>10538</v>
      </c>
    </row>
    <row r="685" spans="1:35" x14ac:dyDescent="0.3">
      <c r="A685" s="98">
        <v>682</v>
      </c>
      <c r="P685" s="2" t="s">
        <v>4864</v>
      </c>
      <c r="S685" s="8" t="s">
        <v>2738</v>
      </c>
      <c r="AI685" s="2" t="s">
        <v>10818</v>
      </c>
    </row>
    <row r="686" spans="1:35" x14ac:dyDescent="0.3">
      <c r="A686" s="98">
        <v>683</v>
      </c>
      <c r="P686" s="2" t="s">
        <v>6132</v>
      </c>
      <c r="S686" s="8" t="s">
        <v>1929</v>
      </c>
      <c r="AI686" s="2" t="s">
        <v>10749</v>
      </c>
    </row>
    <row r="687" spans="1:35" x14ac:dyDescent="0.3">
      <c r="A687" s="98">
        <v>684</v>
      </c>
      <c r="P687" s="2" t="s">
        <v>6133</v>
      </c>
      <c r="S687" s="8" t="s">
        <v>2739</v>
      </c>
      <c r="AI687" s="2" t="s">
        <v>10428</v>
      </c>
    </row>
    <row r="688" spans="1:35" x14ac:dyDescent="0.3">
      <c r="A688" s="98">
        <v>685</v>
      </c>
      <c r="P688" s="2" t="s">
        <v>6134</v>
      </c>
      <c r="S688" s="8" t="s">
        <v>2740</v>
      </c>
      <c r="AI688" s="2" t="s">
        <v>9806</v>
      </c>
    </row>
    <row r="689" spans="1:35" x14ac:dyDescent="0.3">
      <c r="A689" s="98">
        <v>686</v>
      </c>
      <c r="P689" s="2" t="s">
        <v>6135</v>
      </c>
      <c r="S689" s="8" t="s">
        <v>2741</v>
      </c>
      <c r="AI689" s="4" t="s">
        <v>12090</v>
      </c>
    </row>
    <row r="690" spans="1:35" x14ac:dyDescent="0.3">
      <c r="A690" s="98">
        <v>687</v>
      </c>
      <c r="P690" s="2" t="s">
        <v>6136</v>
      </c>
      <c r="S690" s="8" t="s">
        <v>2742</v>
      </c>
      <c r="AI690" s="2" t="s">
        <v>10265</v>
      </c>
    </row>
    <row r="691" spans="1:35" x14ac:dyDescent="0.3">
      <c r="A691" s="98">
        <v>688</v>
      </c>
      <c r="P691" s="2" t="s">
        <v>6137</v>
      </c>
      <c r="S691" s="8" t="s">
        <v>2743</v>
      </c>
      <c r="AI691" s="2" t="s">
        <v>10608</v>
      </c>
    </row>
    <row r="692" spans="1:35" x14ac:dyDescent="0.3">
      <c r="A692" s="98">
        <v>689</v>
      </c>
      <c r="P692" s="2" t="s">
        <v>6138</v>
      </c>
      <c r="S692" s="8" t="s">
        <v>2744</v>
      </c>
      <c r="AI692" s="2" t="s">
        <v>9795</v>
      </c>
    </row>
    <row r="693" spans="1:35" x14ac:dyDescent="0.3">
      <c r="A693" s="98">
        <v>690</v>
      </c>
      <c r="P693" s="2" t="s">
        <v>6139</v>
      </c>
      <c r="S693" s="8" t="s">
        <v>2745</v>
      </c>
      <c r="AI693" s="2" t="s">
        <v>10284</v>
      </c>
    </row>
    <row r="694" spans="1:35" x14ac:dyDescent="0.3">
      <c r="A694" s="98">
        <v>691</v>
      </c>
      <c r="P694" s="2" t="s">
        <v>6140</v>
      </c>
      <c r="S694" s="8" t="s">
        <v>2746</v>
      </c>
      <c r="AI694" s="2" t="s">
        <v>9453</v>
      </c>
    </row>
    <row r="695" spans="1:35" x14ac:dyDescent="0.3">
      <c r="A695" s="98">
        <v>692</v>
      </c>
      <c r="P695" s="2" t="s">
        <v>6141</v>
      </c>
      <c r="S695" s="8" t="s">
        <v>2747</v>
      </c>
      <c r="AI695" s="2" t="s">
        <v>10885</v>
      </c>
    </row>
    <row r="696" spans="1:35" x14ac:dyDescent="0.3">
      <c r="A696" s="98">
        <v>693</v>
      </c>
      <c r="P696" s="2" t="s">
        <v>6142</v>
      </c>
      <c r="S696" s="8" t="s">
        <v>2748</v>
      </c>
      <c r="AI696" s="2" t="s">
        <v>11162</v>
      </c>
    </row>
    <row r="697" spans="1:35" x14ac:dyDescent="0.3">
      <c r="A697" s="98">
        <v>694</v>
      </c>
      <c r="P697" s="2" t="s">
        <v>3490</v>
      </c>
      <c r="S697" s="8" t="s">
        <v>2749</v>
      </c>
      <c r="AI697" s="2" t="s">
        <v>10465</v>
      </c>
    </row>
    <row r="698" spans="1:35" x14ac:dyDescent="0.3">
      <c r="A698" s="98">
        <v>695</v>
      </c>
      <c r="P698" s="2" t="s">
        <v>4868</v>
      </c>
      <c r="S698" s="8" t="s">
        <v>2750</v>
      </c>
      <c r="AI698" s="2" t="s">
        <v>10392</v>
      </c>
    </row>
    <row r="699" spans="1:35" x14ac:dyDescent="0.3">
      <c r="A699" s="98">
        <v>696</v>
      </c>
      <c r="P699" s="2" t="s">
        <v>6143</v>
      </c>
      <c r="S699" s="8" t="s">
        <v>2751</v>
      </c>
      <c r="AI699" s="2" t="s">
        <v>9237</v>
      </c>
    </row>
    <row r="700" spans="1:35" x14ac:dyDescent="0.3">
      <c r="A700" s="98">
        <v>697</v>
      </c>
      <c r="P700" s="2" t="s">
        <v>6144</v>
      </c>
      <c r="S700" s="8" t="s">
        <v>239</v>
      </c>
      <c r="AI700" s="2" t="s">
        <v>9372</v>
      </c>
    </row>
    <row r="701" spans="1:35" x14ac:dyDescent="0.3">
      <c r="A701" s="98">
        <v>698</v>
      </c>
      <c r="P701" s="2" t="s">
        <v>6145</v>
      </c>
      <c r="S701" s="8" t="s">
        <v>2752</v>
      </c>
      <c r="AI701" s="2" t="s">
        <v>9963</v>
      </c>
    </row>
    <row r="702" spans="1:35" x14ac:dyDescent="0.3">
      <c r="A702" s="98">
        <v>699</v>
      </c>
      <c r="P702" s="2" t="s">
        <v>6146</v>
      </c>
      <c r="S702" s="8" t="s">
        <v>2753</v>
      </c>
      <c r="AI702" s="2" t="s">
        <v>10223</v>
      </c>
    </row>
    <row r="703" spans="1:35" x14ac:dyDescent="0.3">
      <c r="A703" s="98">
        <v>700</v>
      </c>
      <c r="P703" s="2" t="s">
        <v>6147</v>
      </c>
      <c r="S703" s="8" t="s">
        <v>2754</v>
      </c>
      <c r="AI703" s="2" t="s">
        <v>9592</v>
      </c>
    </row>
    <row r="704" spans="1:35" x14ac:dyDescent="0.3">
      <c r="A704" s="98">
        <v>701</v>
      </c>
      <c r="P704" s="2" t="s">
        <v>6148</v>
      </c>
      <c r="S704" s="8" t="s">
        <v>2755</v>
      </c>
      <c r="AI704" s="2" t="s">
        <v>9301</v>
      </c>
    </row>
    <row r="705" spans="1:35" x14ac:dyDescent="0.3">
      <c r="A705" s="98">
        <v>702</v>
      </c>
      <c r="P705" s="2" t="s">
        <v>6149</v>
      </c>
      <c r="S705" s="8" t="s">
        <v>2756</v>
      </c>
      <c r="AI705" s="2" t="s">
        <v>9226</v>
      </c>
    </row>
    <row r="706" spans="1:35" x14ac:dyDescent="0.3">
      <c r="A706" s="98">
        <v>703</v>
      </c>
      <c r="P706" s="2" t="s">
        <v>6150</v>
      </c>
      <c r="S706" s="8" t="s">
        <v>2757</v>
      </c>
      <c r="AI706" s="2" t="s">
        <v>10312</v>
      </c>
    </row>
    <row r="707" spans="1:35" x14ac:dyDescent="0.3">
      <c r="A707" s="98">
        <v>704</v>
      </c>
      <c r="P707" s="2" t="s">
        <v>4840</v>
      </c>
      <c r="S707" s="8" t="s">
        <v>2758</v>
      </c>
      <c r="AI707" s="2" t="s">
        <v>10120</v>
      </c>
    </row>
    <row r="708" spans="1:35" x14ac:dyDescent="0.3">
      <c r="A708" s="98">
        <v>705</v>
      </c>
      <c r="P708" s="2" t="s">
        <v>6151</v>
      </c>
      <c r="S708" s="8" t="s">
        <v>2759</v>
      </c>
      <c r="AI708" s="2" t="s">
        <v>9947</v>
      </c>
    </row>
    <row r="709" spans="1:35" x14ac:dyDescent="0.3">
      <c r="A709" s="98">
        <v>706</v>
      </c>
      <c r="P709" s="2" t="s">
        <v>6152</v>
      </c>
      <c r="S709" s="8" t="s">
        <v>2760</v>
      </c>
      <c r="AI709" s="2" t="s">
        <v>10034</v>
      </c>
    </row>
    <row r="710" spans="1:35" x14ac:dyDescent="0.3">
      <c r="A710" s="98">
        <v>707</v>
      </c>
      <c r="P710" s="2" t="s">
        <v>6153</v>
      </c>
      <c r="S710" s="8" t="s">
        <v>2761</v>
      </c>
      <c r="AI710" s="2" t="s">
        <v>10455</v>
      </c>
    </row>
    <row r="711" spans="1:35" x14ac:dyDescent="0.3">
      <c r="A711" s="98">
        <v>708</v>
      </c>
      <c r="P711" s="2" t="s">
        <v>4870</v>
      </c>
      <c r="S711" s="8" t="s">
        <v>2762</v>
      </c>
      <c r="AI711" s="2" t="s">
        <v>10669</v>
      </c>
    </row>
    <row r="712" spans="1:35" x14ac:dyDescent="0.3">
      <c r="A712" s="98">
        <v>709</v>
      </c>
      <c r="P712" s="2" t="s">
        <v>6154</v>
      </c>
      <c r="S712" s="8" t="s">
        <v>2763</v>
      </c>
      <c r="AI712" s="4" t="s">
        <v>12091</v>
      </c>
    </row>
    <row r="713" spans="1:35" x14ac:dyDescent="0.3">
      <c r="A713" s="98">
        <v>710</v>
      </c>
      <c r="P713" s="2" t="s">
        <v>3058</v>
      </c>
      <c r="S713" s="8" t="s">
        <v>2764</v>
      </c>
      <c r="AI713" s="2" t="s">
        <v>10057</v>
      </c>
    </row>
    <row r="714" spans="1:35" x14ac:dyDescent="0.3">
      <c r="A714" s="98">
        <v>711</v>
      </c>
      <c r="P714" s="2" t="s">
        <v>6155</v>
      </c>
      <c r="S714" s="8" t="s">
        <v>2765</v>
      </c>
      <c r="AI714" s="2" t="s">
        <v>10015</v>
      </c>
    </row>
    <row r="715" spans="1:35" x14ac:dyDescent="0.3">
      <c r="A715" s="98">
        <v>712</v>
      </c>
      <c r="P715" s="2" t="s">
        <v>6156</v>
      </c>
      <c r="S715" s="8" t="s">
        <v>2766</v>
      </c>
      <c r="AI715" s="2" t="s">
        <v>10414</v>
      </c>
    </row>
    <row r="716" spans="1:35" x14ac:dyDescent="0.3">
      <c r="A716" s="98">
        <v>713</v>
      </c>
      <c r="P716" s="2" t="s">
        <v>6157</v>
      </c>
      <c r="S716" s="8" t="s">
        <v>2767</v>
      </c>
      <c r="AI716" s="2" t="s">
        <v>10887</v>
      </c>
    </row>
    <row r="717" spans="1:35" x14ac:dyDescent="0.3">
      <c r="A717" s="98">
        <v>714</v>
      </c>
      <c r="P717" s="2" t="s">
        <v>6158</v>
      </c>
      <c r="S717" s="8" t="s">
        <v>2768</v>
      </c>
      <c r="AI717" s="2" t="s">
        <v>10368</v>
      </c>
    </row>
    <row r="718" spans="1:35" x14ac:dyDescent="0.3">
      <c r="A718" s="98">
        <v>715</v>
      </c>
      <c r="P718" s="2" t="s">
        <v>6159</v>
      </c>
      <c r="S718" s="8" t="s">
        <v>2769</v>
      </c>
      <c r="AI718" s="2" t="s">
        <v>10532</v>
      </c>
    </row>
    <row r="719" spans="1:35" x14ac:dyDescent="0.3">
      <c r="A719" s="98">
        <v>716</v>
      </c>
      <c r="P719" s="2" t="s">
        <v>4873</v>
      </c>
      <c r="S719" s="8" t="s">
        <v>2770</v>
      </c>
      <c r="AI719" s="2" t="s">
        <v>10219</v>
      </c>
    </row>
    <row r="720" spans="1:35" x14ac:dyDescent="0.3">
      <c r="A720" s="98">
        <v>717</v>
      </c>
      <c r="P720" s="2" t="s">
        <v>4876</v>
      </c>
      <c r="S720" s="8" t="s">
        <v>2771</v>
      </c>
      <c r="AI720" s="2" t="s">
        <v>10715</v>
      </c>
    </row>
    <row r="721" spans="1:35" x14ac:dyDescent="0.3">
      <c r="A721" s="98">
        <v>718</v>
      </c>
      <c r="P721" s="2" t="s">
        <v>4878</v>
      </c>
      <c r="S721" s="8" t="s">
        <v>2772</v>
      </c>
      <c r="AI721" s="2" t="s">
        <v>11175</v>
      </c>
    </row>
    <row r="722" spans="1:35" x14ac:dyDescent="0.3">
      <c r="A722" s="98">
        <v>719</v>
      </c>
      <c r="P722" s="2" t="s">
        <v>4880</v>
      </c>
      <c r="S722" s="8" t="s">
        <v>2773</v>
      </c>
      <c r="AI722" s="2" t="s">
        <v>10254</v>
      </c>
    </row>
    <row r="723" spans="1:35" x14ac:dyDescent="0.3">
      <c r="A723" s="98">
        <v>720</v>
      </c>
      <c r="P723" s="2" t="s">
        <v>6160</v>
      </c>
      <c r="S723" s="8" t="s">
        <v>2774</v>
      </c>
      <c r="AI723" s="2" t="s">
        <v>9459</v>
      </c>
    </row>
    <row r="724" spans="1:35" x14ac:dyDescent="0.3">
      <c r="A724" s="98">
        <v>721</v>
      </c>
      <c r="P724" s="2" t="s">
        <v>6161</v>
      </c>
      <c r="S724" s="8" t="s">
        <v>241</v>
      </c>
      <c r="AI724" s="2" t="s">
        <v>10908</v>
      </c>
    </row>
    <row r="725" spans="1:35" x14ac:dyDescent="0.3">
      <c r="A725" s="98">
        <v>722</v>
      </c>
      <c r="P725" s="2" t="s">
        <v>3071</v>
      </c>
      <c r="S725" s="8" t="s">
        <v>2775</v>
      </c>
      <c r="AI725" s="2" t="s">
        <v>10729</v>
      </c>
    </row>
    <row r="726" spans="1:35" x14ac:dyDescent="0.3">
      <c r="A726" s="98">
        <v>723</v>
      </c>
      <c r="P726" s="2" t="s">
        <v>4885</v>
      </c>
      <c r="S726" s="8" t="s">
        <v>2776</v>
      </c>
      <c r="AI726" s="2" t="s">
        <v>10027</v>
      </c>
    </row>
    <row r="727" spans="1:35" x14ac:dyDescent="0.3">
      <c r="A727" s="98">
        <v>724</v>
      </c>
      <c r="P727" s="2" t="s">
        <v>4887</v>
      </c>
      <c r="S727" s="8" t="s">
        <v>2777</v>
      </c>
      <c r="AI727" s="2" t="s">
        <v>11184</v>
      </c>
    </row>
    <row r="728" spans="1:35" x14ac:dyDescent="0.3">
      <c r="A728" s="98">
        <v>725</v>
      </c>
      <c r="P728" s="2" t="s">
        <v>6162</v>
      </c>
      <c r="S728" s="8" t="s">
        <v>2778</v>
      </c>
      <c r="AI728" s="2" t="s">
        <v>10458</v>
      </c>
    </row>
    <row r="729" spans="1:35" x14ac:dyDescent="0.3">
      <c r="A729" s="98">
        <v>726</v>
      </c>
      <c r="P729" s="2" t="s">
        <v>6163</v>
      </c>
      <c r="S729" s="8" t="s">
        <v>2779</v>
      </c>
      <c r="AI729" s="2" t="s">
        <v>9951</v>
      </c>
    </row>
    <row r="730" spans="1:35" x14ac:dyDescent="0.3">
      <c r="A730" s="98">
        <v>727</v>
      </c>
      <c r="P730" s="2" t="s">
        <v>6164</v>
      </c>
      <c r="S730" s="8" t="s">
        <v>2780</v>
      </c>
      <c r="AI730" s="2" t="s">
        <v>10773</v>
      </c>
    </row>
    <row r="731" spans="1:35" x14ac:dyDescent="0.3">
      <c r="A731" s="98">
        <v>728</v>
      </c>
      <c r="P731" s="2" t="s">
        <v>6165</v>
      </c>
      <c r="S731" s="8" t="s">
        <v>2781</v>
      </c>
      <c r="AI731" s="2" t="s">
        <v>11141</v>
      </c>
    </row>
    <row r="732" spans="1:35" x14ac:dyDescent="0.3">
      <c r="A732" s="98">
        <v>729</v>
      </c>
      <c r="P732" s="2" t="s">
        <v>6166</v>
      </c>
      <c r="S732" s="8" t="s">
        <v>2782</v>
      </c>
      <c r="AI732" s="2" t="s">
        <v>10846</v>
      </c>
    </row>
    <row r="733" spans="1:35" x14ac:dyDescent="0.3">
      <c r="A733" s="98">
        <v>730</v>
      </c>
      <c r="P733" s="2" t="s">
        <v>6167</v>
      </c>
      <c r="S733" s="8" t="s">
        <v>2783</v>
      </c>
      <c r="AI733" s="4" t="s">
        <v>12092</v>
      </c>
    </row>
    <row r="734" spans="1:35" x14ac:dyDescent="0.3">
      <c r="A734" s="98">
        <v>731</v>
      </c>
      <c r="P734" s="2" t="s">
        <v>6168</v>
      </c>
      <c r="S734" s="8" t="s">
        <v>2784</v>
      </c>
      <c r="AI734" s="2" t="s">
        <v>9326</v>
      </c>
    </row>
    <row r="735" spans="1:35" x14ac:dyDescent="0.3">
      <c r="A735" s="98">
        <v>732</v>
      </c>
      <c r="P735" s="2" t="s">
        <v>6169</v>
      </c>
      <c r="S735" s="8" t="s">
        <v>2785</v>
      </c>
      <c r="AI735" s="4" t="s">
        <v>12093</v>
      </c>
    </row>
    <row r="736" spans="1:35" x14ac:dyDescent="0.3">
      <c r="A736" s="98">
        <v>733</v>
      </c>
      <c r="P736" s="2" t="s">
        <v>6170</v>
      </c>
      <c r="S736" s="8" t="s">
        <v>2786</v>
      </c>
      <c r="AI736" s="4" t="s">
        <v>12094</v>
      </c>
    </row>
    <row r="737" spans="1:35" x14ac:dyDescent="0.3">
      <c r="A737" s="98">
        <v>734</v>
      </c>
      <c r="P737" s="2" t="s">
        <v>6171</v>
      </c>
      <c r="S737" s="8" t="s">
        <v>2787</v>
      </c>
      <c r="AI737" s="4" t="s">
        <v>12095</v>
      </c>
    </row>
    <row r="738" spans="1:35" x14ac:dyDescent="0.3">
      <c r="A738" s="98">
        <v>735</v>
      </c>
      <c r="P738" s="2" t="s">
        <v>6172</v>
      </c>
      <c r="S738" s="8" t="s">
        <v>2788</v>
      </c>
      <c r="AI738" s="4" t="s">
        <v>12096</v>
      </c>
    </row>
    <row r="739" spans="1:35" x14ac:dyDescent="0.3">
      <c r="A739" s="98">
        <v>736</v>
      </c>
      <c r="P739" s="2" t="s">
        <v>6173</v>
      </c>
      <c r="S739" s="8" t="s">
        <v>2789</v>
      </c>
      <c r="AI739" s="2" t="s">
        <v>9423</v>
      </c>
    </row>
    <row r="740" spans="1:35" x14ac:dyDescent="0.3">
      <c r="A740" s="98">
        <v>737</v>
      </c>
      <c r="P740" s="2" t="s">
        <v>6174</v>
      </c>
      <c r="S740" s="8" t="s">
        <v>2790</v>
      </c>
      <c r="AI740" s="2" t="s">
        <v>9319</v>
      </c>
    </row>
    <row r="741" spans="1:35" x14ac:dyDescent="0.3">
      <c r="A741" s="98">
        <v>738</v>
      </c>
      <c r="P741" s="2" t="s">
        <v>6175</v>
      </c>
      <c r="S741" s="8" t="s">
        <v>2791</v>
      </c>
      <c r="AI741" s="2" t="s">
        <v>10642</v>
      </c>
    </row>
    <row r="742" spans="1:35" x14ac:dyDescent="0.3">
      <c r="A742" s="98">
        <v>739</v>
      </c>
      <c r="P742" s="2" t="s">
        <v>6176</v>
      </c>
      <c r="S742" s="8" t="s">
        <v>243</v>
      </c>
      <c r="AI742" s="4" t="s">
        <v>12097</v>
      </c>
    </row>
    <row r="743" spans="1:35" x14ac:dyDescent="0.3">
      <c r="A743" s="98">
        <v>740</v>
      </c>
      <c r="P743" s="2" t="s">
        <v>6177</v>
      </c>
      <c r="S743" s="8" t="s">
        <v>2792</v>
      </c>
      <c r="AI743" s="4" t="s">
        <v>12098</v>
      </c>
    </row>
    <row r="744" spans="1:35" x14ac:dyDescent="0.3">
      <c r="A744" s="98">
        <v>741</v>
      </c>
      <c r="P744" s="2" t="s">
        <v>3084</v>
      </c>
      <c r="S744" s="8" t="s">
        <v>244</v>
      </c>
      <c r="AI744" s="2" t="s">
        <v>10155</v>
      </c>
    </row>
    <row r="745" spans="1:35" x14ac:dyDescent="0.3">
      <c r="A745" s="98">
        <v>742</v>
      </c>
      <c r="P745" s="2" t="s">
        <v>6178</v>
      </c>
      <c r="S745" s="8" t="s">
        <v>2793</v>
      </c>
      <c r="AI745" s="4" t="s">
        <v>12099</v>
      </c>
    </row>
    <row r="746" spans="1:35" x14ac:dyDescent="0.3">
      <c r="A746" s="98">
        <v>743</v>
      </c>
      <c r="P746" s="2" t="s">
        <v>6179</v>
      </c>
      <c r="S746" s="8" t="s">
        <v>2794</v>
      </c>
      <c r="AI746" s="2" t="s">
        <v>10802</v>
      </c>
    </row>
    <row r="747" spans="1:35" x14ac:dyDescent="0.3">
      <c r="A747" s="98">
        <v>744</v>
      </c>
      <c r="P747" s="2" t="s">
        <v>3676</v>
      </c>
      <c r="S747" s="8" t="s">
        <v>2795</v>
      </c>
      <c r="AI747" s="2" t="s">
        <v>10475</v>
      </c>
    </row>
    <row r="748" spans="1:35" x14ac:dyDescent="0.3">
      <c r="A748" s="98">
        <v>745</v>
      </c>
      <c r="P748" s="2" t="s">
        <v>6180</v>
      </c>
      <c r="S748" s="8" t="s">
        <v>2796</v>
      </c>
      <c r="AI748" s="2" t="s">
        <v>9279</v>
      </c>
    </row>
    <row r="749" spans="1:35" x14ac:dyDescent="0.3">
      <c r="A749" s="98">
        <v>746</v>
      </c>
      <c r="P749" s="2" t="s">
        <v>6181</v>
      </c>
      <c r="S749" s="8" t="s">
        <v>2797</v>
      </c>
      <c r="AI749" s="2" t="s">
        <v>9312</v>
      </c>
    </row>
    <row r="750" spans="1:35" x14ac:dyDescent="0.3">
      <c r="A750" s="98">
        <v>747</v>
      </c>
      <c r="P750" s="2" t="s">
        <v>6182</v>
      </c>
      <c r="S750" s="8" t="s">
        <v>2798</v>
      </c>
      <c r="AI750" s="2" t="s">
        <v>10617</v>
      </c>
    </row>
    <row r="751" spans="1:35" x14ac:dyDescent="0.3">
      <c r="A751" s="98">
        <v>748</v>
      </c>
      <c r="P751" s="2" t="s">
        <v>6183</v>
      </c>
      <c r="S751" s="8" t="s">
        <v>2799</v>
      </c>
      <c r="AI751" s="2" t="s">
        <v>11107</v>
      </c>
    </row>
    <row r="752" spans="1:35" x14ac:dyDescent="0.3">
      <c r="A752" s="98">
        <v>749</v>
      </c>
      <c r="P752" s="2" t="s">
        <v>6184</v>
      </c>
      <c r="S752" s="8" t="s">
        <v>2800</v>
      </c>
      <c r="AI752" s="2" t="s">
        <v>10778</v>
      </c>
    </row>
    <row r="753" spans="1:35" x14ac:dyDescent="0.3">
      <c r="A753" s="98">
        <v>750</v>
      </c>
      <c r="P753" s="2" t="s">
        <v>6185</v>
      </c>
      <c r="S753" s="8" t="s">
        <v>2801</v>
      </c>
      <c r="AI753" s="2" t="s">
        <v>10611</v>
      </c>
    </row>
    <row r="754" spans="1:35" x14ac:dyDescent="0.3">
      <c r="A754" s="98">
        <v>751</v>
      </c>
      <c r="P754" s="2" t="s">
        <v>6186</v>
      </c>
      <c r="S754" s="8" t="s">
        <v>2802</v>
      </c>
      <c r="AI754" s="2" t="s">
        <v>9503</v>
      </c>
    </row>
    <row r="755" spans="1:35" x14ac:dyDescent="0.3">
      <c r="A755" s="98">
        <v>752</v>
      </c>
      <c r="P755" s="2" t="s">
        <v>6187</v>
      </c>
      <c r="S755" s="8" t="s">
        <v>2803</v>
      </c>
      <c r="AI755" s="2" t="s">
        <v>10017</v>
      </c>
    </row>
    <row r="756" spans="1:35" x14ac:dyDescent="0.3">
      <c r="A756" s="98">
        <v>753</v>
      </c>
      <c r="P756" s="2" t="s">
        <v>6188</v>
      </c>
      <c r="S756" s="8" t="s">
        <v>2804</v>
      </c>
      <c r="AI756" s="2" t="s">
        <v>10525</v>
      </c>
    </row>
    <row r="757" spans="1:35" x14ac:dyDescent="0.3">
      <c r="A757" s="98">
        <v>754</v>
      </c>
      <c r="P757" s="2" t="s">
        <v>6189</v>
      </c>
      <c r="S757" s="8" t="s">
        <v>2805</v>
      </c>
      <c r="AI757" s="2" t="s">
        <v>10973</v>
      </c>
    </row>
    <row r="758" spans="1:35" x14ac:dyDescent="0.3">
      <c r="A758" s="98">
        <v>755</v>
      </c>
      <c r="P758" s="2" t="s">
        <v>4890</v>
      </c>
      <c r="S758" s="8" t="s">
        <v>2806</v>
      </c>
      <c r="AI758" s="2" t="s">
        <v>10661</v>
      </c>
    </row>
    <row r="759" spans="1:35" x14ac:dyDescent="0.3">
      <c r="A759" s="98">
        <v>756</v>
      </c>
      <c r="P759" s="2" t="s">
        <v>4906</v>
      </c>
      <c r="S759" s="8" t="s">
        <v>2807</v>
      </c>
      <c r="AI759" s="4" t="s">
        <v>12100</v>
      </c>
    </row>
    <row r="760" spans="1:35" x14ac:dyDescent="0.3">
      <c r="A760" s="98">
        <v>757</v>
      </c>
      <c r="P760" s="2" t="s">
        <v>6190</v>
      </c>
      <c r="S760" s="8" t="s">
        <v>2808</v>
      </c>
      <c r="AI760" s="2" t="s">
        <v>9797</v>
      </c>
    </row>
    <row r="761" spans="1:35" x14ac:dyDescent="0.3">
      <c r="A761" s="98">
        <v>758</v>
      </c>
      <c r="P761" s="2" t="s">
        <v>6191</v>
      </c>
      <c r="S761" s="8" t="s">
        <v>2809</v>
      </c>
      <c r="AI761" s="2" t="s">
        <v>11090</v>
      </c>
    </row>
    <row r="762" spans="1:35" x14ac:dyDescent="0.3">
      <c r="A762" s="98">
        <v>759</v>
      </c>
      <c r="P762" s="2" t="s">
        <v>6192</v>
      </c>
      <c r="S762" s="8" t="s">
        <v>2810</v>
      </c>
      <c r="AI762" s="2" t="s">
        <v>9997</v>
      </c>
    </row>
    <row r="763" spans="1:35" x14ac:dyDescent="0.3">
      <c r="A763" s="98">
        <v>760</v>
      </c>
      <c r="P763" s="2" t="s">
        <v>6193</v>
      </c>
      <c r="S763" s="8" t="s">
        <v>2811</v>
      </c>
      <c r="AI763" s="2" t="s">
        <v>10093</v>
      </c>
    </row>
    <row r="764" spans="1:35" x14ac:dyDescent="0.3">
      <c r="A764" s="98">
        <v>761</v>
      </c>
      <c r="P764" s="2" t="s">
        <v>6194</v>
      </c>
      <c r="S764" s="8" t="s">
        <v>2812</v>
      </c>
      <c r="AI764" s="2" t="s">
        <v>10585</v>
      </c>
    </row>
    <row r="765" spans="1:35" x14ac:dyDescent="0.3">
      <c r="A765" s="98">
        <v>762</v>
      </c>
      <c r="P765" s="2" t="s">
        <v>6195</v>
      </c>
      <c r="S765" s="8" t="s">
        <v>2813</v>
      </c>
      <c r="AI765" s="2" t="s">
        <v>10459</v>
      </c>
    </row>
    <row r="766" spans="1:35" x14ac:dyDescent="0.3">
      <c r="A766" s="98">
        <v>763</v>
      </c>
      <c r="P766" s="2" t="s">
        <v>6196</v>
      </c>
      <c r="S766" s="8" t="s">
        <v>2814</v>
      </c>
      <c r="AI766" s="2" t="s">
        <v>11013</v>
      </c>
    </row>
    <row r="767" spans="1:35" x14ac:dyDescent="0.3">
      <c r="A767" s="98">
        <v>764</v>
      </c>
      <c r="P767" s="2" t="s">
        <v>6197</v>
      </c>
      <c r="S767" s="8" t="s">
        <v>2815</v>
      </c>
      <c r="AI767" s="2" t="s">
        <v>10736</v>
      </c>
    </row>
    <row r="768" spans="1:35" x14ac:dyDescent="0.3">
      <c r="A768" s="98">
        <v>765</v>
      </c>
      <c r="P768" s="2" t="s">
        <v>6198</v>
      </c>
      <c r="S768" s="8" t="s">
        <v>2816</v>
      </c>
      <c r="AI768" s="4" t="s">
        <v>12101</v>
      </c>
    </row>
    <row r="769" spans="1:35" x14ac:dyDescent="0.3">
      <c r="A769" s="98">
        <v>766</v>
      </c>
      <c r="P769" s="2" t="s">
        <v>6199</v>
      </c>
      <c r="S769" s="8" t="s">
        <v>2817</v>
      </c>
      <c r="AI769" s="2" t="s">
        <v>10756</v>
      </c>
    </row>
    <row r="770" spans="1:35" x14ac:dyDescent="0.3">
      <c r="A770" s="98">
        <v>767</v>
      </c>
      <c r="P770" s="2" t="s">
        <v>6200</v>
      </c>
      <c r="S770" s="8" t="s">
        <v>2818</v>
      </c>
      <c r="AI770" s="2" t="s">
        <v>9960</v>
      </c>
    </row>
    <row r="771" spans="1:35" x14ac:dyDescent="0.3">
      <c r="A771" s="98">
        <v>768</v>
      </c>
      <c r="P771" s="2" t="s">
        <v>6201</v>
      </c>
      <c r="S771" s="8" t="s">
        <v>2819</v>
      </c>
      <c r="AI771" s="2" t="s">
        <v>10026</v>
      </c>
    </row>
    <row r="772" spans="1:35" x14ac:dyDescent="0.3">
      <c r="A772" s="98">
        <v>769</v>
      </c>
      <c r="P772" s="2" t="s">
        <v>6202</v>
      </c>
      <c r="S772" s="8" t="s">
        <v>247</v>
      </c>
      <c r="AI772" s="2" t="s">
        <v>10001</v>
      </c>
    </row>
    <row r="773" spans="1:35" x14ac:dyDescent="0.3">
      <c r="A773" s="98">
        <v>770</v>
      </c>
      <c r="P773" s="2" t="s">
        <v>4893</v>
      </c>
      <c r="S773" s="8" t="s">
        <v>2820</v>
      </c>
      <c r="AI773" s="4" t="s">
        <v>12102</v>
      </c>
    </row>
    <row r="774" spans="1:35" x14ac:dyDescent="0.3">
      <c r="A774" s="98">
        <v>771</v>
      </c>
      <c r="P774" s="2" t="s">
        <v>6203</v>
      </c>
      <c r="S774" s="8" t="s">
        <v>2821</v>
      </c>
      <c r="AI774" s="2" t="s">
        <v>9299</v>
      </c>
    </row>
    <row r="775" spans="1:35" x14ac:dyDescent="0.3">
      <c r="A775" s="98">
        <v>772</v>
      </c>
      <c r="P775" s="2" t="s">
        <v>6204</v>
      </c>
      <c r="S775" s="8" t="s">
        <v>2821</v>
      </c>
      <c r="AI775" s="2" t="s">
        <v>10234</v>
      </c>
    </row>
    <row r="776" spans="1:35" x14ac:dyDescent="0.3">
      <c r="A776" s="98">
        <v>773</v>
      </c>
      <c r="P776" s="2" t="s">
        <v>6205</v>
      </c>
      <c r="S776" s="8" t="s">
        <v>2822</v>
      </c>
      <c r="AI776" s="2" t="s">
        <v>10242</v>
      </c>
    </row>
    <row r="777" spans="1:35" x14ac:dyDescent="0.3">
      <c r="A777" s="98">
        <v>774</v>
      </c>
      <c r="P777" s="2" t="s">
        <v>5236</v>
      </c>
      <c r="S777" s="8" t="s">
        <v>2823</v>
      </c>
      <c r="AI777" s="2" t="s">
        <v>10381</v>
      </c>
    </row>
    <row r="778" spans="1:35" x14ac:dyDescent="0.3">
      <c r="A778" s="98">
        <v>775</v>
      </c>
      <c r="P778" s="2" t="s">
        <v>6206</v>
      </c>
      <c r="S778" s="8" t="s">
        <v>2824</v>
      </c>
      <c r="AI778" s="2" t="s">
        <v>10688</v>
      </c>
    </row>
    <row r="779" spans="1:35" x14ac:dyDescent="0.3">
      <c r="A779" s="98">
        <v>776</v>
      </c>
      <c r="P779" s="2" t="s">
        <v>6207</v>
      </c>
      <c r="S779" s="8" t="s">
        <v>2825</v>
      </c>
      <c r="AI779" s="2" t="s">
        <v>10958</v>
      </c>
    </row>
    <row r="780" spans="1:35" x14ac:dyDescent="0.3">
      <c r="A780" s="98">
        <v>777</v>
      </c>
      <c r="P780" s="2" t="s">
        <v>6208</v>
      </c>
      <c r="S780" s="8" t="s">
        <v>2826</v>
      </c>
      <c r="AI780" s="2" t="s">
        <v>9815</v>
      </c>
    </row>
    <row r="781" spans="1:35" x14ac:dyDescent="0.3">
      <c r="A781" s="98">
        <v>778</v>
      </c>
      <c r="P781" s="2" t="s">
        <v>6209</v>
      </c>
      <c r="S781" s="8" t="s">
        <v>2827</v>
      </c>
      <c r="AI781" s="2" t="s">
        <v>10761</v>
      </c>
    </row>
    <row r="782" spans="1:35" x14ac:dyDescent="0.3">
      <c r="A782" s="98">
        <v>779</v>
      </c>
      <c r="P782" s="2" t="s">
        <v>6210</v>
      </c>
      <c r="S782" s="8" t="s">
        <v>2828</v>
      </c>
      <c r="AI782" s="2" t="s">
        <v>10903</v>
      </c>
    </row>
    <row r="783" spans="1:35" x14ac:dyDescent="0.3">
      <c r="A783" s="98">
        <v>780</v>
      </c>
      <c r="P783" s="2" t="s">
        <v>6211</v>
      </c>
      <c r="S783" s="8" t="s">
        <v>2829</v>
      </c>
      <c r="AI783" s="2" t="s">
        <v>10746</v>
      </c>
    </row>
    <row r="784" spans="1:35" x14ac:dyDescent="0.3">
      <c r="A784" s="98">
        <v>781</v>
      </c>
      <c r="P784" s="2" t="s">
        <v>6212</v>
      </c>
      <c r="S784" s="8" t="s">
        <v>2032</v>
      </c>
      <c r="AI784" s="2" t="s">
        <v>11127</v>
      </c>
    </row>
    <row r="785" spans="1:35" x14ac:dyDescent="0.3">
      <c r="A785" s="98">
        <v>782</v>
      </c>
      <c r="P785" s="2" t="s">
        <v>6213</v>
      </c>
      <c r="S785" s="8" t="s">
        <v>2830</v>
      </c>
      <c r="AI785" s="2" t="s">
        <v>9533</v>
      </c>
    </row>
    <row r="786" spans="1:35" x14ac:dyDescent="0.3">
      <c r="A786" s="98">
        <v>783</v>
      </c>
      <c r="P786" s="2" t="s">
        <v>6214</v>
      </c>
      <c r="S786" s="8" t="s">
        <v>2831</v>
      </c>
      <c r="AI786" s="2" t="s">
        <v>10342</v>
      </c>
    </row>
    <row r="787" spans="1:35" x14ac:dyDescent="0.3">
      <c r="A787" s="98">
        <v>784</v>
      </c>
      <c r="P787" s="2" t="s">
        <v>6215</v>
      </c>
      <c r="S787" s="8" t="s">
        <v>2832</v>
      </c>
      <c r="AI787" s="2" t="s">
        <v>10605</v>
      </c>
    </row>
    <row r="788" spans="1:35" x14ac:dyDescent="0.3">
      <c r="A788" s="98">
        <v>785</v>
      </c>
      <c r="P788" s="2" t="s">
        <v>3118</v>
      </c>
      <c r="S788" s="8" t="s">
        <v>2833</v>
      </c>
      <c r="AI788" s="2" t="s">
        <v>10629</v>
      </c>
    </row>
    <row r="789" spans="1:35" x14ac:dyDescent="0.3">
      <c r="A789" s="98">
        <v>786</v>
      </c>
      <c r="P789" s="2" t="s">
        <v>6216</v>
      </c>
      <c r="S789" s="8" t="s">
        <v>2834</v>
      </c>
      <c r="AI789" s="2" t="s">
        <v>11138</v>
      </c>
    </row>
    <row r="790" spans="1:35" x14ac:dyDescent="0.3">
      <c r="A790" s="98">
        <v>787</v>
      </c>
      <c r="P790" s="2" t="s">
        <v>6217</v>
      </c>
      <c r="S790" s="8" t="s">
        <v>2835</v>
      </c>
      <c r="AI790" s="2" t="s">
        <v>10819</v>
      </c>
    </row>
    <row r="791" spans="1:35" x14ac:dyDescent="0.3">
      <c r="A791" s="98">
        <v>788</v>
      </c>
      <c r="P791" s="2" t="s">
        <v>6218</v>
      </c>
      <c r="S791" s="8" t="s">
        <v>2836</v>
      </c>
      <c r="AI791" s="2" t="s">
        <v>10764</v>
      </c>
    </row>
    <row r="792" spans="1:35" x14ac:dyDescent="0.3">
      <c r="A792" s="98">
        <v>789</v>
      </c>
      <c r="P792" s="2" t="s">
        <v>6219</v>
      </c>
      <c r="S792" s="8" t="s">
        <v>2837</v>
      </c>
      <c r="AI792" s="2" t="s">
        <v>10832</v>
      </c>
    </row>
    <row r="793" spans="1:35" x14ac:dyDescent="0.3">
      <c r="A793" s="98">
        <v>790</v>
      </c>
      <c r="P793" s="2" t="s">
        <v>6220</v>
      </c>
      <c r="S793" s="8" t="s">
        <v>2838</v>
      </c>
      <c r="AI793" s="2" t="s">
        <v>9994</v>
      </c>
    </row>
    <row r="794" spans="1:35" x14ac:dyDescent="0.3">
      <c r="A794" s="98">
        <v>791</v>
      </c>
      <c r="P794" s="2" t="s">
        <v>6221</v>
      </c>
      <c r="S794" s="8" t="s">
        <v>2839</v>
      </c>
      <c r="AI794" s="2" t="s">
        <v>9799</v>
      </c>
    </row>
    <row r="795" spans="1:35" x14ac:dyDescent="0.3">
      <c r="A795" s="98">
        <v>792</v>
      </c>
      <c r="P795" s="2" t="s">
        <v>6222</v>
      </c>
      <c r="S795" s="8" t="s">
        <v>2840</v>
      </c>
      <c r="AI795" s="2" t="s">
        <v>9668</v>
      </c>
    </row>
    <row r="796" spans="1:35" x14ac:dyDescent="0.3">
      <c r="A796" s="98">
        <v>793</v>
      </c>
      <c r="P796" s="2" t="s">
        <v>6223</v>
      </c>
      <c r="S796" s="8" t="s">
        <v>2841</v>
      </c>
      <c r="AI796" s="4" t="s">
        <v>12103</v>
      </c>
    </row>
    <row r="797" spans="1:35" x14ac:dyDescent="0.3">
      <c r="A797" s="98">
        <v>794</v>
      </c>
      <c r="P797" s="2" t="s">
        <v>3932</v>
      </c>
      <c r="S797" s="8" t="s">
        <v>2842</v>
      </c>
      <c r="AI797" s="2" t="s">
        <v>10613</v>
      </c>
    </row>
    <row r="798" spans="1:35" x14ac:dyDescent="0.3">
      <c r="A798" s="98">
        <v>795</v>
      </c>
      <c r="P798" s="2" t="s">
        <v>3136</v>
      </c>
      <c r="S798" s="8" t="s">
        <v>2843</v>
      </c>
      <c r="AI798" s="2" t="s">
        <v>10714</v>
      </c>
    </row>
    <row r="799" spans="1:35" x14ac:dyDescent="0.3">
      <c r="A799" s="98">
        <v>796</v>
      </c>
      <c r="P799" s="2" t="s">
        <v>6224</v>
      </c>
      <c r="S799" s="8" t="s">
        <v>2844</v>
      </c>
      <c r="AI799" s="2" t="s">
        <v>11192</v>
      </c>
    </row>
    <row r="800" spans="1:35" x14ac:dyDescent="0.3">
      <c r="A800" s="98">
        <v>797</v>
      </c>
      <c r="P800" s="2" t="s">
        <v>6225</v>
      </c>
      <c r="S800" s="8" t="s">
        <v>1996</v>
      </c>
      <c r="AI800" s="2" t="s">
        <v>11166</v>
      </c>
    </row>
    <row r="801" spans="1:35" x14ac:dyDescent="0.3">
      <c r="A801" s="98">
        <v>798</v>
      </c>
      <c r="P801" s="2" t="s">
        <v>6226</v>
      </c>
      <c r="S801" s="8" t="s">
        <v>2845</v>
      </c>
      <c r="AI801" s="2" t="s">
        <v>10753</v>
      </c>
    </row>
    <row r="802" spans="1:35" x14ac:dyDescent="0.3">
      <c r="A802" s="98">
        <v>799</v>
      </c>
      <c r="P802" s="2" t="s">
        <v>3138</v>
      </c>
      <c r="S802" s="8" t="s">
        <v>2846</v>
      </c>
      <c r="AI802" s="2" t="s">
        <v>11005</v>
      </c>
    </row>
    <row r="803" spans="1:35" x14ac:dyDescent="0.3">
      <c r="A803" s="98">
        <v>800</v>
      </c>
      <c r="P803" s="2" t="s">
        <v>6227</v>
      </c>
      <c r="S803" s="8" t="s">
        <v>2847</v>
      </c>
      <c r="AI803" s="2" t="s">
        <v>10954</v>
      </c>
    </row>
    <row r="804" spans="1:35" x14ac:dyDescent="0.3">
      <c r="A804" s="98">
        <v>801</v>
      </c>
      <c r="P804" s="2" t="s">
        <v>6228</v>
      </c>
      <c r="S804" s="8" t="s">
        <v>2848</v>
      </c>
      <c r="AI804" s="2" t="s">
        <v>9344</v>
      </c>
    </row>
    <row r="805" spans="1:35" x14ac:dyDescent="0.3">
      <c r="A805" s="98">
        <v>802</v>
      </c>
      <c r="P805" s="2" t="s">
        <v>3827</v>
      </c>
      <c r="S805" s="8" t="s">
        <v>2849</v>
      </c>
      <c r="AI805" s="4" t="s">
        <v>12104</v>
      </c>
    </row>
    <row r="806" spans="1:35" x14ac:dyDescent="0.3">
      <c r="A806" s="98">
        <v>803</v>
      </c>
      <c r="P806" s="2" t="s">
        <v>1999</v>
      </c>
      <c r="S806" s="8" t="s">
        <v>2850</v>
      </c>
      <c r="AI806" s="2" t="s">
        <v>10089</v>
      </c>
    </row>
    <row r="807" spans="1:35" x14ac:dyDescent="0.3">
      <c r="A807" s="98">
        <v>804</v>
      </c>
      <c r="P807" s="2" t="s">
        <v>3690</v>
      </c>
      <c r="S807" s="8" t="s">
        <v>429</v>
      </c>
      <c r="AI807" s="4" t="s">
        <v>12105</v>
      </c>
    </row>
    <row r="808" spans="1:35" x14ac:dyDescent="0.3">
      <c r="A808" s="98">
        <v>805</v>
      </c>
      <c r="P808" s="2" t="s">
        <v>6229</v>
      </c>
      <c r="S808" s="8" t="s">
        <v>2851</v>
      </c>
      <c r="AI808" s="2" t="s">
        <v>10602</v>
      </c>
    </row>
    <row r="809" spans="1:35" x14ac:dyDescent="0.3">
      <c r="A809" s="98">
        <v>806</v>
      </c>
      <c r="P809" s="2" t="s">
        <v>6230</v>
      </c>
      <c r="S809" s="8" t="s">
        <v>2852</v>
      </c>
      <c r="AI809" s="2" t="s">
        <v>10502</v>
      </c>
    </row>
    <row r="810" spans="1:35" x14ac:dyDescent="0.3">
      <c r="A810" s="98">
        <v>807</v>
      </c>
      <c r="P810" s="2" t="s">
        <v>6231</v>
      </c>
      <c r="S810" s="8" t="s">
        <v>2853</v>
      </c>
      <c r="AI810" s="2" t="s">
        <v>9575</v>
      </c>
    </row>
    <row r="811" spans="1:35" x14ac:dyDescent="0.3">
      <c r="A811" s="98">
        <v>808</v>
      </c>
      <c r="P811" s="2" t="s">
        <v>6232</v>
      </c>
      <c r="S811" s="8" t="s">
        <v>2854</v>
      </c>
      <c r="AI811" s="2" t="s">
        <v>11187</v>
      </c>
    </row>
    <row r="812" spans="1:35" x14ac:dyDescent="0.3">
      <c r="A812" s="98">
        <v>809</v>
      </c>
      <c r="P812" s="2" t="s">
        <v>6233</v>
      </c>
      <c r="S812" s="8" t="s">
        <v>2855</v>
      </c>
      <c r="AI812" s="2" t="s">
        <v>10346</v>
      </c>
    </row>
    <row r="813" spans="1:35" x14ac:dyDescent="0.3">
      <c r="A813" s="98">
        <v>810</v>
      </c>
      <c r="P813" s="2" t="s">
        <v>6234</v>
      </c>
      <c r="S813" s="8" t="s">
        <v>2856</v>
      </c>
      <c r="AI813" s="4" t="s">
        <v>12106</v>
      </c>
    </row>
    <row r="814" spans="1:35" x14ac:dyDescent="0.3">
      <c r="A814" s="98">
        <v>811</v>
      </c>
      <c r="P814" s="2" t="s">
        <v>6235</v>
      </c>
      <c r="S814" s="8" t="s">
        <v>2857</v>
      </c>
      <c r="AI814" s="2" t="s">
        <v>9234</v>
      </c>
    </row>
    <row r="815" spans="1:35" x14ac:dyDescent="0.3">
      <c r="A815" s="98">
        <v>812</v>
      </c>
      <c r="P815" s="2" t="s">
        <v>4896</v>
      </c>
      <c r="S815" s="8" t="s">
        <v>2858</v>
      </c>
      <c r="AI815" s="4" t="s">
        <v>12107</v>
      </c>
    </row>
    <row r="816" spans="1:35" x14ac:dyDescent="0.3">
      <c r="A816" s="98">
        <v>813</v>
      </c>
      <c r="P816" s="2" t="s">
        <v>6236</v>
      </c>
      <c r="S816" s="8" t="s">
        <v>2859</v>
      </c>
      <c r="AI816" s="2" t="s">
        <v>9850</v>
      </c>
    </row>
    <row r="817" spans="1:35" x14ac:dyDescent="0.3">
      <c r="A817" s="98">
        <v>814</v>
      </c>
      <c r="P817" s="2" t="s">
        <v>6237</v>
      </c>
      <c r="S817" s="8" t="s">
        <v>2860</v>
      </c>
      <c r="AI817" s="2" t="s">
        <v>10420</v>
      </c>
    </row>
    <row r="818" spans="1:35" x14ac:dyDescent="0.3">
      <c r="A818" s="98">
        <v>815</v>
      </c>
      <c r="P818" s="2" t="s">
        <v>3934</v>
      </c>
      <c r="S818" s="8" t="s">
        <v>2861</v>
      </c>
      <c r="AI818" s="2" t="s">
        <v>9759</v>
      </c>
    </row>
    <row r="819" spans="1:35" x14ac:dyDescent="0.3">
      <c r="A819" s="98">
        <v>816</v>
      </c>
      <c r="P819" s="2" t="s">
        <v>6238</v>
      </c>
      <c r="S819" s="8" t="s">
        <v>2862</v>
      </c>
      <c r="AI819" s="2" t="s">
        <v>10290</v>
      </c>
    </row>
    <row r="820" spans="1:35" x14ac:dyDescent="0.3">
      <c r="A820" s="98">
        <v>817</v>
      </c>
      <c r="P820" s="2" t="s">
        <v>4897</v>
      </c>
      <c r="S820" s="8" t="s">
        <v>2863</v>
      </c>
      <c r="AI820" s="2" t="s">
        <v>9708</v>
      </c>
    </row>
    <row r="821" spans="1:35" x14ac:dyDescent="0.3">
      <c r="A821" s="98">
        <v>818</v>
      </c>
      <c r="P821" s="2" t="s">
        <v>6239</v>
      </c>
      <c r="S821" s="8" t="s">
        <v>2864</v>
      </c>
      <c r="AI821" s="2" t="s">
        <v>10474</v>
      </c>
    </row>
    <row r="822" spans="1:35" x14ac:dyDescent="0.3">
      <c r="A822" s="98">
        <v>819</v>
      </c>
      <c r="P822" s="2" t="s">
        <v>4900</v>
      </c>
      <c r="S822" s="8" t="s">
        <v>2865</v>
      </c>
      <c r="AI822" s="4" t="s">
        <v>12108</v>
      </c>
    </row>
    <row r="823" spans="1:35" x14ac:dyDescent="0.3">
      <c r="A823" s="98">
        <v>820</v>
      </c>
      <c r="P823" s="2" t="s">
        <v>6240</v>
      </c>
      <c r="S823" s="8" t="s">
        <v>2866</v>
      </c>
      <c r="AI823" s="2" t="s">
        <v>10614</v>
      </c>
    </row>
    <row r="824" spans="1:35" x14ac:dyDescent="0.3">
      <c r="A824" s="98">
        <v>821</v>
      </c>
      <c r="P824" s="2" t="s">
        <v>5247</v>
      </c>
      <c r="S824" s="8" t="s">
        <v>2867</v>
      </c>
      <c r="AI824" s="2" t="s">
        <v>10916</v>
      </c>
    </row>
    <row r="825" spans="1:35" x14ac:dyDescent="0.3">
      <c r="A825" s="98">
        <v>822</v>
      </c>
      <c r="P825" s="2" t="s">
        <v>6241</v>
      </c>
      <c r="S825" s="8" t="s">
        <v>2868</v>
      </c>
      <c r="AI825" s="2" t="s">
        <v>10744</v>
      </c>
    </row>
    <row r="826" spans="1:35" x14ac:dyDescent="0.3">
      <c r="A826" s="98">
        <v>823</v>
      </c>
      <c r="P826" s="2" t="s">
        <v>4904</v>
      </c>
      <c r="S826" s="8" t="s">
        <v>2869</v>
      </c>
      <c r="AI826" s="2" t="s">
        <v>10793</v>
      </c>
    </row>
    <row r="827" spans="1:35" x14ac:dyDescent="0.3">
      <c r="A827" s="98">
        <v>824</v>
      </c>
      <c r="P827" s="2" t="s">
        <v>3699</v>
      </c>
      <c r="S827" s="8" t="s">
        <v>2870</v>
      </c>
      <c r="AI827" s="2" t="s">
        <v>10064</v>
      </c>
    </row>
    <row r="828" spans="1:35" x14ac:dyDescent="0.3">
      <c r="A828" s="98">
        <v>825</v>
      </c>
      <c r="P828" s="2" t="s">
        <v>6242</v>
      </c>
      <c r="S828" s="8" t="s">
        <v>2871</v>
      </c>
      <c r="AI828" s="2" t="s">
        <v>9408</v>
      </c>
    </row>
    <row r="829" spans="1:35" x14ac:dyDescent="0.3">
      <c r="A829" s="98">
        <v>826</v>
      </c>
      <c r="P829" s="2" t="s">
        <v>6243</v>
      </c>
      <c r="S829" s="8" t="s">
        <v>2872</v>
      </c>
      <c r="AI829" s="2" t="s">
        <v>9583</v>
      </c>
    </row>
    <row r="830" spans="1:35" x14ac:dyDescent="0.3">
      <c r="A830" s="98">
        <v>827</v>
      </c>
      <c r="P830" s="2" t="s">
        <v>6244</v>
      </c>
      <c r="S830" s="8" t="s">
        <v>2083</v>
      </c>
      <c r="AI830" s="4" t="s">
        <v>12109</v>
      </c>
    </row>
    <row r="831" spans="1:35" x14ac:dyDescent="0.3">
      <c r="A831" s="98">
        <v>828</v>
      </c>
      <c r="P831" s="2" t="s">
        <v>6245</v>
      </c>
      <c r="S831" s="8" t="s">
        <v>2873</v>
      </c>
      <c r="AI831" s="2" t="s">
        <v>10803</v>
      </c>
    </row>
    <row r="832" spans="1:35" x14ac:dyDescent="0.3">
      <c r="A832" s="98">
        <v>829</v>
      </c>
      <c r="P832" s="2" t="s">
        <v>6246</v>
      </c>
      <c r="S832" s="8" t="s">
        <v>2874</v>
      </c>
      <c r="AI832" s="2" t="s">
        <v>10990</v>
      </c>
    </row>
    <row r="833" spans="1:35" x14ac:dyDescent="0.3">
      <c r="A833" s="98">
        <v>830</v>
      </c>
      <c r="P833" s="2" t="s">
        <v>6247</v>
      </c>
      <c r="S833" s="8" t="s">
        <v>2875</v>
      </c>
      <c r="AI833" s="2" t="s">
        <v>9931</v>
      </c>
    </row>
    <row r="834" spans="1:35" x14ac:dyDescent="0.3">
      <c r="A834" s="98">
        <v>831</v>
      </c>
      <c r="P834" s="2" t="s">
        <v>6248</v>
      </c>
      <c r="S834" s="8" t="s">
        <v>2876</v>
      </c>
      <c r="AI834" s="4" t="s">
        <v>12110</v>
      </c>
    </row>
    <row r="835" spans="1:35" x14ac:dyDescent="0.3">
      <c r="A835" s="98">
        <v>832</v>
      </c>
      <c r="P835" s="2" t="s">
        <v>6249</v>
      </c>
      <c r="S835" s="8" t="s">
        <v>2877</v>
      </c>
      <c r="AI835" s="2" t="s">
        <v>9264</v>
      </c>
    </row>
    <row r="836" spans="1:35" x14ac:dyDescent="0.3">
      <c r="A836" s="98">
        <v>833</v>
      </c>
      <c r="P836" s="2" t="s">
        <v>6250</v>
      </c>
      <c r="S836" s="8" t="s">
        <v>2878</v>
      </c>
      <c r="AI836" s="2" t="s">
        <v>10330</v>
      </c>
    </row>
    <row r="837" spans="1:35" x14ac:dyDescent="0.3">
      <c r="A837" s="98">
        <v>834</v>
      </c>
      <c r="P837" s="2" t="s">
        <v>6251</v>
      </c>
      <c r="S837" s="8" t="s">
        <v>2879</v>
      </c>
      <c r="AI837" s="2" t="s">
        <v>10450</v>
      </c>
    </row>
    <row r="838" spans="1:35" x14ac:dyDescent="0.3">
      <c r="A838" s="98">
        <v>835</v>
      </c>
      <c r="P838" s="2" t="s">
        <v>6252</v>
      </c>
      <c r="S838" s="8" t="s">
        <v>251</v>
      </c>
      <c r="AI838" s="2" t="s">
        <v>9617</v>
      </c>
    </row>
    <row r="839" spans="1:35" x14ac:dyDescent="0.3">
      <c r="A839" s="98">
        <v>836</v>
      </c>
      <c r="P839" s="2" t="s">
        <v>3186</v>
      </c>
      <c r="S839" s="8" t="s">
        <v>2880</v>
      </c>
      <c r="AI839" s="2" t="s">
        <v>10928</v>
      </c>
    </row>
    <row r="840" spans="1:35" x14ac:dyDescent="0.3">
      <c r="A840" s="98">
        <v>837</v>
      </c>
      <c r="P840" s="2" t="s">
        <v>4940</v>
      </c>
      <c r="S840" s="8" t="s">
        <v>2881</v>
      </c>
      <c r="AI840" s="2" t="s">
        <v>11131</v>
      </c>
    </row>
    <row r="841" spans="1:35" x14ac:dyDescent="0.3">
      <c r="A841" s="98">
        <v>838</v>
      </c>
      <c r="P841" s="2" t="s">
        <v>6253</v>
      </c>
      <c r="S841" s="8" t="s">
        <v>252</v>
      </c>
      <c r="AI841" s="2" t="s">
        <v>10528</v>
      </c>
    </row>
    <row r="842" spans="1:35" x14ac:dyDescent="0.3">
      <c r="A842" s="98">
        <v>839</v>
      </c>
      <c r="P842" s="2" t="s">
        <v>3941</v>
      </c>
      <c r="S842" s="8" t="s">
        <v>2882</v>
      </c>
      <c r="AI842" s="2" t="s">
        <v>11076</v>
      </c>
    </row>
    <row r="843" spans="1:35" x14ac:dyDescent="0.3">
      <c r="A843" s="98">
        <v>840</v>
      </c>
      <c r="P843" s="2" t="s">
        <v>6254</v>
      </c>
      <c r="S843" s="8" t="s">
        <v>2883</v>
      </c>
      <c r="AI843" s="2" t="s">
        <v>9230</v>
      </c>
    </row>
    <row r="844" spans="1:35" x14ac:dyDescent="0.3">
      <c r="A844" s="98">
        <v>841</v>
      </c>
      <c r="P844" s="2" t="s">
        <v>6255</v>
      </c>
      <c r="S844" s="8" t="s">
        <v>432</v>
      </c>
      <c r="AI844" s="2" t="s">
        <v>10104</v>
      </c>
    </row>
    <row r="845" spans="1:35" x14ac:dyDescent="0.3">
      <c r="A845" s="98">
        <v>842</v>
      </c>
      <c r="P845" s="2" t="s">
        <v>6256</v>
      </c>
      <c r="S845" s="8" t="s">
        <v>2884</v>
      </c>
      <c r="AI845" s="2" t="s">
        <v>9442</v>
      </c>
    </row>
    <row r="846" spans="1:35" x14ac:dyDescent="0.3">
      <c r="A846" s="98">
        <v>843</v>
      </c>
      <c r="P846" s="2" t="s">
        <v>6257</v>
      </c>
      <c r="S846" s="8" t="s">
        <v>2885</v>
      </c>
      <c r="AI846" s="2" t="s">
        <v>9930</v>
      </c>
    </row>
    <row r="847" spans="1:35" x14ac:dyDescent="0.3">
      <c r="A847" s="98">
        <v>844</v>
      </c>
      <c r="P847" s="2" t="s">
        <v>6258</v>
      </c>
      <c r="S847" s="8" t="s">
        <v>2886</v>
      </c>
      <c r="AI847" s="4" t="s">
        <v>12111</v>
      </c>
    </row>
    <row r="848" spans="1:35" x14ac:dyDescent="0.3">
      <c r="A848" s="98">
        <v>845</v>
      </c>
      <c r="P848" s="2" t="s">
        <v>6259</v>
      </c>
      <c r="S848" s="8" t="s">
        <v>2887</v>
      </c>
      <c r="AI848" s="2" t="s">
        <v>10421</v>
      </c>
    </row>
    <row r="849" spans="1:35" x14ac:dyDescent="0.3">
      <c r="A849" s="98">
        <v>846</v>
      </c>
      <c r="P849" s="2" t="s">
        <v>4907</v>
      </c>
      <c r="S849" s="8" t="s">
        <v>2888</v>
      </c>
      <c r="AI849" s="2" t="s">
        <v>10354</v>
      </c>
    </row>
    <row r="850" spans="1:35" x14ac:dyDescent="0.3">
      <c r="A850" s="98">
        <v>847</v>
      </c>
      <c r="P850" s="2" t="s">
        <v>6260</v>
      </c>
      <c r="S850" s="8" t="s">
        <v>253</v>
      </c>
      <c r="AI850" s="4" t="s">
        <v>12112</v>
      </c>
    </row>
    <row r="851" spans="1:35" x14ac:dyDescent="0.3">
      <c r="A851" s="98">
        <v>848</v>
      </c>
      <c r="P851" s="2" t="s">
        <v>3192</v>
      </c>
      <c r="S851" s="8" t="s">
        <v>2889</v>
      </c>
      <c r="AI851" s="2" t="s">
        <v>10407</v>
      </c>
    </row>
    <row r="852" spans="1:35" x14ac:dyDescent="0.3">
      <c r="A852" s="98">
        <v>849</v>
      </c>
      <c r="P852" s="2" t="s">
        <v>6261</v>
      </c>
      <c r="S852" s="8" t="s">
        <v>2890</v>
      </c>
      <c r="AI852" s="2" t="s">
        <v>9906</v>
      </c>
    </row>
    <row r="853" spans="1:35" x14ac:dyDescent="0.3">
      <c r="A853" s="98">
        <v>850</v>
      </c>
      <c r="P853" s="2" t="s">
        <v>6262</v>
      </c>
      <c r="S853" s="8" t="s">
        <v>2891</v>
      </c>
      <c r="AI853" s="2" t="s">
        <v>9996</v>
      </c>
    </row>
    <row r="854" spans="1:35" x14ac:dyDescent="0.3">
      <c r="A854" s="98">
        <v>851</v>
      </c>
      <c r="P854" s="2" t="s">
        <v>6263</v>
      </c>
      <c r="S854" s="8" t="s">
        <v>2892</v>
      </c>
      <c r="AI854" s="2" t="s">
        <v>11134</v>
      </c>
    </row>
    <row r="855" spans="1:35" x14ac:dyDescent="0.3">
      <c r="A855" s="98">
        <v>852</v>
      </c>
      <c r="P855" s="2" t="s">
        <v>6264</v>
      </c>
      <c r="S855" s="8" t="s">
        <v>2893</v>
      </c>
      <c r="AI855" s="2" t="s">
        <v>9818</v>
      </c>
    </row>
    <row r="856" spans="1:35" x14ac:dyDescent="0.3">
      <c r="A856" s="98">
        <v>853</v>
      </c>
      <c r="P856" s="2" t="s">
        <v>4911</v>
      </c>
      <c r="S856" s="8" t="s">
        <v>2894</v>
      </c>
      <c r="AI856" s="4" t="s">
        <v>12113</v>
      </c>
    </row>
    <row r="857" spans="1:35" x14ac:dyDescent="0.3">
      <c r="A857" s="98">
        <v>854</v>
      </c>
      <c r="P857" s="2" t="s">
        <v>6265</v>
      </c>
      <c r="S857" s="8" t="s">
        <v>2895</v>
      </c>
      <c r="AI857" s="2" t="s">
        <v>11194</v>
      </c>
    </row>
    <row r="858" spans="1:35" x14ac:dyDescent="0.3">
      <c r="A858" s="98">
        <v>855</v>
      </c>
      <c r="P858" s="2" t="s">
        <v>6266</v>
      </c>
      <c r="S858" s="8" t="s">
        <v>2896</v>
      </c>
      <c r="AI858" s="2" t="s">
        <v>10156</v>
      </c>
    </row>
    <row r="859" spans="1:35" x14ac:dyDescent="0.3">
      <c r="A859" s="98">
        <v>856</v>
      </c>
      <c r="P859" s="2" t="s">
        <v>6267</v>
      </c>
      <c r="S859" s="8" t="s">
        <v>2897</v>
      </c>
      <c r="AI859" s="2" t="s">
        <v>9875</v>
      </c>
    </row>
    <row r="860" spans="1:35" x14ac:dyDescent="0.3">
      <c r="A860" s="98">
        <v>857</v>
      </c>
      <c r="P860" s="2" t="s">
        <v>6268</v>
      </c>
      <c r="S860" s="8" t="s">
        <v>2898</v>
      </c>
      <c r="AI860" s="2" t="s">
        <v>11137</v>
      </c>
    </row>
    <row r="861" spans="1:35" x14ac:dyDescent="0.3">
      <c r="A861" s="98">
        <v>858</v>
      </c>
      <c r="P861" s="2" t="s">
        <v>6269</v>
      </c>
      <c r="S861" s="8" t="s">
        <v>2899</v>
      </c>
      <c r="AI861" s="2" t="s">
        <v>9295</v>
      </c>
    </row>
    <row r="862" spans="1:35" x14ac:dyDescent="0.3">
      <c r="A862" s="98">
        <v>859</v>
      </c>
      <c r="P862" s="2" t="s">
        <v>3884</v>
      </c>
      <c r="S862" s="8" t="s">
        <v>2900</v>
      </c>
      <c r="AI862" s="2" t="s">
        <v>9730</v>
      </c>
    </row>
    <row r="863" spans="1:35" x14ac:dyDescent="0.3">
      <c r="A863" s="98">
        <v>860</v>
      </c>
      <c r="P863" s="2" t="s">
        <v>6270</v>
      </c>
      <c r="S863" s="8" t="s">
        <v>2901</v>
      </c>
      <c r="AI863" s="2" t="s">
        <v>10540</v>
      </c>
    </row>
    <row r="864" spans="1:35" x14ac:dyDescent="0.3">
      <c r="A864" s="98">
        <v>861</v>
      </c>
      <c r="P864" s="2" t="s">
        <v>6271</v>
      </c>
      <c r="S864" s="8" t="s">
        <v>2902</v>
      </c>
      <c r="AI864" s="2" t="s">
        <v>10351</v>
      </c>
    </row>
    <row r="865" spans="1:35" x14ac:dyDescent="0.3">
      <c r="A865" s="98">
        <v>862</v>
      </c>
      <c r="P865" s="2" t="s">
        <v>4916</v>
      </c>
      <c r="S865" s="8" t="s">
        <v>2903</v>
      </c>
      <c r="AI865" s="2" t="s">
        <v>11047</v>
      </c>
    </row>
    <row r="866" spans="1:35" x14ac:dyDescent="0.3">
      <c r="A866" s="98">
        <v>863</v>
      </c>
      <c r="P866" s="2" t="s">
        <v>4921</v>
      </c>
      <c r="S866" s="8" t="s">
        <v>2904</v>
      </c>
      <c r="AI866" s="2" t="s">
        <v>10397</v>
      </c>
    </row>
    <row r="867" spans="1:35" x14ac:dyDescent="0.3">
      <c r="A867" s="98">
        <v>864</v>
      </c>
      <c r="P867" s="2" t="s">
        <v>4925</v>
      </c>
      <c r="S867" s="8" t="s">
        <v>2905</v>
      </c>
      <c r="AI867" s="2" t="s">
        <v>9887</v>
      </c>
    </row>
    <row r="868" spans="1:35" x14ac:dyDescent="0.3">
      <c r="A868" s="98">
        <v>865</v>
      </c>
      <c r="P868" s="2" t="s">
        <v>4928</v>
      </c>
      <c r="S868" s="8" t="s">
        <v>2906</v>
      </c>
      <c r="AI868" s="2" t="s">
        <v>9923</v>
      </c>
    </row>
    <row r="869" spans="1:35" x14ac:dyDescent="0.3">
      <c r="A869" s="98">
        <v>866</v>
      </c>
      <c r="P869" s="2" t="s">
        <v>6272</v>
      </c>
      <c r="S869" s="8" t="s">
        <v>2907</v>
      </c>
      <c r="AI869" s="2" t="s">
        <v>10597</v>
      </c>
    </row>
    <row r="870" spans="1:35" x14ac:dyDescent="0.3">
      <c r="A870" s="98">
        <v>867</v>
      </c>
      <c r="P870" s="2" t="s">
        <v>6273</v>
      </c>
      <c r="S870" s="8" t="s">
        <v>2908</v>
      </c>
      <c r="AI870" s="2" t="s">
        <v>10506</v>
      </c>
    </row>
    <row r="871" spans="1:35" x14ac:dyDescent="0.3">
      <c r="A871" s="98">
        <v>868</v>
      </c>
      <c r="P871" s="2" t="s">
        <v>6274</v>
      </c>
      <c r="S871" s="8" t="s">
        <v>2909</v>
      </c>
      <c r="AI871" s="2" t="s">
        <v>10544</v>
      </c>
    </row>
    <row r="872" spans="1:35" x14ac:dyDescent="0.3">
      <c r="A872" s="98">
        <v>869</v>
      </c>
      <c r="P872" s="2" t="s">
        <v>6275</v>
      </c>
      <c r="S872" s="8" t="s">
        <v>2910</v>
      </c>
      <c r="AI872" s="4" t="s">
        <v>12114</v>
      </c>
    </row>
    <row r="873" spans="1:35" x14ac:dyDescent="0.3">
      <c r="A873" s="98">
        <v>870</v>
      </c>
      <c r="P873" s="2" t="s">
        <v>6276</v>
      </c>
      <c r="S873" s="8" t="s">
        <v>2911</v>
      </c>
      <c r="AI873" s="2" t="s">
        <v>10869</v>
      </c>
    </row>
    <row r="874" spans="1:35" x14ac:dyDescent="0.3">
      <c r="A874" s="98">
        <v>871</v>
      </c>
      <c r="P874" s="2" t="s">
        <v>3217</v>
      </c>
      <c r="S874" s="8" t="s">
        <v>2912</v>
      </c>
      <c r="AI874" s="2" t="s">
        <v>10875</v>
      </c>
    </row>
    <row r="875" spans="1:35" x14ac:dyDescent="0.3">
      <c r="A875" s="98">
        <v>872</v>
      </c>
      <c r="P875" s="2" t="s">
        <v>6277</v>
      </c>
      <c r="S875" s="8" t="s">
        <v>2913</v>
      </c>
      <c r="AI875" s="2" t="s">
        <v>11011</v>
      </c>
    </row>
    <row r="876" spans="1:35" x14ac:dyDescent="0.3">
      <c r="A876" s="98">
        <v>873</v>
      </c>
      <c r="P876" s="2" t="s">
        <v>6278</v>
      </c>
      <c r="S876" s="8" t="s">
        <v>2914</v>
      </c>
      <c r="AI876" s="2" t="s">
        <v>10615</v>
      </c>
    </row>
    <row r="877" spans="1:35" x14ac:dyDescent="0.3">
      <c r="A877" s="98">
        <v>874</v>
      </c>
      <c r="P877" s="2" t="s">
        <v>4950</v>
      </c>
      <c r="S877" s="8" t="s">
        <v>2915</v>
      </c>
      <c r="AI877" s="4" t="s">
        <v>12115</v>
      </c>
    </row>
    <row r="878" spans="1:35" x14ac:dyDescent="0.3">
      <c r="A878" s="98">
        <v>875</v>
      </c>
      <c r="P878" s="2" t="s">
        <v>6279</v>
      </c>
      <c r="S878" s="8" t="s">
        <v>2916</v>
      </c>
      <c r="AI878" s="2" t="s">
        <v>9645</v>
      </c>
    </row>
    <row r="879" spans="1:35" x14ac:dyDescent="0.3">
      <c r="A879" s="98">
        <v>876</v>
      </c>
      <c r="P879" s="2" t="s">
        <v>3713</v>
      </c>
      <c r="S879" s="8" t="s">
        <v>258</v>
      </c>
      <c r="AI879" s="2" t="s">
        <v>9839</v>
      </c>
    </row>
    <row r="880" spans="1:35" x14ac:dyDescent="0.3">
      <c r="A880" s="98">
        <v>877</v>
      </c>
      <c r="P880" s="2" t="s">
        <v>6280</v>
      </c>
      <c r="S880" s="8" t="s">
        <v>2917</v>
      </c>
      <c r="AI880" s="2" t="s">
        <v>10988</v>
      </c>
    </row>
    <row r="881" spans="1:35" x14ac:dyDescent="0.3">
      <c r="A881" s="98">
        <v>878</v>
      </c>
      <c r="P881" s="2" t="s">
        <v>6281</v>
      </c>
      <c r="S881" s="8" t="s">
        <v>435</v>
      </c>
      <c r="AI881" s="2" t="s">
        <v>9801</v>
      </c>
    </row>
    <row r="882" spans="1:35" x14ac:dyDescent="0.3">
      <c r="A882" s="98">
        <v>879</v>
      </c>
      <c r="P882" s="2" t="s">
        <v>6282</v>
      </c>
      <c r="S882" s="8" t="s">
        <v>436</v>
      </c>
      <c r="AI882" s="2" t="s">
        <v>9641</v>
      </c>
    </row>
    <row r="883" spans="1:35" x14ac:dyDescent="0.3">
      <c r="A883" s="98">
        <v>880</v>
      </c>
      <c r="P883" s="2" t="s">
        <v>6283</v>
      </c>
      <c r="S883" s="8" t="s">
        <v>2918</v>
      </c>
      <c r="AI883" s="2" t="s">
        <v>11000</v>
      </c>
    </row>
    <row r="884" spans="1:35" x14ac:dyDescent="0.3">
      <c r="A884" s="98">
        <v>881</v>
      </c>
      <c r="P884" s="2" t="s">
        <v>6284</v>
      </c>
      <c r="S884" s="8" t="s">
        <v>2919</v>
      </c>
      <c r="AI884" s="2" t="s">
        <v>9909</v>
      </c>
    </row>
    <row r="885" spans="1:35" x14ac:dyDescent="0.3">
      <c r="A885" s="98">
        <v>882</v>
      </c>
      <c r="P885" s="2" t="s">
        <v>4931</v>
      </c>
      <c r="S885" s="8" t="s">
        <v>2920</v>
      </c>
      <c r="AI885" s="2" t="s">
        <v>9559</v>
      </c>
    </row>
    <row r="886" spans="1:35" x14ac:dyDescent="0.3">
      <c r="A886" s="98">
        <v>883</v>
      </c>
      <c r="P886" s="2" t="s">
        <v>6285</v>
      </c>
      <c r="S886" s="8" t="s">
        <v>2921</v>
      </c>
      <c r="AI886" s="2" t="s">
        <v>10844</v>
      </c>
    </row>
    <row r="887" spans="1:35" x14ac:dyDescent="0.3">
      <c r="A887" s="98">
        <v>884</v>
      </c>
      <c r="P887" s="2" t="s">
        <v>6286</v>
      </c>
      <c r="S887" s="8" t="s">
        <v>2922</v>
      </c>
      <c r="AI887" s="2" t="s">
        <v>9540</v>
      </c>
    </row>
    <row r="888" spans="1:35" x14ac:dyDescent="0.3">
      <c r="A888" s="98">
        <v>885</v>
      </c>
      <c r="P888" s="2" t="s">
        <v>6287</v>
      </c>
      <c r="S888" s="8" t="s">
        <v>2923</v>
      </c>
      <c r="AI888" s="2" t="s">
        <v>9655</v>
      </c>
    </row>
    <row r="889" spans="1:35" x14ac:dyDescent="0.3">
      <c r="A889" s="98">
        <v>886</v>
      </c>
      <c r="P889" s="2" t="s">
        <v>6288</v>
      </c>
      <c r="S889" s="8" t="s">
        <v>2924</v>
      </c>
      <c r="AI889" s="4" t="s">
        <v>12116</v>
      </c>
    </row>
    <row r="890" spans="1:35" x14ac:dyDescent="0.3">
      <c r="A890" s="98">
        <v>887</v>
      </c>
      <c r="P890" s="2" t="s">
        <v>6289</v>
      </c>
      <c r="S890" s="8" t="s">
        <v>2925</v>
      </c>
      <c r="AI890" s="2" t="s">
        <v>10088</v>
      </c>
    </row>
    <row r="891" spans="1:35" x14ac:dyDescent="0.3">
      <c r="A891" s="98">
        <v>888</v>
      </c>
      <c r="P891" s="2" t="s">
        <v>5261</v>
      </c>
      <c r="S891" s="8" t="s">
        <v>2926</v>
      </c>
      <c r="AI891" s="2" t="s">
        <v>10677</v>
      </c>
    </row>
    <row r="892" spans="1:35" x14ac:dyDescent="0.3">
      <c r="A892" s="98">
        <v>889</v>
      </c>
      <c r="P892" s="2" t="s">
        <v>4934</v>
      </c>
      <c r="S892" s="8" t="s">
        <v>2927</v>
      </c>
      <c r="AI892" s="2" t="s">
        <v>10600</v>
      </c>
    </row>
    <row r="893" spans="1:35" x14ac:dyDescent="0.3">
      <c r="A893" s="98">
        <v>890</v>
      </c>
      <c r="P893" s="2" t="s">
        <v>6290</v>
      </c>
      <c r="S893" s="8" t="s">
        <v>2928</v>
      </c>
      <c r="AI893" s="2" t="s">
        <v>10193</v>
      </c>
    </row>
    <row r="894" spans="1:35" x14ac:dyDescent="0.3">
      <c r="A894" s="98">
        <v>891</v>
      </c>
      <c r="P894" s="2" t="s">
        <v>6291</v>
      </c>
      <c r="S894" s="8" t="s">
        <v>2929</v>
      </c>
      <c r="AI894" s="2" t="s">
        <v>9999</v>
      </c>
    </row>
    <row r="895" spans="1:35" x14ac:dyDescent="0.3">
      <c r="A895" s="98">
        <v>892</v>
      </c>
      <c r="P895" s="2" t="s">
        <v>3237</v>
      </c>
      <c r="S895" s="8" t="s">
        <v>2930</v>
      </c>
      <c r="AI895" s="2" t="s">
        <v>10306</v>
      </c>
    </row>
    <row r="896" spans="1:35" x14ac:dyDescent="0.3">
      <c r="A896" s="98">
        <v>893</v>
      </c>
      <c r="P896" s="2" t="s">
        <v>6292</v>
      </c>
      <c r="S896" s="8" t="s">
        <v>2931</v>
      </c>
      <c r="AI896" s="2" t="s">
        <v>10876</v>
      </c>
    </row>
    <row r="897" spans="1:35" x14ac:dyDescent="0.3">
      <c r="A897" s="98">
        <v>894</v>
      </c>
      <c r="P897" s="2" t="s">
        <v>6293</v>
      </c>
      <c r="S897" s="8" t="s">
        <v>2932</v>
      </c>
      <c r="AI897" s="2" t="s">
        <v>10436</v>
      </c>
    </row>
    <row r="898" spans="1:35" x14ac:dyDescent="0.3">
      <c r="A898" s="98">
        <v>895</v>
      </c>
      <c r="P898" s="2" t="s">
        <v>6294</v>
      </c>
      <c r="S898" s="8" t="s">
        <v>2933</v>
      </c>
      <c r="AI898" s="2" t="s">
        <v>10581</v>
      </c>
    </row>
    <row r="899" spans="1:35" x14ac:dyDescent="0.3">
      <c r="A899" s="98">
        <v>896</v>
      </c>
      <c r="P899" s="2" t="s">
        <v>6295</v>
      </c>
      <c r="S899" s="8" t="s">
        <v>2934</v>
      </c>
      <c r="AI899" s="4" t="s">
        <v>12117</v>
      </c>
    </row>
    <row r="900" spans="1:35" x14ac:dyDescent="0.3">
      <c r="A900" s="98">
        <v>897</v>
      </c>
      <c r="P900" s="2" t="s">
        <v>6296</v>
      </c>
      <c r="S900" s="8" t="s">
        <v>2935</v>
      </c>
      <c r="AI900" s="2" t="s">
        <v>11030</v>
      </c>
    </row>
    <row r="901" spans="1:35" x14ac:dyDescent="0.3">
      <c r="A901" s="98">
        <v>898</v>
      </c>
      <c r="P901" s="2" t="s">
        <v>4938</v>
      </c>
      <c r="S901" s="8" t="s">
        <v>2936</v>
      </c>
      <c r="AI901" s="4" t="s">
        <v>12118</v>
      </c>
    </row>
    <row r="902" spans="1:35" x14ac:dyDescent="0.3">
      <c r="A902" s="98">
        <v>899</v>
      </c>
      <c r="P902" s="2" t="s">
        <v>4941</v>
      </c>
      <c r="S902" s="8" t="s">
        <v>2937</v>
      </c>
      <c r="AI902" s="2" t="s">
        <v>10652</v>
      </c>
    </row>
    <row r="903" spans="1:35" x14ac:dyDescent="0.3">
      <c r="A903" s="98">
        <v>900</v>
      </c>
      <c r="P903" s="2" t="s">
        <v>6297</v>
      </c>
      <c r="S903" s="8" t="s">
        <v>2938</v>
      </c>
      <c r="AI903" s="2" t="s">
        <v>10821</v>
      </c>
    </row>
    <row r="904" spans="1:35" x14ac:dyDescent="0.3">
      <c r="A904" s="98">
        <v>901</v>
      </c>
      <c r="P904" s="2" t="s">
        <v>6298</v>
      </c>
      <c r="S904" s="8" t="s">
        <v>2939</v>
      </c>
      <c r="AI904" s="2" t="s">
        <v>10904</v>
      </c>
    </row>
    <row r="905" spans="1:35" x14ac:dyDescent="0.3">
      <c r="A905" s="98">
        <v>902</v>
      </c>
      <c r="P905" s="2" t="s">
        <v>6299</v>
      </c>
      <c r="S905" s="8" t="s">
        <v>2940</v>
      </c>
      <c r="AI905" s="2" t="s">
        <v>10750</v>
      </c>
    </row>
    <row r="906" spans="1:35" x14ac:dyDescent="0.3">
      <c r="A906" s="98">
        <v>903</v>
      </c>
      <c r="P906" s="2" t="s">
        <v>6300</v>
      </c>
      <c r="S906" s="8" t="s">
        <v>2941</v>
      </c>
      <c r="AI906" s="2" t="s">
        <v>11165</v>
      </c>
    </row>
    <row r="907" spans="1:35" x14ac:dyDescent="0.3">
      <c r="A907" s="98">
        <v>904</v>
      </c>
      <c r="P907" s="2" t="s">
        <v>6301</v>
      </c>
      <c r="S907" s="8" t="s">
        <v>260</v>
      </c>
      <c r="AI907" s="2" t="s">
        <v>11082</v>
      </c>
    </row>
    <row r="908" spans="1:35" x14ac:dyDescent="0.3">
      <c r="A908" s="98">
        <v>905</v>
      </c>
      <c r="P908" s="2" t="s">
        <v>6302</v>
      </c>
      <c r="S908" s="8" t="s">
        <v>2942</v>
      </c>
      <c r="AI908" s="4" t="s">
        <v>12119</v>
      </c>
    </row>
    <row r="909" spans="1:35" x14ac:dyDescent="0.3">
      <c r="A909" s="98">
        <v>906</v>
      </c>
      <c r="P909" s="2" t="s">
        <v>4945</v>
      </c>
      <c r="S909" s="8" t="s">
        <v>2943</v>
      </c>
      <c r="AI909" s="2" t="s">
        <v>10212</v>
      </c>
    </row>
    <row r="910" spans="1:35" x14ac:dyDescent="0.3">
      <c r="A910" s="98">
        <v>907</v>
      </c>
      <c r="P910" s="2" t="s">
        <v>6303</v>
      </c>
      <c r="S910" s="8" t="s">
        <v>2944</v>
      </c>
      <c r="AI910" s="2" t="s">
        <v>10768</v>
      </c>
    </row>
    <row r="911" spans="1:35" x14ac:dyDescent="0.3">
      <c r="A911" s="98">
        <v>908</v>
      </c>
      <c r="P911" s="2" t="s">
        <v>6304</v>
      </c>
      <c r="S911" s="8" t="s">
        <v>2945</v>
      </c>
      <c r="AI911" s="4" t="s">
        <v>12120</v>
      </c>
    </row>
    <row r="912" spans="1:35" x14ac:dyDescent="0.3">
      <c r="A912" s="98">
        <v>909</v>
      </c>
      <c r="P912" s="2" t="s">
        <v>6305</v>
      </c>
      <c r="S912" s="8" t="s">
        <v>2946</v>
      </c>
      <c r="AI912" s="2" t="s">
        <v>9307</v>
      </c>
    </row>
    <row r="913" spans="1:35" x14ac:dyDescent="0.3">
      <c r="A913" s="98">
        <v>910</v>
      </c>
      <c r="P913" s="2" t="s">
        <v>6306</v>
      </c>
      <c r="S913" s="8" t="s">
        <v>2947</v>
      </c>
      <c r="AI913" s="2" t="s">
        <v>10979</v>
      </c>
    </row>
    <row r="914" spans="1:35" x14ac:dyDescent="0.3">
      <c r="A914" s="98">
        <v>911</v>
      </c>
      <c r="P914" s="2" t="s">
        <v>6307</v>
      </c>
      <c r="S914" s="8" t="s">
        <v>262</v>
      </c>
      <c r="AI914" s="2" t="s">
        <v>11002</v>
      </c>
    </row>
    <row r="915" spans="1:35" x14ac:dyDescent="0.3">
      <c r="A915" s="98">
        <v>912</v>
      </c>
      <c r="P915" s="2" t="s">
        <v>6308</v>
      </c>
      <c r="S915" s="8" t="s">
        <v>2948</v>
      </c>
      <c r="AI915" s="2" t="s">
        <v>10855</v>
      </c>
    </row>
    <row r="916" spans="1:35" x14ac:dyDescent="0.3">
      <c r="A916" s="98">
        <v>913</v>
      </c>
      <c r="P916" s="2" t="s">
        <v>6309</v>
      </c>
      <c r="S916" s="8" t="s">
        <v>2949</v>
      </c>
      <c r="AI916" s="2" t="s">
        <v>9475</v>
      </c>
    </row>
    <row r="917" spans="1:35" x14ac:dyDescent="0.3">
      <c r="A917" s="98">
        <v>914</v>
      </c>
      <c r="P917" s="2" t="s">
        <v>6310</v>
      </c>
      <c r="S917" s="8" t="s">
        <v>2950</v>
      </c>
      <c r="AI917" s="2" t="s">
        <v>10949</v>
      </c>
    </row>
    <row r="918" spans="1:35" x14ac:dyDescent="0.3">
      <c r="A918" s="98">
        <v>915</v>
      </c>
      <c r="P918" s="2" t="s">
        <v>6311</v>
      </c>
      <c r="S918" s="8" t="s">
        <v>2951</v>
      </c>
      <c r="AI918" s="2" t="s">
        <v>10315</v>
      </c>
    </row>
    <row r="919" spans="1:35" x14ac:dyDescent="0.3">
      <c r="A919" s="98">
        <v>916</v>
      </c>
      <c r="P919" s="2" t="s">
        <v>6312</v>
      </c>
      <c r="S919" s="8" t="s">
        <v>2952</v>
      </c>
      <c r="AI919" s="2" t="s">
        <v>9821</v>
      </c>
    </row>
    <row r="920" spans="1:35" x14ac:dyDescent="0.3">
      <c r="A920" s="98">
        <v>917</v>
      </c>
      <c r="P920" s="2" t="s">
        <v>6313</v>
      </c>
      <c r="S920" s="8" t="s">
        <v>2953</v>
      </c>
      <c r="AI920" s="2" t="s">
        <v>9250</v>
      </c>
    </row>
    <row r="921" spans="1:35" x14ac:dyDescent="0.3">
      <c r="A921" s="98">
        <v>918</v>
      </c>
      <c r="P921" s="2" t="s">
        <v>3256</v>
      </c>
      <c r="S921" s="8" t="s">
        <v>2954</v>
      </c>
      <c r="AI921" s="2" t="s">
        <v>9715</v>
      </c>
    </row>
    <row r="922" spans="1:35" x14ac:dyDescent="0.3">
      <c r="A922" s="98">
        <v>919</v>
      </c>
      <c r="P922" s="2" t="s">
        <v>6314</v>
      </c>
      <c r="S922" s="8" t="s">
        <v>2955</v>
      </c>
      <c r="AI922" s="2" t="s">
        <v>11182</v>
      </c>
    </row>
    <row r="923" spans="1:35" x14ac:dyDescent="0.3">
      <c r="A923" s="98">
        <v>920</v>
      </c>
      <c r="P923" s="2" t="s">
        <v>6315</v>
      </c>
      <c r="S923" s="8" t="s">
        <v>2956</v>
      </c>
      <c r="AI923" s="2" t="s">
        <v>10501</v>
      </c>
    </row>
    <row r="924" spans="1:35" x14ac:dyDescent="0.3">
      <c r="A924" s="98">
        <v>921</v>
      </c>
      <c r="P924" s="2" t="s">
        <v>6316</v>
      </c>
      <c r="S924" s="8" t="s">
        <v>2957</v>
      </c>
      <c r="AI924" s="2" t="s">
        <v>10379</v>
      </c>
    </row>
    <row r="925" spans="1:35" x14ac:dyDescent="0.3">
      <c r="A925" s="98">
        <v>922</v>
      </c>
      <c r="P925" s="2" t="s">
        <v>4948</v>
      </c>
      <c r="S925" s="8" t="s">
        <v>2958</v>
      </c>
      <c r="AI925" s="2" t="s">
        <v>10906</v>
      </c>
    </row>
    <row r="926" spans="1:35" x14ac:dyDescent="0.3">
      <c r="A926" s="98">
        <v>923</v>
      </c>
      <c r="P926" s="2" t="s">
        <v>6317</v>
      </c>
      <c r="S926" s="8" t="s">
        <v>2959</v>
      </c>
      <c r="AI926" s="2" t="s">
        <v>10281</v>
      </c>
    </row>
    <row r="927" spans="1:35" x14ac:dyDescent="0.3">
      <c r="A927" s="98">
        <v>924</v>
      </c>
      <c r="P927" s="2" t="s">
        <v>6318</v>
      </c>
      <c r="S927" s="8" t="s">
        <v>2960</v>
      </c>
      <c r="AI927" s="2" t="s">
        <v>10976</v>
      </c>
    </row>
    <row r="928" spans="1:35" x14ac:dyDescent="0.3">
      <c r="A928" s="98">
        <v>925</v>
      </c>
      <c r="P928" s="2" t="s">
        <v>6319</v>
      </c>
      <c r="S928" s="8" t="s">
        <v>2961</v>
      </c>
      <c r="AI928" s="2" t="s">
        <v>10683</v>
      </c>
    </row>
    <row r="929" spans="1:35" x14ac:dyDescent="0.3">
      <c r="A929" s="98">
        <v>926</v>
      </c>
      <c r="P929" s="2" t="s">
        <v>6320</v>
      </c>
      <c r="S929" s="8" t="s">
        <v>2962</v>
      </c>
      <c r="AI929" s="2" t="s">
        <v>11053</v>
      </c>
    </row>
    <row r="930" spans="1:35" x14ac:dyDescent="0.3">
      <c r="A930" s="98">
        <v>927</v>
      </c>
      <c r="P930" s="2" t="s">
        <v>6321</v>
      </c>
      <c r="S930" s="8" t="s">
        <v>2963</v>
      </c>
      <c r="AI930" s="4" t="s">
        <v>12121</v>
      </c>
    </row>
    <row r="931" spans="1:35" x14ac:dyDescent="0.3">
      <c r="A931" s="98">
        <v>928</v>
      </c>
      <c r="P931" s="2" t="s">
        <v>6322</v>
      </c>
      <c r="S931" s="8" t="s">
        <v>443</v>
      </c>
      <c r="AI931" s="2" t="s">
        <v>10539</v>
      </c>
    </row>
    <row r="932" spans="1:35" x14ac:dyDescent="0.3">
      <c r="A932" s="98">
        <v>929</v>
      </c>
      <c r="P932" s="2" t="s">
        <v>6323</v>
      </c>
      <c r="S932" s="8" t="s">
        <v>2964</v>
      </c>
      <c r="AI932" s="4" t="s">
        <v>12122</v>
      </c>
    </row>
    <row r="933" spans="1:35" x14ac:dyDescent="0.3">
      <c r="A933" s="98">
        <v>930</v>
      </c>
      <c r="P933" s="2" t="s">
        <v>4951</v>
      </c>
      <c r="S933" s="8" t="s">
        <v>2965</v>
      </c>
      <c r="AI933" s="2" t="s">
        <v>9321</v>
      </c>
    </row>
    <row r="934" spans="1:35" x14ac:dyDescent="0.3">
      <c r="A934" s="98">
        <v>931</v>
      </c>
      <c r="P934" s="2" t="s">
        <v>6324</v>
      </c>
      <c r="S934" s="8" t="s">
        <v>2966</v>
      </c>
      <c r="AI934" s="2" t="s">
        <v>9889</v>
      </c>
    </row>
    <row r="935" spans="1:35" x14ac:dyDescent="0.3">
      <c r="A935" s="98">
        <v>932</v>
      </c>
      <c r="P935" s="2" t="s">
        <v>6325</v>
      </c>
      <c r="S935" s="8" t="s">
        <v>2967</v>
      </c>
      <c r="AI935" s="2" t="s">
        <v>10877</v>
      </c>
    </row>
    <row r="936" spans="1:35" x14ac:dyDescent="0.3">
      <c r="A936" s="98">
        <v>933</v>
      </c>
      <c r="P936" s="2" t="s">
        <v>6326</v>
      </c>
      <c r="S936" s="8" t="s">
        <v>2968</v>
      </c>
      <c r="AI936" s="2" t="s">
        <v>9710</v>
      </c>
    </row>
    <row r="937" spans="1:35" x14ac:dyDescent="0.3">
      <c r="A937" s="98">
        <v>934</v>
      </c>
      <c r="P937" s="2" t="s">
        <v>6327</v>
      </c>
      <c r="S937" s="8" t="s">
        <v>2969</v>
      </c>
      <c r="AI937" s="2" t="s">
        <v>11052</v>
      </c>
    </row>
    <row r="938" spans="1:35" x14ac:dyDescent="0.3">
      <c r="A938" s="98">
        <v>935</v>
      </c>
      <c r="P938" s="2" t="s">
        <v>6328</v>
      </c>
      <c r="S938" s="8" t="s">
        <v>2970</v>
      </c>
      <c r="AI938" s="2" t="s">
        <v>10148</v>
      </c>
    </row>
    <row r="939" spans="1:35" x14ac:dyDescent="0.3">
      <c r="A939" s="98">
        <v>936</v>
      </c>
      <c r="P939" s="2" t="s">
        <v>4954</v>
      </c>
      <c r="S939" s="8" t="s">
        <v>2971</v>
      </c>
      <c r="AI939" s="2" t="s">
        <v>11203</v>
      </c>
    </row>
    <row r="940" spans="1:35" x14ac:dyDescent="0.3">
      <c r="A940" s="98">
        <v>937</v>
      </c>
      <c r="P940" s="2" t="s">
        <v>4958</v>
      </c>
      <c r="S940" s="8" t="s">
        <v>2972</v>
      </c>
      <c r="AI940" s="2" t="s">
        <v>9346</v>
      </c>
    </row>
    <row r="941" spans="1:35" x14ac:dyDescent="0.3">
      <c r="A941" s="98">
        <v>938</v>
      </c>
      <c r="P941" s="2" t="s">
        <v>4960</v>
      </c>
      <c r="S941" s="8" t="s">
        <v>2973</v>
      </c>
      <c r="AI941" s="2" t="s">
        <v>9278</v>
      </c>
    </row>
    <row r="942" spans="1:35" x14ac:dyDescent="0.3">
      <c r="A942" s="98">
        <v>939</v>
      </c>
      <c r="P942" s="2" t="s">
        <v>6329</v>
      </c>
      <c r="S942" s="8" t="s">
        <v>2974</v>
      </c>
      <c r="AI942" s="2" t="s">
        <v>10524</v>
      </c>
    </row>
    <row r="943" spans="1:35" x14ac:dyDescent="0.3">
      <c r="A943" s="98">
        <v>940</v>
      </c>
      <c r="P943" s="2" t="s">
        <v>4964</v>
      </c>
      <c r="S943" s="8" t="s">
        <v>2975</v>
      </c>
      <c r="AI943" s="2" t="s">
        <v>11218</v>
      </c>
    </row>
    <row r="944" spans="1:35" x14ac:dyDescent="0.3">
      <c r="A944" s="98">
        <v>941</v>
      </c>
      <c r="P944" s="2" t="s">
        <v>4969</v>
      </c>
      <c r="S944" s="8" t="s">
        <v>2976</v>
      </c>
      <c r="AI944" s="2" t="s">
        <v>10325</v>
      </c>
    </row>
    <row r="945" spans="1:35" x14ac:dyDescent="0.3">
      <c r="A945" s="98">
        <v>942</v>
      </c>
      <c r="P945" s="2" t="s">
        <v>6330</v>
      </c>
      <c r="S945" s="8" t="s">
        <v>2977</v>
      </c>
      <c r="AI945" s="2" t="s">
        <v>10042</v>
      </c>
    </row>
    <row r="946" spans="1:35" x14ac:dyDescent="0.3">
      <c r="A946" s="98">
        <v>943</v>
      </c>
      <c r="P946" s="2" t="s">
        <v>6331</v>
      </c>
      <c r="S946" s="8" t="s">
        <v>2978</v>
      </c>
      <c r="AI946" s="2" t="s">
        <v>10466</v>
      </c>
    </row>
    <row r="947" spans="1:35" x14ac:dyDescent="0.3">
      <c r="A947" s="98">
        <v>944</v>
      </c>
      <c r="P947" s="2" t="s">
        <v>6332</v>
      </c>
      <c r="S947" s="8" t="s">
        <v>2979</v>
      </c>
      <c r="AI947" s="4" t="s">
        <v>12123</v>
      </c>
    </row>
    <row r="948" spans="1:35" x14ac:dyDescent="0.3">
      <c r="A948" s="98">
        <v>945</v>
      </c>
      <c r="P948" s="2" t="s">
        <v>5275</v>
      </c>
      <c r="S948" s="8" t="s">
        <v>2980</v>
      </c>
      <c r="AI948" s="4" t="s">
        <v>12124</v>
      </c>
    </row>
    <row r="949" spans="1:35" x14ac:dyDescent="0.3">
      <c r="A949" s="98">
        <v>946</v>
      </c>
      <c r="P949" s="2" t="s">
        <v>6333</v>
      </c>
      <c r="S949" s="8" t="s">
        <v>2981</v>
      </c>
      <c r="AI949" s="2" t="s">
        <v>11097</v>
      </c>
    </row>
    <row r="950" spans="1:35" x14ac:dyDescent="0.3">
      <c r="A950" s="98">
        <v>947</v>
      </c>
      <c r="P950" s="2" t="s">
        <v>6334</v>
      </c>
      <c r="S950" s="8" t="s">
        <v>2982</v>
      </c>
      <c r="AI950" s="2" t="s">
        <v>10000</v>
      </c>
    </row>
    <row r="951" spans="1:35" x14ac:dyDescent="0.3">
      <c r="A951" s="98">
        <v>948</v>
      </c>
      <c r="P951" s="2" t="s">
        <v>4979</v>
      </c>
      <c r="S951" s="8" t="s">
        <v>2983</v>
      </c>
      <c r="AI951" s="2" t="s">
        <v>9488</v>
      </c>
    </row>
    <row r="952" spans="1:35" x14ac:dyDescent="0.3">
      <c r="A952" s="98">
        <v>949</v>
      </c>
      <c r="P952" s="2" t="s">
        <v>6335</v>
      </c>
      <c r="S952" s="8" t="s">
        <v>2984</v>
      </c>
      <c r="AI952" s="2" t="s">
        <v>9633</v>
      </c>
    </row>
    <row r="953" spans="1:35" x14ac:dyDescent="0.3">
      <c r="A953" s="98">
        <v>950</v>
      </c>
      <c r="P953" s="2" t="s">
        <v>6336</v>
      </c>
      <c r="S953" s="8" t="s">
        <v>2985</v>
      </c>
      <c r="AI953" s="4" t="s">
        <v>12125</v>
      </c>
    </row>
    <row r="954" spans="1:35" x14ac:dyDescent="0.3">
      <c r="A954" s="98">
        <v>951</v>
      </c>
      <c r="P954" s="2" t="s">
        <v>4983</v>
      </c>
      <c r="S954" s="8" t="s">
        <v>2986</v>
      </c>
      <c r="AI954" s="2" t="s">
        <v>10847</v>
      </c>
    </row>
    <row r="955" spans="1:35" x14ac:dyDescent="0.3">
      <c r="A955" s="98">
        <v>952</v>
      </c>
      <c r="P955" s="2" t="s">
        <v>4986</v>
      </c>
      <c r="S955" s="8" t="s">
        <v>2987</v>
      </c>
      <c r="AI955" s="2" t="s">
        <v>11202</v>
      </c>
    </row>
    <row r="956" spans="1:35" x14ac:dyDescent="0.3">
      <c r="A956" s="98">
        <v>953</v>
      </c>
      <c r="P956" s="2" t="s">
        <v>6337</v>
      </c>
      <c r="S956" s="8" t="s">
        <v>2988</v>
      </c>
      <c r="AI956" s="2" t="s">
        <v>9571</v>
      </c>
    </row>
    <row r="957" spans="1:35" x14ac:dyDescent="0.3">
      <c r="A957" s="98">
        <v>954</v>
      </c>
      <c r="P957" s="2" t="s">
        <v>6338</v>
      </c>
      <c r="S957" s="8" t="s">
        <v>2989</v>
      </c>
      <c r="AI957" s="2" t="s">
        <v>9396</v>
      </c>
    </row>
    <row r="958" spans="1:35" x14ac:dyDescent="0.3">
      <c r="A958" s="98">
        <v>955</v>
      </c>
      <c r="P958" s="2" t="s">
        <v>6339</v>
      </c>
      <c r="S958" s="8" t="s">
        <v>2990</v>
      </c>
      <c r="AI958" s="2" t="s">
        <v>10018</v>
      </c>
    </row>
    <row r="959" spans="1:35" x14ac:dyDescent="0.3">
      <c r="A959" s="98">
        <v>956</v>
      </c>
      <c r="P959" s="2" t="s">
        <v>6340</v>
      </c>
      <c r="S959" s="8" t="s">
        <v>2991</v>
      </c>
      <c r="AI959" s="2" t="s">
        <v>10473</v>
      </c>
    </row>
    <row r="960" spans="1:35" x14ac:dyDescent="0.3">
      <c r="A960" s="98">
        <v>957</v>
      </c>
      <c r="P960" s="2" t="s">
        <v>4990</v>
      </c>
      <c r="S960" s="8" t="s">
        <v>2992</v>
      </c>
      <c r="AI960" s="4" t="s">
        <v>12126</v>
      </c>
    </row>
    <row r="961" spans="1:35" x14ac:dyDescent="0.3">
      <c r="A961" s="98">
        <v>958</v>
      </c>
      <c r="P961" s="2" t="s">
        <v>4992</v>
      </c>
      <c r="S961" s="8" t="s">
        <v>2993</v>
      </c>
      <c r="AI961" s="4" t="s">
        <v>12127</v>
      </c>
    </row>
    <row r="962" spans="1:35" x14ac:dyDescent="0.3">
      <c r="A962" s="98">
        <v>959</v>
      </c>
      <c r="P962" s="2" t="s">
        <v>6341</v>
      </c>
      <c r="S962" s="8" t="s">
        <v>2994</v>
      </c>
      <c r="AI962" s="2" t="s">
        <v>10316</v>
      </c>
    </row>
    <row r="963" spans="1:35" x14ac:dyDescent="0.3">
      <c r="A963" s="98">
        <v>960</v>
      </c>
      <c r="P963" s="2" t="s">
        <v>4995</v>
      </c>
      <c r="S963" s="8" t="s">
        <v>2995</v>
      </c>
      <c r="AI963" s="2" t="s">
        <v>10431</v>
      </c>
    </row>
    <row r="964" spans="1:35" x14ac:dyDescent="0.3">
      <c r="A964" s="98">
        <v>961</v>
      </c>
      <c r="P964" s="2" t="s">
        <v>6342</v>
      </c>
      <c r="S964" s="8" t="s">
        <v>2996</v>
      </c>
      <c r="AI964" s="2" t="s">
        <v>9348</v>
      </c>
    </row>
    <row r="965" spans="1:35" x14ac:dyDescent="0.3">
      <c r="A965" s="98">
        <v>962</v>
      </c>
      <c r="P965" s="2" t="s">
        <v>5280</v>
      </c>
      <c r="S965" s="8" t="s">
        <v>2997</v>
      </c>
      <c r="AI965" s="2" t="s">
        <v>9233</v>
      </c>
    </row>
    <row r="966" spans="1:35" x14ac:dyDescent="0.3">
      <c r="A966" s="98">
        <v>963</v>
      </c>
      <c r="P966" s="2" t="s">
        <v>6343</v>
      </c>
      <c r="S966" s="8" t="s">
        <v>2998</v>
      </c>
      <c r="AI966" s="4" t="s">
        <v>12128</v>
      </c>
    </row>
    <row r="967" spans="1:35" x14ac:dyDescent="0.3">
      <c r="A967" s="98">
        <v>964</v>
      </c>
      <c r="P967" s="2" t="s">
        <v>6344</v>
      </c>
      <c r="S967" s="8" t="s">
        <v>2999</v>
      </c>
      <c r="AI967" s="2" t="s">
        <v>9952</v>
      </c>
    </row>
    <row r="968" spans="1:35" x14ac:dyDescent="0.3">
      <c r="A968" s="98">
        <v>965</v>
      </c>
      <c r="P968" s="2" t="s">
        <v>6345</v>
      </c>
      <c r="S968" s="8" t="s">
        <v>3000</v>
      </c>
      <c r="AI968" s="2" t="s">
        <v>10030</v>
      </c>
    </row>
    <row r="969" spans="1:35" x14ac:dyDescent="0.3">
      <c r="A969" s="98">
        <v>966</v>
      </c>
      <c r="P969" s="2" t="s">
        <v>6346</v>
      </c>
      <c r="S969" s="8" t="s">
        <v>3001</v>
      </c>
      <c r="AI969" s="2" t="s">
        <v>9572</v>
      </c>
    </row>
    <row r="970" spans="1:35" x14ac:dyDescent="0.3">
      <c r="A970" s="98">
        <v>967</v>
      </c>
      <c r="P970" s="2" t="s">
        <v>6347</v>
      </c>
      <c r="S970" s="8" t="s">
        <v>3002</v>
      </c>
      <c r="AI970" s="4" t="s">
        <v>12129</v>
      </c>
    </row>
    <row r="971" spans="1:35" x14ac:dyDescent="0.3">
      <c r="A971" s="98">
        <v>968</v>
      </c>
      <c r="P971" s="2" t="s">
        <v>6348</v>
      </c>
      <c r="S971" s="8" t="s">
        <v>3003</v>
      </c>
      <c r="AI971" s="2" t="s">
        <v>10147</v>
      </c>
    </row>
    <row r="972" spans="1:35" x14ac:dyDescent="0.3">
      <c r="A972" s="98">
        <v>969</v>
      </c>
      <c r="P972" s="2" t="s">
        <v>6349</v>
      </c>
      <c r="S972" s="8" t="s">
        <v>3004</v>
      </c>
      <c r="AI972" s="2" t="s">
        <v>10883</v>
      </c>
    </row>
    <row r="973" spans="1:35" x14ac:dyDescent="0.3">
      <c r="A973" s="98">
        <v>970</v>
      </c>
      <c r="P973" s="2" t="s">
        <v>6350</v>
      </c>
      <c r="S973" s="8" t="s">
        <v>3005</v>
      </c>
      <c r="AI973" s="2" t="s">
        <v>9745</v>
      </c>
    </row>
    <row r="974" spans="1:35" x14ac:dyDescent="0.3">
      <c r="A974" s="98">
        <v>971</v>
      </c>
      <c r="P974" s="2" t="s">
        <v>6351</v>
      </c>
      <c r="S974" s="8" t="s">
        <v>3006</v>
      </c>
      <c r="AI974" s="2" t="s">
        <v>9663</v>
      </c>
    </row>
    <row r="975" spans="1:35" x14ac:dyDescent="0.3">
      <c r="A975" s="98">
        <v>972</v>
      </c>
      <c r="P975" s="2" t="s">
        <v>6352</v>
      </c>
      <c r="S975" s="8" t="s">
        <v>3007</v>
      </c>
      <c r="AI975" s="4" t="s">
        <v>12130</v>
      </c>
    </row>
    <row r="976" spans="1:35" x14ac:dyDescent="0.3">
      <c r="A976" s="98">
        <v>973</v>
      </c>
      <c r="P976" s="2" t="s">
        <v>6353</v>
      </c>
      <c r="S976" s="8" t="s">
        <v>3008</v>
      </c>
      <c r="AI976" s="2" t="s">
        <v>10121</v>
      </c>
    </row>
    <row r="977" spans="1:35" x14ac:dyDescent="0.3">
      <c r="A977" s="98">
        <v>974</v>
      </c>
      <c r="P977" s="2" t="s">
        <v>6354</v>
      </c>
      <c r="S977" s="8" t="s">
        <v>3009</v>
      </c>
      <c r="AI977" s="2" t="s">
        <v>9500</v>
      </c>
    </row>
    <row r="978" spans="1:35" x14ac:dyDescent="0.3">
      <c r="A978" s="98">
        <v>975</v>
      </c>
      <c r="P978" s="2" t="s">
        <v>6355</v>
      </c>
      <c r="S978" s="8" t="s">
        <v>3010</v>
      </c>
      <c r="AI978" s="2" t="s">
        <v>10998</v>
      </c>
    </row>
    <row r="979" spans="1:35" x14ac:dyDescent="0.3">
      <c r="A979" s="98">
        <v>976</v>
      </c>
      <c r="P979" s="2" t="s">
        <v>6356</v>
      </c>
      <c r="S979" s="8" t="s">
        <v>3011</v>
      </c>
      <c r="AI979" s="2" t="s">
        <v>10172</v>
      </c>
    </row>
    <row r="980" spans="1:35" x14ac:dyDescent="0.3">
      <c r="A980" s="98">
        <v>977</v>
      </c>
      <c r="P980" s="2" t="s">
        <v>6357</v>
      </c>
      <c r="S980" s="8" t="s">
        <v>3012</v>
      </c>
      <c r="AI980" s="2" t="s">
        <v>9294</v>
      </c>
    </row>
    <row r="981" spans="1:35" x14ac:dyDescent="0.3">
      <c r="A981" s="98">
        <v>978</v>
      </c>
      <c r="P981" s="2" t="s">
        <v>6358</v>
      </c>
      <c r="S981" s="8" t="s">
        <v>3013</v>
      </c>
      <c r="AI981" s="2" t="s">
        <v>10364</v>
      </c>
    </row>
    <row r="982" spans="1:35" x14ac:dyDescent="0.3">
      <c r="A982" s="98">
        <v>979</v>
      </c>
      <c r="P982" s="2" t="s">
        <v>6359</v>
      </c>
      <c r="S982" s="8" t="s">
        <v>3014</v>
      </c>
      <c r="AI982" s="2" t="s">
        <v>10416</v>
      </c>
    </row>
    <row r="983" spans="1:35" x14ac:dyDescent="0.3">
      <c r="A983" s="98">
        <v>980</v>
      </c>
      <c r="P983" s="2" t="s">
        <v>4998</v>
      </c>
      <c r="S983" s="8" t="s">
        <v>3015</v>
      </c>
      <c r="AI983" s="2" t="s">
        <v>10820</v>
      </c>
    </row>
    <row r="984" spans="1:35" x14ac:dyDescent="0.3">
      <c r="A984" s="98">
        <v>981</v>
      </c>
      <c r="P984" s="2" t="s">
        <v>6360</v>
      </c>
      <c r="S984" s="8" t="s">
        <v>3016</v>
      </c>
      <c r="AI984" s="4" t="s">
        <v>12131</v>
      </c>
    </row>
    <row r="985" spans="1:35" x14ac:dyDescent="0.3">
      <c r="A985" s="98">
        <v>982</v>
      </c>
      <c r="P985" s="2" t="s">
        <v>5001</v>
      </c>
      <c r="S985" s="8" t="s">
        <v>3017</v>
      </c>
      <c r="AI985" s="2" t="s">
        <v>10609</v>
      </c>
    </row>
    <row r="986" spans="1:35" x14ac:dyDescent="0.3">
      <c r="A986" s="98">
        <v>983</v>
      </c>
      <c r="P986" s="2" t="s">
        <v>6361</v>
      </c>
      <c r="S986" s="8" t="s">
        <v>3018</v>
      </c>
      <c r="AI986" s="2" t="s">
        <v>9772</v>
      </c>
    </row>
    <row r="987" spans="1:35" x14ac:dyDescent="0.3">
      <c r="A987" s="98">
        <v>984</v>
      </c>
      <c r="P987" s="2" t="s">
        <v>5000</v>
      </c>
      <c r="S987" s="8" t="s">
        <v>3019</v>
      </c>
      <c r="AI987" s="4" t="s">
        <v>12132</v>
      </c>
    </row>
    <row r="988" spans="1:35" x14ac:dyDescent="0.3">
      <c r="A988" s="98">
        <v>985</v>
      </c>
      <c r="P988" s="2" t="s">
        <v>6362</v>
      </c>
      <c r="S988" s="8" t="s">
        <v>3020</v>
      </c>
      <c r="AI988" s="2" t="s">
        <v>10799</v>
      </c>
    </row>
    <row r="989" spans="1:35" x14ac:dyDescent="0.3">
      <c r="A989" s="98">
        <v>986</v>
      </c>
      <c r="P989" s="2" t="s">
        <v>6363</v>
      </c>
      <c r="S989" s="8" t="s">
        <v>3021</v>
      </c>
      <c r="AI989" s="2" t="s">
        <v>10635</v>
      </c>
    </row>
    <row r="990" spans="1:35" x14ac:dyDescent="0.3">
      <c r="A990" s="98">
        <v>987</v>
      </c>
      <c r="P990" s="2" t="s">
        <v>6364</v>
      </c>
      <c r="S990" s="8" t="s">
        <v>3022</v>
      </c>
      <c r="AI990" s="2" t="s">
        <v>10545</v>
      </c>
    </row>
    <row r="991" spans="1:35" x14ac:dyDescent="0.3">
      <c r="A991" s="98">
        <v>988</v>
      </c>
      <c r="P991" s="2" t="s">
        <v>6365</v>
      </c>
      <c r="S991" s="8" t="s">
        <v>3023</v>
      </c>
      <c r="AI991" s="2" t="s">
        <v>9977</v>
      </c>
    </row>
    <row r="992" spans="1:35" x14ac:dyDescent="0.3">
      <c r="A992" s="98">
        <v>989</v>
      </c>
      <c r="P992" s="2" t="s">
        <v>3505</v>
      </c>
      <c r="S992" s="8" t="s">
        <v>3024</v>
      </c>
      <c r="AI992" s="2" t="s">
        <v>11056</v>
      </c>
    </row>
    <row r="993" spans="1:35" x14ac:dyDescent="0.3">
      <c r="A993" s="98">
        <v>990</v>
      </c>
      <c r="P993" s="2" t="s">
        <v>3729</v>
      </c>
      <c r="S993" s="8" t="s">
        <v>3025</v>
      </c>
      <c r="AI993" s="2" t="s">
        <v>9627</v>
      </c>
    </row>
    <row r="994" spans="1:35" x14ac:dyDescent="0.3">
      <c r="A994" s="98">
        <v>991</v>
      </c>
      <c r="P994" s="2" t="s">
        <v>6366</v>
      </c>
      <c r="S994" s="8" t="s">
        <v>3026</v>
      </c>
      <c r="AI994" s="2" t="s">
        <v>10805</v>
      </c>
    </row>
    <row r="995" spans="1:35" x14ac:dyDescent="0.3">
      <c r="A995" s="98">
        <v>992</v>
      </c>
      <c r="P995" s="2" t="s">
        <v>6367</v>
      </c>
      <c r="S995" s="8" t="s">
        <v>3027</v>
      </c>
      <c r="AI995" s="4" t="s">
        <v>12133</v>
      </c>
    </row>
    <row r="996" spans="1:35" x14ac:dyDescent="0.3">
      <c r="A996" s="98">
        <v>993</v>
      </c>
      <c r="P996" s="2" t="s">
        <v>5009</v>
      </c>
      <c r="S996" s="8" t="s">
        <v>3028</v>
      </c>
      <c r="AI996" s="2" t="s">
        <v>10296</v>
      </c>
    </row>
    <row r="997" spans="1:35" x14ac:dyDescent="0.3">
      <c r="A997" s="98">
        <v>994</v>
      </c>
      <c r="P997" s="2" t="s">
        <v>5012</v>
      </c>
      <c r="S997" s="8" t="s">
        <v>3029</v>
      </c>
      <c r="AI997" s="2" t="s">
        <v>9401</v>
      </c>
    </row>
    <row r="998" spans="1:35" x14ac:dyDescent="0.3">
      <c r="A998" s="98">
        <v>995</v>
      </c>
      <c r="P998" s="2" t="s">
        <v>6368</v>
      </c>
      <c r="S998" s="8" t="s">
        <v>3030</v>
      </c>
      <c r="AI998" s="2" t="s">
        <v>10800</v>
      </c>
    </row>
    <row r="999" spans="1:35" x14ac:dyDescent="0.3">
      <c r="A999" s="98">
        <v>996</v>
      </c>
      <c r="P999" s="2" t="s">
        <v>6369</v>
      </c>
      <c r="S999" s="8" t="s">
        <v>3031</v>
      </c>
      <c r="AI999" s="4" t="s">
        <v>12134</v>
      </c>
    </row>
    <row r="1000" spans="1:35" x14ac:dyDescent="0.3">
      <c r="A1000" s="98">
        <v>997</v>
      </c>
      <c r="P1000" s="2" t="s">
        <v>6370</v>
      </c>
      <c r="S1000" s="8" t="s">
        <v>3032</v>
      </c>
      <c r="AI1000" s="2" t="s">
        <v>10300</v>
      </c>
    </row>
    <row r="1001" spans="1:35" x14ac:dyDescent="0.3">
      <c r="A1001" s="98">
        <v>998</v>
      </c>
      <c r="P1001" s="2" t="s">
        <v>6371</v>
      </c>
      <c r="S1001" s="8" t="s">
        <v>3033</v>
      </c>
      <c r="AI1001" s="2" t="s">
        <v>9578</v>
      </c>
    </row>
    <row r="1002" spans="1:35" x14ac:dyDescent="0.3">
      <c r="A1002" s="98">
        <v>999</v>
      </c>
      <c r="P1002" s="2" t="s">
        <v>6372</v>
      </c>
      <c r="S1002" s="8" t="s">
        <v>3034</v>
      </c>
      <c r="AI1002" s="2" t="s">
        <v>10062</v>
      </c>
    </row>
    <row r="1003" spans="1:35" x14ac:dyDescent="0.3">
      <c r="A1003" s="98">
        <v>1000</v>
      </c>
      <c r="P1003" s="2" t="s">
        <v>6373</v>
      </c>
      <c r="S1003" s="8" t="s">
        <v>3035</v>
      </c>
      <c r="AI1003" s="4" t="s">
        <v>12135</v>
      </c>
    </row>
    <row r="1004" spans="1:35" x14ac:dyDescent="0.3">
      <c r="A1004" s="98">
        <v>1001</v>
      </c>
      <c r="S1004" s="8" t="s">
        <v>3036</v>
      </c>
      <c r="AI1004" s="2" t="s">
        <v>9642</v>
      </c>
    </row>
    <row r="1005" spans="1:35" x14ac:dyDescent="0.3">
      <c r="A1005" s="98">
        <v>1002</v>
      </c>
      <c r="S1005" s="8" t="s">
        <v>3037</v>
      </c>
      <c r="AI1005" s="2" t="s">
        <v>9300</v>
      </c>
    </row>
    <row r="1006" spans="1:35" x14ac:dyDescent="0.3">
      <c r="A1006" s="98">
        <v>1003</v>
      </c>
      <c r="S1006" s="8" t="s">
        <v>3038</v>
      </c>
      <c r="AI1006" s="2" t="s">
        <v>9939</v>
      </c>
    </row>
    <row r="1007" spans="1:35" x14ac:dyDescent="0.3">
      <c r="A1007" s="98">
        <v>1004</v>
      </c>
      <c r="S1007" s="8" t="s">
        <v>3039</v>
      </c>
      <c r="AI1007" s="2" t="s">
        <v>11200</v>
      </c>
    </row>
    <row r="1008" spans="1:35" x14ac:dyDescent="0.3">
      <c r="A1008" s="98">
        <v>1005</v>
      </c>
      <c r="S1008" s="8" t="s">
        <v>3040</v>
      </c>
      <c r="AI1008" s="2" t="s">
        <v>9241</v>
      </c>
    </row>
    <row r="1009" spans="1:35" x14ac:dyDescent="0.3">
      <c r="A1009" s="98">
        <v>1006</v>
      </c>
      <c r="S1009" s="8" t="s">
        <v>275</v>
      </c>
      <c r="AI1009" s="4" t="s">
        <v>12136</v>
      </c>
    </row>
    <row r="1010" spans="1:35" x14ac:dyDescent="0.3">
      <c r="A1010" s="98">
        <v>1007</v>
      </c>
      <c r="S1010" s="8" t="s">
        <v>277</v>
      </c>
      <c r="AI1010" s="4" t="s">
        <v>12137</v>
      </c>
    </row>
    <row r="1011" spans="1:35" x14ac:dyDescent="0.3">
      <c r="A1011" s="98">
        <v>1008</v>
      </c>
      <c r="S1011" s="8" t="s">
        <v>3041</v>
      </c>
      <c r="AI1011" s="2" t="s">
        <v>10850</v>
      </c>
    </row>
    <row r="1012" spans="1:35" x14ac:dyDescent="0.3">
      <c r="A1012" s="98">
        <v>1009</v>
      </c>
      <c r="S1012" s="8" t="s">
        <v>3042</v>
      </c>
      <c r="AI1012" s="2" t="s">
        <v>9763</v>
      </c>
    </row>
    <row r="1013" spans="1:35" x14ac:dyDescent="0.3">
      <c r="A1013" s="98">
        <v>1010</v>
      </c>
      <c r="S1013" s="8" t="s">
        <v>3043</v>
      </c>
      <c r="AI1013" s="2" t="s">
        <v>9793</v>
      </c>
    </row>
    <row r="1014" spans="1:35" x14ac:dyDescent="0.3">
      <c r="A1014" s="98">
        <v>1011</v>
      </c>
      <c r="S1014" s="8" t="s">
        <v>3044</v>
      </c>
      <c r="AI1014" s="4" t="s">
        <v>12138</v>
      </c>
    </row>
    <row r="1015" spans="1:35" x14ac:dyDescent="0.3">
      <c r="A1015" s="98">
        <v>1012</v>
      </c>
      <c r="S1015" s="8" t="s">
        <v>3045</v>
      </c>
      <c r="AI1015" s="2" t="s">
        <v>9430</v>
      </c>
    </row>
    <row r="1016" spans="1:35" x14ac:dyDescent="0.3">
      <c r="A1016" s="98">
        <v>1013</v>
      </c>
      <c r="S1016" s="8" t="s">
        <v>3046</v>
      </c>
      <c r="AI1016" s="2" t="s">
        <v>10005</v>
      </c>
    </row>
    <row r="1017" spans="1:35" x14ac:dyDescent="0.3">
      <c r="A1017" s="98">
        <v>1014</v>
      </c>
      <c r="S1017" s="8" t="s">
        <v>3047</v>
      </c>
      <c r="AI1017" s="2" t="s">
        <v>10619</v>
      </c>
    </row>
    <row r="1018" spans="1:35" x14ac:dyDescent="0.3">
      <c r="A1018" s="98">
        <v>1015</v>
      </c>
      <c r="S1018" s="8" t="s">
        <v>3048</v>
      </c>
      <c r="AI1018" s="2" t="s">
        <v>10943</v>
      </c>
    </row>
    <row r="1019" spans="1:35" x14ac:dyDescent="0.3">
      <c r="A1019" s="98">
        <v>1016</v>
      </c>
      <c r="S1019" s="8" t="s">
        <v>3049</v>
      </c>
      <c r="AI1019" s="4" t="s">
        <v>12139</v>
      </c>
    </row>
    <row r="1020" spans="1:35" x14ac:dyDescent="0.3">
      <c r="A1020" s="98">
        <v>1017</v>
      </c>
      <c r="S1020" s="8" t="s">
        <v>3050</v>
      </c>
      <c r="AI1020" s="2" t="s">
        <v>9943</v>
      </c>
    </row>
    <row r="1021" spans="1:35" x14ac:dyDescent="0.3">
      <c r="A1021" s="98">
        <v>1018</v>
      </c>
      <c r="S1021" s="8" t="s">
        <v>3051</v>
      </c>
      <c r="AI1021" s="2" t="s">
        <v>10772</v>
      </c>
    </row>
    <row r="1022" spans="1:35" x14ac:dyDescent="0.3">
      <c r="A1022" s="98">
        <v>1019</v>
      </c>
      <c r="S1022" s="8" t="s">
        <v>3052</v>
      </c>
      <c r="AI1022" s="4" t="s">
        <v>12140</v>
      </c>
    </row>
    <row r="1023" spans="1:35" x14ac:dyDescent="0.3">
      <c r="A1023" s="98">
        <v>1020</v>
      </c>
      <c r="S1023" s="8" t="s">
        <v>3053</v>
      </c>
      <c r="AI1023" s="2" t="s">
        <v>9622</v>
      </c>
    </row>
    <row r="1024" spans="1:35" x14ac:dyDescent="0.3">
      <c r="A1024" s="98">
        <v>1021</v>
      </c>
      <c r="S1024" s="8" t="s">
        <v>3054</v>
      </c>
      <c r="AI1024" s="2" t="s">
        <v>9610</v>
      </c>
    </row>
    <row r="1025" spans="1:35" x14ac:dyDescent="0.3">
      <c r="A1025" s="98">
        <v>1022</v>
      </c>
      <c r="S1025" s="8" t="s">
        <v>3055</v>
      </c>
      <c r="AI1025" s="2" t="s">
        <v>9477</v>
      </c>
    </row>
    <row r="1026" spans="1:35" x14ac:dyDescent="0.3">
      <c r="A1026" s="98">
        <v>1023</v>
      </c>
      <c r="S1026" s="8" t="s">
        <v>3056</v>
      </c>
      <c r="AI1026" s="2" t="s">
        <v>9754</v>
      </c>
    </row>
    <row r="1027" spans="1:35" x14ac:dyDescent="0.3">
      <c r="A1027" s="98">
        <v>1024</v>
      </c>
      <c r="S1027" s="8" t="s">
        <v>280</v>
      </c>
      <c r="AI1027" s="2" t="s">
        <v>9560</v>
      </c>
    </row>
    <row r="1028" spans="1:35" x14ac:dyDescent="0.3">
      <c r="A1028" s="98">
        <v>1025</v>
      </c>
      <c r="S1028" s="8" t="s">
        <v>3057</v>
      </c>
      <c r="AI1028" s="2" t="s">
        <v>10825</v>
      </c>
    </row>
    <row r="1029" spans="1:35" x14ac:dyDescent="0.3">
      <c r="A1029" s="98">
        <v>1026</v>
      </c>
      <c r="S1029" s="8" t="s">
        <v>3058</v>
      </c>
      <c r="AI1029" s="2" t="s">
        <v>10203</v>
      </c>
    </row>
    <row r="1030" spans="1:35" x14ac:dyDescent="0.3">
      <c r="A1030" s="98">
        <v>1027</v>
      </c>
      <c r="S1030" s="8" t="s">
        <v>3059</v>
      </c>
      <c r="AI1030" s="2" t="s">
        <v>9853</v>
      </c>
    </row>
    <row r="1031" spans="1:35" x14ac:dyDescent="0.3">
      <c r="A1031" s="98">
        <v>1028</v>
      </c>
      <c r="S1031" s="8" t="s">
        <v>3060</v>
      </c>
      <c r="AI1031" s="2" t="s">
        <v>9580</v>
      </c>
    </row>
    <row r="1032" spans="1:35" x14ac:dyDescent="0.3">
      <c r="A1032" s="98">
        <v>1029</v>
      </c>
      <c r="S1032" s="8" t="s">
        <v>282</v>
      </c>
      <c r="AI1032" s="2" t="s">
        <v>10485</v>
      </c>
    </row>
    <row r="1033" spans="1:35" x14ac:dyDescent="0.3">
      <c r="A1033" s="98">
        <v>1030</v>
      </c>
      <c r="S1033" s="8" t="s">
        <v>3061</v>
      </c>
      <c r="AI1033" s="2" t="s">
        <v>9509</v>
      </c>
    </row>
    <row r="1034" spans="1:35" x14ac:dyDescent="0.3">
      <c r="A1034" s="98">
        <v>1031</v>
      </c>
      <c r="S1034" s="8" t="s">
        <v>3062</v>
      </c>
      <c r="AI1034" s="2" t="s">
        <v>10243</v>
      </c>
    </row>
    <row r="1035" spans="1:35" x14ac:dyDescent="0.3">
      <c r="A1035" s="98">
        <v>1032</v>
      </c>
      <c r="S1035" s="8" t="s">
        <v>3063</v>
      </c>
      <c r="AI1035" s="2" t="s">
        <v>10128</v>
      </c>
    </row>
    <row r="1036" spans="1:35" x14ac:dyDescent="0.3">
      <c r="A1036" s="98">
        <v>1033</v>
      </c>
      <c r="S1036" s="8" t="s">
        <v>3064</v>
      </c>
      <c r="AI1036" s="4" t="s">
        <v>12141</v>
      </c>
    </row>
    <row r="1037" spans="1:35" x14ac:dyDescent="0.3">
      <c r="A1037" s="98">
        <v>1034</v>
      </c>
      <c r="S1037" s="8" t="s">
        <v>3065</v>
      </c>
      <c r="AI1037" s="2" t="s">
        <v>10049</v>
      </c>
    </row>
    <row r="1038" spans="1:35" x14ac:dyDescent="0.3">
      <c r="A1038" s="98">
        <v>1035</v>
      </c>
      <c r="S1038" s="8" t="s">
        <v>3066</v>
      </c>
      <c r="AI1038" s="2" t="s">
        <v>9749</v>
      </c>
    </row>
    <row r="1039" spans="1:35" x14ac:dyDescent="0.3">
      <c r="A1039" s="98">
        <v>1036</v>
      </c>
      <c r="S1039" s="8" t="s">
        <v>3067</v>
      </c>
      <c r="AI1039" s="2" t="s">
        <v>10899</v>
      </c>
    </row>
    <row r="1040" spans="1:35" x14ac:dyDescent="0.3">
      <c r="A1040" s="98">
        <v>1037</v>
      </c>
      <c r="S1040" s="8" t="s">
        <v>3068</v>
      </c>
      <c r="AI1040" s="4" t="s">
        <v>12142</v>
      </c>
    </row>
    <row r="1041" spans="1:35" x14ac:dyDescent="0.3">
      <c r="A1041" s="98">
        <v>1038</v>
      </c>
      <c r="S1041" s="8" t="s">
        <v>3069</v>
      </c>
      <c r="AI1041" s="2" t="s">
        <v>11057</v>
      </c>
    </row>
    <row r="1042" spans="1:35" x14ac:dyDescent="0.3">
      <c r="A1042" s="98">
        <v>1039</v>
      </c>
      <c r="S1042" s="8" t="s">
        <v>3070</v>
      </c>
      <c r="AI1042" s="4" t="s">
        <v>12143</v>
      </c>
    </row>
    <row r="1043" spans="1:35" x14ac:dyDescent="0.3">
      <c r="A1043" s="98">
        <v>1040</v>
      </c>
      <c r="S1043" s="8" t="s">
        <v>3071</v>
      </c>
      <c r="AI1043" s="2" t="s">
        <v>9331</v>
      </c>
    </row>
    <row r="1044" spans="1:35" x14ac:dyDescent="0.3">
      <c r="A1044" s="98">
        <v>1041</v>
      </c>
      <c r="S1044" s="8" t="s">
        <v>455</v>
      </c>
      <c r="AI1044" s="2" t="s">
        <v>10757</v>
      </c>
    </row>
    <row r="1045" spans="1:35" x14ac:dyDescent="0.3">
      <c r="A1045" s="98">
        <v>1042</v>
      </c>
      <c r="S1045" s="8" t="s">
        <v>3072</v>
      </c>
      <c r="AI1045" s="2" t="s">
        <v>10589</v>
      </c>
    </row>
    <row r="1046" spans="1:35" x14ac:dyDescent="0.3">
      <c r="A1046" s="98">
        <v>1043</v>
      </c>
      <c r="S1046" s="8" t="s">
        <v>3073</v>
      </c>
      <c r="AI1046" s="2" t="s">
        <v>10593</v>
      </c>
    </row>
    <row r="1047" spans="1:35" x14ac:dyDescent="0.3">
      <c r="A1047" s="98">
        <v>1044</v>
      </c>
      <c r="S1047" s="8" t="s">
        <v>3074</v>
      </c>
      <c r="AI1047" s="2" t="s">
        <v>10836</v>
      </c>
    </row>
    <row r="1048" spans="1:35" x14ac:dyDescent="0.3">
      <c r="A1048" s="98">
        <v>1045</v>
      </c>
      <c r="S1048" s="8" t="s">
        <v>3075</v>
      </c>
      <c r="AI1048" s="2" t="s">
        <v>9699</v>
      </c>
    </row>
    <row r="1049" spans="1:35" x14ac:dyDescent="0.3">
      <c r="A1049" s="98">
        <v>1046</v>
      </c>
      <c r="S1049" s="8" t="s">
        <v>3076</v>
      </c>
      <c r="AI1049" s="2" t="s">
        <v>9481</v>
      </c>
    </row>
    <row r="1050" spans="1:35" x14ac:dyDescent="0.3">
      <c r="A1050" s="98">
        <v>1047</v>
      </c>
      <c r="S1050" s="8" t="s">
        <v>3077</v>
      </c>
      <c r="AI1050" s="2" t="s">
        <v>10728</v>
      </c>
    </row>
    <row r="1051" spans="1:35" x14ac:dyDescent="0.3">
      <c r="A1051" s="98">
        <v>1048</v>
      </c>
      <c r="S1051" s="8" t="s">
        <v>3078</v>
      </c>
      <c r="AI1051" s="2" t="s">
        <v>10288</v>
      </c>
    </row>
    <row r="1052" spans="1:35" x14ac:dyDescent="0.3">
      <c r="A1052" s="98">
        <v>1049</v>
      </c>
      <c r="S1052" s="8" t="s">
        <v>3079</v>
      </c>
      <c r="AI1052" s="4" t="s">
        <v>12144</v>
      </c>
    </row>
    <row r="1053" spans="1:35" x14ac:dyDescent="0.3">
      <c r="A1053" s="98">
        <v>1050</v>
      </c>
      <c r="S1053" s="8" t="s">
        <v>3080</v>
      </c>
      <c r="AI1053" s="2" t="s">
        <v>9476</v>
      </c>
    </row>
    <row r="1054" spans="1:35" x14ac:dyDescent="0.3">
      <c r="A1054" s="98">
        <v>1051</v>
      </c>
      <c r="S1054" s="8" t="s">
        <v>3081</v>
      </c>
      <c r="AI1054" s="2" t="s">
        <v>9837</v>
      </c>
    </row>
    <row r="1055" spans="1:35" x14ac:dyDescent="0.3">
      <c r="A1055" s="98">
        <v>1052</v>
      </c>
      <c r="S1055" s="8" t="s">
        <v>3082</v>
      </c>
      <c r="AI1055" s="2" t="s">
        <v>11110</v>
      </c>
    </row>
    <row r="1056" spans="1:35" x14ac:dyDescent="0.3">
      <c r="A1056" s="98">
        <v>1053</v>
      </c>
      <c r="S1056" s="8" t="s">
        <v>3083</v>
      </c>
      <c r="AI1056" s="2" t="s">
        <v>11007</v>
      </c>
    </row>
    <row r="1057" spans="1:35" x14ac:dyDescent="0.3">
      <c r="A1057" s="98">
        <v>1054</v>
      </c>
      <c r="S1057" s="8" t="s">
        <v>3084</v>
      </c>
      <c r="AI1057" s="2" t="s">
        <v>9238</v>
      </c>
    </row>
    <row r="1058" spans="1:35" x14ac:dyDescent="0.3">
      <c r="A1058" s="98">
        <v>1055</v>
      </c>
      <c r="S1058" s="8" t="s">
        <v>3085</v>
      </c>
      <c r="AI1058" s="2" t="s">
        <v>10859</v>
      </c>
    </row>
    <row r="1059" spans="1:35" x14ac:dyDescent="0.3">
      <c r="A1059" s="98">
        <v>1056</v>
      </c>
      <c r="S1059" s="8" t="s">
        <v>2092</v>
      </c>
      <c r="AI1059" s="2" t="s">
        <v>9657</v>
      </c>
    </row>
    <row r="1060" spans="1:35" x14ac:dyDescent="0.3">
      <c r="A1060" s="98">
        <v>1057</v>
      </c>
      <c r="S1060" s="8" t="s">
        <v>3086</v>
      </c>
      <c r="AI1060" s="2" t="s">
        <v>10394</v>
      </c>
    </row>
    <row r="1061" spans="1:35" x14ac:dyDescent="0.3">
      <c r="A1061" s="98">
        <v>1058</v>
      </c>
      <c r="S1061" s="8" t="s">
        <v>3087</v>
      </c>
      <c r="AI1061" s="4" t="s">
        <v>12145</v>
      </c>
    </row>
    <row r="1062" spans="1:35" x14ac:dyDescent="0.3">
      <c r="A1062" s="98">
        <v>1059</v>
      </c>
      <c r="S1062" s="8" t="s">
        <v>3088</v>
      </c>
      <c r="AI1062" s="2" t="s">
        <v>10632</v>
      </c>
    </row>
    <row r="1063" spans="1:35" x14ac:dyDescent="0.3">
      <c r="A1063" s="98">
        <v>1060</v>
      </c>
      <c r="S1063" s="8" t="s">
        <v>3089</v>
      </c>
      <c r="AI1063" s="2" t="s">
        <v>10387</v>
      </c>
    </row>
    <row r="1064" spans="1:35" x14ac:dyDescent="0.3">
      <c r="A1064" s="98">
        <v>1061</v>
      </c>
      <c r="S1064" s="8" t="s">
        <v>3090</v>
      </c>
      <c r="AI1064" s="2" t="s">
        <v>9649</v>
      </c>
    </row>
    <row r="1065" spans="1:35" x14ac:dyDescent="0.3">
      <c r="A1065" s="98">
        <v>1062</v>
      </c>
      <c r="S1065" s="8" t="s">
        <v>3091</v>
      </c>
      <c r="AI1065" s="4" t="s">
        <v>12146</v>
      </c>
    </row>
    <row r="1066" spans="1:35" x14ac:dyDescent="0.3">
      <c r="A1066" s="98">
        <v>1063</v>
      </c>
      <c r="S1066" s="8" t="s">
        <v>3092</v>
      </c>
      <c r="AI1066" s="4" t="s">
        <v>12147</v>
      </c>
    </row>
    <row r="1067" spans="1:35" x14ac:dyDescent="0.3">
      <c r="A1067" s="98">
        <v>1064</v>
      </c>
      <c r="S1067" s="8" t="s">
        <v>3093</v>
      </c>
      <c r="AI1067" s="2" t="s">
        <v>10321</v>
      </c>
    </row>
    <row r="1068" spans="1:35" x14ac:dyDescent="0.3">
      <c r="A1068" s="98">
        <v>1065</v>
      </c>
      <c r="S1068" s="8" t="s">
        <v>3094</v>
      </c>
      <c r="AI1068" s="2" t="s">
        <v>10478</v>
      </c>
    </row>
    <row r="1069" spans="1:35" x14ac:dyDescent="0.3">
      <c r="A1069" s="98">
        <v>1066</v>
      </c>
      <c r="S1069" s="8" t="s">
        <v>289</v>
      </c>
      <c r="AI1069" s="2" t="s">
        <v>11169</v>
      </c>
    </row>
    <row r="1070" spans="1:35" x14ac:dyDescent="0.3">
      <c r="A1070" s="98">
        <v>1067</v>
      </c>
      <c r="S1070" s="8" t="s">
        <v>3095</v>
      </c>
      <c r="AI1070" s="2" t="s">
        <v>9766</v>
      </c>
    </row>
    <row r="1071" spans="1:35" x14ac:dyDescent="0.3">
      <c r="A1071" s="98">
        <v>1068</v>
      </c>
      <c r="S1071" s="8" t="s">
        <v>3096</v>
      </c>
      <c r="AI1071" s="2" t="s">
        <v>9315</v>
      </c>
    </row>
    <row r="1072" spans="1:35" x14ac:dyDescent="0.3">
      <c r="A1072" s="98">
        <v>1069</v>
      </c>
      <c r="S1072" s="8" t="s">
        <v>3097</v>
      </c>
      <c r="AI1072" s="2" t="s">
        <v>11158</v>
      </c>
    </row>
    <row r="1073" spans="1:35" x14ac:dyDescent="0.3">
      <c r="A1073" s="98">
        <v>1070</v>
      </c>
      <c r="S1073" s="8" t="s">
        <v>290</v>
      </c>
      <c r="AI1073" s="2" t="s">
        <v>10218</v>
      </c>
    </row>
    <row r="1074" spans="1:35" x14ac:dyDescent="0.3">
      <c r="A1074" s="98">
        <v>1071</v>
      </c>
      <c r="S1074" s="8" t="s">
        <v>3098</v>
      </c>
      <c r="AI1074" s="2" t="s">
        <v>10329</v>
      </c>
    </row>
    <row r="1075" spans="1:35" x14ac:dyDescent="0.3">
      <c r="A1075" s="98">
        <v>1072</v>
      </c>
      <c r="S1075" s="8" t="s">
        <v>3099</v>
      </c>
      <c r="AI1075" s="2" t="s">
        <v>11199</v>
      </c>
    </row>
    <row r="1076" spans="1:35" x14ac:dyDescent="0.3">
      <c r="A1076" s="98">
        <v>1073</v>
      </c>
      <c r="S1076" s="8" t="s">
        <v>3100</v>
      </c>
      <c r="AI1076" s="2" t="s">
        <v>10369</v>
      </c>
    </row>
    <row r="1077" spans="1:35" x14ac:dyDescent="0.3">
      <c r="A1077" s="98">
        <v>1074</v>
      </c>
      <c r="S1077" s="8" t="s">
        <v>3101</v>
      </c>
      <c r="AI1077" s="2" t="s">
        <v>10807</v>
      </c>
    </row>
    <row r="1078" spans="1:35" x14ac:dyDescent="0.3">
      <c r="A1078" s="98">
        <v>1075</v>
      </c>
      <c r="S1078" s="8" t="s">
        <v>3102</v>
      </c>
      <c r="AI1078" s="4" t="s">
        <v>12148</v>
      </c>
    </row>
    <row r="1079" spans="1:35" x14ac:dyDescent="0.3">
      <c r="A1079" s="98">
        <v>1076</v>
      </c>
      <c r="S1079" s="8" t="s">
        <v>3103</v>
      </c>
      <c r="AI1079" s="2" t="s">
        <v>10496</v>
      </c>
    </row>
    <row r="1080" spans="1:35" x14ac:dyDescent="0.3">
      <c r="A1080" s="98">
        <v>1077</v>
      </c>
      <c r="S1080" s="8" t="s">
        <v>3104</v>
      </c>
      <c r="AI1080" s="2" t="s">
        <v>10229</v>
      </c>
    </row>
    <row r="1081" spans="1:35" x14ac:dyDescent="0.3">
      <c r="A1081" s="98">
        <v>1078</v>
      </c>
      <c r="S1081" s="8" t="s">
        <v>3105</v>
      </c>
      <c r="AI1081" s="2" t="s">
        <v>10674</v>
      </c>
    </row>
    <row r="1082" spans="1:35" x14ac:dyDescent="0.3">
      <c r="A1082" s="98">
        <v>1079</v>
      </c>
      <c r="S1082" s="8" t="s">
        <v>3106</v>
      </c>
      <c r="AI1082" s="2" t="s">
        <v>10555</v>
      </c>
    </row>
    <row r="1083" spans="1:35" x14ac:dyDescent="0.3">
      <c r="A1083" s="98">
        <v>1080</v>
      </c>
      <c r="S1083" s="8" t="s">
        <v>3107</v>
      </c>
      <c r="AI1083" s="2" t="s">
        <v>11061</v>
      </c>
    </row>
    <row r="1084" spans="1:35" x14ac:dyDescent="0.3">
      <c r="A1084" s="98">
        <v>1081</v>
      </c>
      <c r="S1084" s="8" t="s">
        <v>3108</v>
      </c>
      <c r="AI1084" s="2" t="s">
        <v>10651</v>
      </c>
    </row>
    <row r="1085" spans="1:35" x14ac:dyDescent="0.3">
      <c r="A1085" s="98">
        <v>1082</v>
      </c>
      <c r="S1085" s="8" t="s">
        <v>3109</v>
      </c>
      <c r="AI1085" s="2" t="s">
        <v>9629</v>
      </c>
    </row>
    <row r="1086" spans="1:35" x14ac:dyDescent="0.3">
      <c r="A1086" s="98">
        <v>1083</v>
      </c>
      <c r="S1086" s="8" t="s">
        <v>3110</v>
      </c>
      <c r="AI1086" s="2" t="s">
        <v>9565</v>
      </c>
    </row>
    <row r="1087" spans="1:35" x14ac:dyDescent="0.3">
      <c r="A1087" s="98">
        <v>1084</v>
      </c>
      <c r="S1087" s="8" t="s">
        <v>3111</v>
      </c>
      <c r="AI1087" s="2" t="s">
        <v>10054</v>
      </c>
    </row>
    <row r="1088" spans="1:35" x14ac:dyDescent="0.3">
      <c r="A1088" s="98">
        <v>1085</v>
      </c>
      <c r="S1088" s="8" t="s">
        <v>461</v>
      </c>
      <c r="AI1088" s="2" t="s">
        <v>10200</v>
      </c>
    </row>
    <row r="1089" spans="1:35" x14ac:dyDescent="0.3">
      <c r="A1089" s="98">
        <v>1086</v>
      </c>
      <c r="S1089" s="8" t="s">
        <v>3112</v>
      </c>
      <c r="AI1089" s="2" t="s">
        <v>9359</v>
      </c>
    </row>
    <row r="1090" spans="1:35" x14ac:dyDescent="0.3">
      <c r="A1090" s="98">
        <v>1087</v>
      </c>
      <c r="S1090" s="8" t="s">
        <v>3113</v>
      </c>
      <c r="AI1090" s="2" t="s">
        <v>9432</v>
      </c>
    </row>
    <row r="1091" spans="1:35" x14ac:dyDescent="0.3">
      <c r="A1091" s="98">
        <v>1088</v>
      </c>
      <c r="S1091" s="8" t="s">
        <v>3114</v>
      </c>
      <c r="AI1091" s="2" t="s">
        <v>10780</v>
      </c>
    </row>
    <row r="1092" spans="1:35" x14ac:dyDescent="0.3">
      <c r="A1092" s="98">
        <v>1089</v>
      </c>
      <c r="S1092" s="8" t="s">
        <v>3115</v>
      </c>
      <c r="AI1092" s="2" t="s">
        <v>10933</v>
      </c>
    </row>
    <row r="1093" spans="1:35" x14ac:dyDescent="0.3">
      <c r="A1093" s="98">
        <v>1090</v>
      </c>
      <c r="S1093" s="8" t="s">
        <v>3116</v>
      </c>
      <c r="AI1093" s="2" t="s">
        <v>9280</v>
      </c>
    </row>
    <row r="1094" spans="1:35" x14ac:dyDescent="0.3">
      <c r="A1094" s="98">
        <v>1091</v>
      </c>
      <c r="S1094" s="8" t="s">
        <v>3117</v>
      </c>
      <c r="AI1094" s="2" t="s">
        <v>10796</v>
      </c>
    </row>
    <row r="1095" spans="1:35" x14ac:dyDescent="0.3">
      <c r="A1095" s="98">
        <v>1092</v>
      </c>
      <c r="S1095" s="8" t="s">
        <v>2093</v>
      </c>
      <c r="AI1095" s="2" t="s">
        <v>10328</v>
      </c>
    </row>
    <row r="1096" spans="1:35" x14ac:dyDescent="0.3">
      <c r="A1096" s="98">
        <v>1093</v>
      </c>
      <c r="S1096" s="8" t="s">
        <v>3118</v>
      </c>
      <c r="AI1096" s="2" t="s">
        <v>9524</v>
      </c>
    </row>
    <row r="1097" spans="1:35" x14ac:dyDescent="0.3">
      <c r="A1097" s="98">
        <v>1094</v>
      </c>
      <c r="S1097" s="8" t="s">
        <v>3119</v>
      </c>
      <c r="AI1097" s="2" t="s">
        <v>10500</v>
      </c>
    </row>
    <row r="1098" spans="1:35" x14ac:dyDescent="0.3">
      <c r="A1098" s="98">
        <v>1095</v>
      </c>
      <c r="S1098" s="8" t="s">
        <v>3120</v>
      </c>
      <c r="AI1098" s="2" t="s">
        <v>10048</v>
      </c>
    </row>
    <row r="1099" spans="1:35" x14ac:dyDescent="0.3">
      <c r="A1099" s="98">
        <v>1096</v>
      </c>
      <c r="S1099" s="8" t="s">
        <v>3121</v>
      </c>
      <c r="AI1099" s="2" t="s">
        <v>9834</v>
      </c>
    </row>
    <row r="1100" spans="1:35" x14ac:dyDescent="0.3">
      <c r="A1100" s="98">
        <v>1097</v>
      </c>
      <c r="S1100" s="8" t="s">
        <v>3122</v>
      </c>
      <c r="AI1100" s="2" t="s">
        <v>11028</v>
      </c>
    </row>
    <row r="1101" spans="1:35" x14ac:dyDescent="0.3">
      <c r="A1101" s="98">
        <v>1098</v>
      </c>
      <c r="S1101" s="8" t="s">
        <v>3123</v>
      </c>
      <c r="AI1101" s="2" t="s">
        <v>9597</v>
      </c>
    </row>
    <row r="1102" spans="1:35" x14ac:dyDescent="0.3">
      <c r="A1102" s="98">
        <v>1099</v>
      </c>
      <c r="S1102" s="8" t="s">
        <v>3124</v>
      </c>
      <c r="AI1102" s="2" t="s">
        <v>9433</v>
      </c>
    </row>
    <row r="1103" spans="1:35" x14ac:dyDescent="0.3">
      <c r="A1103" s="98">
        <v>1100</v>
      </c>
      <c r="S1103" s="8" t="s">
        <v>3125</v>
      </c>
      <c r="AI1103" s="2" t="s">
        <v>10046</v>
      </c>
    </row>
    <row r="1104" spans="1:35" x14ac:dyDescent="0.3">
      <c r="A1104" s="98">
        <v>1101</v>
      </c>
      <c r="S1104" s="8" t="s">
        <v>3126</v>
      </c>
      <c r="AI1104" s="2" t="s">
        <v>10303</v>
      </c>
    </row>
    <row r="1105" spans="1:35" x14ac:dyDescent="0.3">
      <c r="A1105" s="98">
        <v>1102</v>
      </c>
      <c r="S1105" s="8" t="s">
        <v>3127</v>
      </c>
      <c r="AI1105" s="2" t="s">
        <v>10628</v>
      </c>
    </row>
    <row r="1106" spans="1:35" x14ac:dyDescent="0.3">
      <c r="A1106" s="98">
        <v>1103</v>
      </c>
      <c r="S1106" s="8" t="s">
        <v>293</v>
      </c>
      <c r="AI1106" s="2" t="s">
        <v>10707</v>
      </c>
    </row>
    <row r="1107" spans="1:35" x14ac:dyDescent="0.3">
      <c r="A1107" s="98">
        <v>1104</v>
      </c>
      <c r="S1107" s="8" t="s">
        <v>3128</v>
      </c>
      <c r="AI1107" s="2" t="s">
        <v>9966</v>
      </c>
    </row>
    <row r="1108" spans="1:35" x14ac:dyDescent="0.3">
      <c r="A1108" s="98">
        <v>1105</v>
      </c>
      <c r="S1108" s="8" t="s">
        <v>3129</v>
      </c>
      <c r="AI1108" s="2" t="s">
        <v>9743</v>
      </c>
    </row>
    <row r="1109" spans="1:35" x14ac:dyDescent="0.3">
      <c r="A1109" s="98">
        <v>1106</v>
      </c>
      <c r="S1109" s="8" t="s">
        <v>3130</v>
      </c>
      <c r="AI1109" s="2" t="s">
        <v>10637</v>
      </c>
    </row>
    <row r="1110" spans="1:35" x14ac:dyDescent="0.3">
      <c r="A1110" s="98">
        <v>1107</v>
      </c>
      <c r="S1110" s="8" t="s">
        <v>3131</v>
      </c>
      <c r="AI1110" s="2" t="s">
        <v>10095</v>
      </c>
    </row>
    <row r="1111" spans="1:35" x14ac:dyDescent="0.3">
      <c r="A1111" s="98">
        <v>1108</v>
      </c>
      <c r="S1111" s="8" t="s">
        <v>3132</v>
      </c>
      <c r="AI1111" s="2" t="s">
        <v>10914</v>
      </c>
    </row>
    <row r="1112" spans="1:35" x14ac:dyDescent="0.3">
      <c r="A1112" s="98">
        <v>1109</v>
      </c>
      <c r="S1112" s="8" t="s">
        <v>3133</v>
      </c>
      <c r="AI1112" s="2" t="s">
        <v>10590</v>
      </c>
    </row>
    <row r="1113" spans="1:35" x14ac:dyDescent="0.3">
      <c r="A1113" s="98">
        <v>1110</v>
      </c>
      <c r="S1113" s="8" t="s">
        <v>3134</v>
      </c>
      <c r="AI1113" s="2" t="s">
        <v>10289</v>
      </c>
    </row>
    <row r="1114" spans="1:35" x14ac:dyDescent="0.3">
      <c r="A1114" s="98">
        <v>1111</v>
      </c>
      <c r="S1114" s="8" t="s">
        <v>3135</v>
      </c>
      <c r="AI1114" s="2" t="s">
        <v>10999</v>
      </c>
    </row>
    <row r="1115" spans="1:35" x14ac:dyDescent="0.3">
      <c r="A1115" s="98">
        <v>1112</v>
      </c>
      <c r="S1115" s="8" t="s">
        <v>3136</v>
      </c>
      <c r="AI1115" s="4" t="s">
        <v>12149</v>
      </c>
    </row>
    <row r="1116" spans="1:35" x14ac:dyDescent="0.3">
      <c r="A1116" s="98">
        <v>1113</v>
      </c>
      <c r="S1116" s="8" t="s">
        <v>3137</v>
      </c>
      <c r="AI1116" s="2" t="s">
        <v>9614</v>
      </c>
    </row>
    <row r="1117" spans="1:35" x14ac:dyDescent="0.3">
      <c r="A1117" s="98">
        <v>1114</v>
      </c>
      <c r="S1117" s="8" t="s">
        <v>3138</v>
      </c>
      <c r="AI1117" s="2" t="s">
        <v>9942</v>
      </c>
    </row>
    <row r="1118" spans="1:35" x14ac:dyDescent="0.3">
      <c r="A1118" s="98">
        <v>1115</v>
      </c>
      <c r="S1118" s="8" t="s">
        <v>3139</v>
      </c>
      <c r="AI1118" s="2" t="s">
        <v>10277</v>
      </c>
    </row>
    <row r="1119" spans="1:35" x14ac:dyDescent="0.3">
      <c r="A1119" s="98">
        <v>1116</v>
      </c>
      <c r="S1119" s="8" t="s">
        <v>3140</v>
      </c>
      <c r="AI1119" s="2" t="s">
        <v>9776</v>
      </c>
    </row>
    <row r="1120" spans="1:35" x14ac:dyDescent="0.3">
      <c r="A1120" s="98">
        <v>1117</v>
      </c>
      <c r="S1120" s="8" t="s">
        <v>3141</v>
      </c>
      <c r="AI1120" s="2" t="s">
        <v>10343</v>
      </c>
    </row>
    <row r="1121" spans="1:35" x14ac:dyDescent="0.3">
      <c r="A1121" s="98">
        <v>1118</v>
      </c>
      <c r="S1121" s="8" t="s">
        <v>3142</v>
      </c>
      <c r="AI1121" s="2" t="s">
        <v>10040</v>
      </c>
    </row>
    <row r="1122" spans="1:35" x14ac:dyDescent="0.3">
      <c r="A1122" s="98">
        <v>1119</v>
      </c>
      <c r="S1122" s="8" t="s">
        <v>3143</v>
      </c>
      <c r="AI1122" s="4" t="s">
        <v>12150</v>
      </c>
    </row>
    <row r="1123" spans="1:35" x14ac:dyDescent="0.3">
      <c r="A1123" s="98">
        <v>1120</v>
      </c>
      <c r="S1123" s="8" t="s">
        <v>3144</v>
      </c>
      <c r="AI1123" s="4" t="s">
        <v>12151</v>
      </c>
    </row>
    <row r="1124" spans="1:35" x14ac:dyDescent="0.3">
      <c r="A1124" s="98">
        <v>1121</v>
      </c>
      <c r="S1124" s="8" t="s">
        <v>3145</v>
      </c>
      <c r="AI1124" s="2" t="s">
        <v>9827</v>
      </c>
    </row>
    <row r="1125" spans="1:35" x14ac:dyDescent="0.3">
      <c r="A1125" s="98">
        <v>1122</v>
      </c>
      <c r="S1125" s="8" t="s">
        <v>3146</v>
      </c>
      <c r="AI1125" s="2" t="s">
        <v>10335</v>
      </c>
    </row>
    <row r="1126" spans="1:35" x14ac:dyDescent="0.3">
      <c r="A1126" s="98">
        <v>1123</v>
      </c>
      <c r="S1126" s="8" t="s">
        <v>3147</v>
      </c>
      <c r="AI1126" s="4" t="s">
        <v>12152</v>
      </c>
    </row>
    <row r="1127" spans="1:35" x14ac:dyDescent="0.3">
      <c r="A1127" s="98">
        <v>1124</v>
      </c>
      <c r="S1127" s="8" t="s">
        <v>3148</v>
      </c>
      <c r="AI1127" s="2" t="s">
        <v>10145</v>
      </c>
    </row>
    <row r="1128" spans="1:35" x14ac:dyDescent="0.3">
      <c r="A1128" s="98">
        <v>1125</v>
      </c>
      <c r="S1128" s="8" t="s">
        <v>1999</v>
      </c>
      <c r="AI1128" s="2" t="s">
        <v>11132</v>
      </c>
    </row>
    <row r="1129" spans="1:35" x14ac:dyDescent="0.3">
      <c r="A1129" s="98">
        <v>1126</v>
      </c>
      <c r="S1129" s="8" t="s">
        <v>3149</v>
      </c>
      <c r="AI1129" s="4" t="s">
        <v>12153</v>
      </c>
    </row>
    <row r="1130" spans="1:35" x14ac:dyDescent="0.3">
      <c r="A1130" s="98">
        <v>1127</v>
      </c>
      <c r="S1130" s="8" t="s">
        <v>3150</v>
      </c>
      <c r="AI1130" s="4" t="s">
        <v>12154</v>
      </c>
    </row>
    <row r="1131" spans="1:35" x14ac:dyDescent="0.3">
      <c r="A1131" s="98">
        <v>1128</v>
      </c>
      <c r="S1131" s="8" t="s">
        <v>3151</v>
      </c>
      <c r="AI1131" s="2" t="s">
        <v>9897</v>
      </c>
    </row>
    <row r="1132" spans="1:35" x14ac:dyDescent="0.3">
      <c r="A1132" s="98">
        <v>1129</v>
      </c>
      <c r="S1132" s="8" t="s">
        <v>2097</v>
      </c>
      <c r="AI1132" s="2" t="s">
        <v>9975</v>
      </c>
    </row>
    <row r="1133" spans="1:35" x14ac:dyDescent="0.3">
      <c r="A1133" s="98">
        <v>1130</v>
      </c>
      <c r="S1133" s="8" t="s">
        <v>3152</v>
      </c>
      <c r="AI1133" s="2" t="s">
        <v>9941</v>
      </c>
    </row>
    <row r="1134" spans="1:35" x14ac:dyDescent="0.3">
      <c r="A1134" s="98">
        <v>1131</v>
      </c>
      <c r="S1134" s="8" t="s">
        <v>3153</v>
      </c>
      <c r="AI1134" s="2" t="s">
        <v>10656</v>
      </c>
    </row>
    <row r="1135" spans="1:35" x14ac:dyDescent="0.3">
      <c r="A1135" s="98">
        <v>1132</v>
      </c>
      <c r="S1135" s="8" t="s">
        <v>3154</v>
      </c>
      <c r="AI1135" s="2" t="s">
        <v>9424</v>
      </c>
    </row>
    <row r="1136" spans="1:35" x14ac:dyDescent="0.3">
      <c r="A1136" s="98">
        <v>1133</v>
      </c>
      <c r="S1136" s="8" t="s">
        <v>3155</v>
      </c>
      <c r="AI1136" s="2" t="s">
        <v>9512</v>
      </c>
    </row>
    <row r="1137" spans="1:35" x14ac:dyDescent="0.3">
      <c r="A1137" s="98">
        <v>1134</v>
      </c>
      <c r="S1137" s="8" t="s">
        <v>2038</v>
      </c>
      <c r="AI1137" s="2" t="s">
        <v>9508</v>
      </c>
    </row>
    <row r="1138" spans="1:35" x14ac:dyDescent="0.3">
      <c r="A1138" s="98">
        <v>1135</v>
      </c>
      <c r="S1138" s="8" t="s">
        <v>3156</v>
      </c>
      <c r="AI1138" s="2" t="s">
        <v>9224</v>
      </c>
    </row>
    <row r="1139" spans="1:35" x14ac:dyDescent="0.3">
      <c r="A1139" s="98">
        <v>1136</v>
      </c>
      <c r="S1139" s="8" t="s">
        <v>3157</v>
      </c>
      <c r="AI1139" s="2" t="s">
        <v>10673</v>
      </c>
    </row>
    <row r="1140" spans="1:35" x14ac:dyDescent="0.3">
      <c r="A1140" s="98">
        <v>1137</v>
      </c>
      <c r="S1140" s="8" t="s">
        <v>3158</v>
      </c>
      <c r="AI1140" s="2" t="s">
        <v>10187</v>
      </c>
    </row>
    <row r="1141" spans="1:35" x14ac:dyDescent="0.3">
      <c r="A1141" s="98">
        <v>1138</v>
      </c>
      <c r="S1141" s="8" t="s">
        <v>3159</v>
      </c>
      <c r="AI1141" s="2" t="s">
        <v>10410</v>
      </c>
    </row>
    <row r="1142" spans="1:35" x14ac:dyDescent="0.3">
      <c r="A1142" s="98">
        <v>1139</v>
      </c>
      <c r="S1142" s="8" t="s">
        <v>3160</v>
      </c>
      <c r="AI1142" s="2" t="s">
        <v>10901</v>
      </c>
    </row>
    <row r="1143" spans="1:35" x14ac:dyDescent="0.3">
      <c r="A1143" s="98">
        <v>1140</v>
      </c>
      <c r="S1143" s="8" t="s">
        <v>3161</v>
      </c>
      <c r="AI1143" s="2" t="s">
        <v>10340</v>
      </c>
    </row>
    <row r="1144" spans="1:35" x14ac:dyDescent="0.3">
      <c r="A1144" s="98">
        <v>1141</v>
      </c>
      <c r="S1144" s="8" t="s">
        <v>3162</v>
      </c>
      <c r="AI1144" s="2" t="s">
        <v>10874</v>
      </c>
    </row>
    <row r="1145" spans="1:35" x14ac:dyDescent="0.3">
      <c r="A1145" s="98">
        <v>1142</v>
      </c>
      <c r="S1145" s="8" t="s">
        <v>3163</v>
      </c>
      <c r="AI1145" s="2" t="s">
        <v>9890</v>
      </c>
    </row>
    <row r="1146" spans="1:35" x14ac:dyDescent="0.3">
      <c r="A1146" s="98">
        <v>1143</v>
      </c>
      <c r="S1146" s="8" t="s">
        <v>3164</v>
      </c>
      <c r="AI1146" s="2" t="s">
        <v>10621</v>
      </c>
    </row>
    <row r="1147" spans="1:35" x14ac:dyDescent="0.3">
      <c r="A1147" s="98">
        <v>1144</v>
      </c>
      <c r="S1147" s="8" t="s">
        <v>3165</v>
      </c>
      <c r="AI1147" s="2" t="s">
        <v>10078</v>
      </c>
    </row>
    <row r="1148" spans="1:35" x14ac:dyDescent="0.3">
      <c r="A1148" s="98">
        <v>1145</v>
      </c>
      <c r="S1148" s="8" t="s">
        <v>3166</v>
      </c>
      <c r="AI1148" s="2" t="s">
        <v>10967</v>
      </c>
    </row>
    <row r="1149" spans="1:35" x14ac:dyDescent="0.3">
      <c r="A1149" s="98">
        <v>1146</v>
      </c>
      <c r="S1149" s="8" t="s">
        <v>3167</v>
      </c>
      <c r="AI1149" s="2" t="s">
        <v>10470</v>
      </c>
    </row>
    <row r="1150" spans="1:35" x14ac:dyDescent="0.3">
      <c r="A1150" s="98">
        <v>1147</v>
      </c>
      <c r="S1150" s="8" t="s">
        <v>3168</v>
      </c>
      <c r="AI1150" s="2" t="s">
        <v>10910</v>
      </c>
    </row>
    <row r="1151" spans="1:35" x14ac:dyDescent="0.3">
      <c r="A1151" s="98">
        <v>1148</v>
      </c>
      <c r="S1151" s="8" t="s">
        <v>3169</v>
      </c>
      <c r="AI1151" s="2" t="s">
        <v>9516</v>
      </c>
    </row>
    <row r="1152" spans="1:35" x14ac:dyDescent="0.3">
      <c r="A1152" s="98">
        <v>1149</v>
      </c>
      <c r="S1152" s="8" t="s">
        <v>3170</v>
      </c>
      <c r="AI1152" s="2" t="s">
        <v>9964</v>
      </c>
    </row>
    <row r="1153" spans="1:35" x14ac:dyDescent="0.3">
      <c r="A1153" s="98">
        <v>1150</v>
      </c>
      <c r="S1153" s="8" t="s">
        <v>3171</v>
      </c>
      <c r="AI1153" s="2" t="s">
        <v>9342</v>
      </c>
    </row>
    <row r="1154" spans="1:35" x14ac:dyDescent="0.3">
      <c r="A1154" s="98">
        <v>1151</v>
      </c>
      <c r="S1154" s="8" t="s">
        <v>294</v>
      </c>
      <c r="AI1154" s="2" t="s">
        <v>10456</v>
      </c>
    </row>
    <row r="1155" spans="1:35" x14ac:dyDescent="0.3">
      <c r="A1155" s="98">
        <v>1152</v>
      </c>
      <c r="S1155" s="8" t="s">
        <v>3172</v>
      </c>
      <c r="AI1155" s="2" t="s">
        <v>9491</v>
      </c>
    </row>
    <row r="1156" spans="1:35" x14ac:dyDescent="0.3">
      <c r="A1156" s="98">
        <v>1153</v>
      </c>
      <c r="S1156" s="8" t="s">
        <v>464</v>
      </c>
      <c r="AI1156" s="2" t="s">
        <v>10249</v>
      </c>
    </row>
    <row r="1157" spans="1:35" x14ac:dyDescent="0.3">
      <c r="A1157" s="98">
        <v>1154</v>
      </c>
      <c r="S1157" s="8" t="s">
        <v>3173</v>
      </c>
      <c r="AI1157" s="2" t="s">
        <v>9810</v>
      </c>
    </row>
    <row r="1158" spans="1:35" x14ac:dyDescent="0.3">
      <c r="A1158" s="98">
        <v>1155</v>
      </c>
      <c r="S1158" s="8" t="s">
        <v>3174</v>
      </c>
      <c r="AI1158" s="2" t="s">
        <v>9687</v>
      </c>
    </row>
    <row r="1159" spans="1:35" x14ac:dyDescent="0.3">
      <c r="A1159" s="98">
        <v>1156</v>
      </c>
      <c r="S1159" s="8" t="s">
        <v>3175</v>
      </c>
      <c r="AI1159" s="2" t="s">
        <v>10748</v>
      </c>
    </row>
    <row r="1160" spans="1:35" x14ac:dyDescent="0.3">
      <c r="A1160" s="98">
        <v>1157</v>
      </c>
      <c r="S1160" s="8" t="s">
        <v>3176</v>
      </c>
      <c r="AI1160" s="2" t="s">
        <v>10678</v>
      </c>
    </row>
    <row r="1161" spans="1:35" x14ac:dyDescent="0.3">
      <c r="A1161" s="98">
        <v>1158</v>
      </c>
      <c r="S1161" s="8" t="s">
        <v>3177</v>
      </c>
      <c r="AI1161" s="2" t="s">
        <v>9416</v>
      </c>
    </row>
    <row r="1162" spans="1:35" x14ac:dyDescent="0.3">
      <c r="A1162" s="98">
        <v>1159</v>
      </c>
      <c r="S1162" s="8" t="s">
        <v>3178</v>
      </c>
      <c r="AI1162" s="2" t="s">
        <v>9325</v>
      </c>
    </row>
    <row r="1163" spans="1:35" x14ac:dyDescent="0.3">
      <c r="A1163" s="98">
        <v>1160</v>
      </c>
      <c r="S1163" s="8" t="s">
        <v>3179</v>
      </c>
      <c r="AI1163" s="2" t="s">
        <v>10190</v>
      </c>
    </row>
    <row r="1164" spans="1:35" x14ac:dyDescent="0.3">
      <c r="A1164" s="98">
        <v>1161</v>
      </c>
      <c r="S1164" s="8" t="s">
        <v>3180</v>
      </c>
      <c r="AI1164" s="2" t="s">
        <v>10594</v>
      </c>
    </row>
    <row r="1165" spans="1:35" x14ac:dyDescent="0.3">
      <c r="A1165" s="98">
        <v>1162</v>
      </c>
      <c r="S1165" s="8" t="s">
        <v>3181</v>
      </c>
      <c r="AI1165" s="2" t="s">
        <v>10067</v>
      </c>
    </row>
    <row r="1166" spans="1:35" x14ac:dyDescent="0.3">
      <c r="A1166" s="98">
        <v>1163</v>
      </c>
      <c r="S1166" s="8" t="s">
        <v>3182</v>
      </c>
      <c r="AI1166" s="2" t="s">
        <v>10184</v>
      </c>
    </row>
    <row r="1167" spans="1:35" x14ac:dyDescent="0.3">
      <c r="A1167" s="98">
        <v>1164</v>
      </c>
      <c r="S1167" s="8" t="s">
        <v>3183</v>
      </c>
      <c r="AI1167" s="2" t="s">
        <v>9478</v>
      </c>
    </row>
    <row r="1168" spans="1:35" x14ac:dyDescent="0.3">
      <c r="A1168" s="98">
        <v>1165</v>
      </c>
      <c r="S1168" s="8" t="s">
        <v>3184</v>
      </c>
      <c r="AI1168" s="2" t="s">
        <v>10357</v>
      </c>
    </row>
    <row r="1169" spans="1:35" x14ac:dyDescent="0.3">
      <c r="A1169" s="98">
        <v>1166</v>
      </c>
      <c r="S1169" s="8" t="s">
        <v>3185</v>
      </c>
      <c r="AI1169" s="2" t="s">
        <v>11092</v>
      </c>
    </row>
    <row r="1170" spans="1:35" x14ac:dyDescent="0.3">
      <c r="A1170" s="98">
        <v>1167</v>
      </c>
      <c r="S1170" s="8" t="s">
        <v>3186</v>
      </c>
      <c r="AI1170" s="2" t="s">
        <v>10317</v>
      </c>
    </row>
    <row r="1171" spans="1:35" x14ac:dyDescent="0.3">
      <c r="A1171" s="98">
        <v>1168</v>
      </c>
      <c r="S1171" s="8" t="s">
        <v>3187</v>
      </c>
      <c r="AI1171" s="2" t="s">
        <v>10231</v>
      </c>
    </row>
    <row r="1172" spans="1:35" x14ac:dyDescent="0.3">
      <c r="A1172" s="98">
        <v>1169</v>
      </c>
      <c r="S1172" s="8" t="s">
        <v>3188</v>
      </c>
      <c r="AI1172" s="2" t="s">
        <v>11119</v>
      </c>
    </row>
    <row r="1173" spans="1:35" x14ac:dyDescent="0.3">
      <c r="A1173" s="98">
        <v>1170</v>
      </c>
      <c r="S1173" s="8" t="s">
        <v>3189</v>
      </c>
      <c r="AI1173" s="2" t="s">
        <v>10060</v>
      </c>
    </row>
    <row r="1174" spans="1:35" x14ac:dyDescent="0.3">
      <c r="A1174" s="98">
        <v>1171</v>
      </c>
      <c r="S1174" s="8" t="s">
        <v>3190</v>
      </c>
      <c r="AI1174" s="4" t="s">
        <v>12155</v>
      </c>
    </row>
    <row r="1175" spans="1:35" x14ac:dyDescent="0.3">
      <c r="A1175" s="98">
        <v>1172</v>
      </c>
      <c r="S1175" s="8" t="s">
        <v>3191</v>
      </c>
      <c r="AI1175" s="2" t="s">
        <v>10720</v>
      </c>
    </row>
    <row r="1176" spans="1:35" x14ac:dyDescent="0.3">
      <c r="A1176" s="98">
        <v>1173</v>
      </c>
      <c r="S1176" s="8" t="s">
        <v>3192</v>
      </c>
      <c r="AI1176" s="2" t="s">
        <v>9967</v>
      </c>
    </row>
    <row r="1177" spans="1:35" x14ac:dyDescent="0.3">
      <c r="A1177" s="98">
        <v>1174</v>
      </c>
      <c r="S1177" s="8" t="s">
        <v>3193</v>
      </c>
      <c r="AI1177" s="2" t="s">
        <v>9946</v>
      </c>
    </row>
    <row r="1178" spans="1:35" x14ac:dyDescent="0.3">
      <c r="A1178" s="98">
        <v>1175</v>
      </c>
      <c r="S1178" s="8" t="s">
        <v>3194</v>
      </c>
      <c r="AI1178" s="2" t="s">
        <v>10653</v>
      </c>
    </row>
    <row r="1179" spans="1:35" x14ac:dyDescent="0.3">
      <c r="A1179" s="98">
        <v>1176</v>
      </c>
      <c r="S1179" s="8" t="s">
        <v>3195</v>
      </c>
      <c r="AI1179" s="4" t="s">
        <v>12156</v>
      </c>
    </row>
    <row r="1180" spans="1:35" x14ac:dyDescent="0.3">
      <c r="A1180" s="98">
        <v>1177</v>
      </c>
      <c r="S1180" s="8" t="s">
        <v>3196</v>
      </c>
      <c r="AI1180" s="2" t="s">
        <v>9845</v>
      </c>
    </row>
    <row r="1181" spans="1:35" x14ac:dyDescent="0.3">
      <c r="A1181" s="98">
        <v>1178</v>
      </c>
      <c r="S1181" s="8" t="s">
        <v>3197</v>
      </c>
      <c r="AI1181" s="4" t="s">
        <v>12157</v>
      </c>
    </row>
    <row r="1182" spans="1:35" x14ac:dyDescent="0.3">
      <c r="A1182" s="98">
        <v>1179</v>
      </c>
      <c r="S1182" s="8" t="s">
        <v>3198</v>
      </c>
      <c r="AI1182" s="4" t="s">
        <v>12158</v>
      </c>
    </row>
    <row r="1183" spans="1:35" x14ac:dyDescent="0.3">
      <c r="A1183" s="98">
        <v>1180</v>
      </c>
      <c r="S1183" s="8" t="s">
        <v>3199</v>
      </c>
      <c r="AI1183" s="2" t="s">
        <v>10337</v>
      </c>
    </row>
    <row r="1184" spans="1:35" x14ac:dyDescent="0.3">
      <c r="A1184" s="98">
        <v>1181</v>
      </c>
      <c r="S1184" s="8" t="s">
        <v>3200</v>
      </c>
      <c r="AI1184" s="2" t="s">
        <v>10920</v>
      </c>
    </row>
    <row r="1185" spans="1:35" x14ac:dyDescent="0.3">
      <c r="A1185" s="98">
        <v>1182</v>
      </c>
      <c r="S1185" s="8" t="s">
        <v>3201</v>
      </c>
      <c r="AI1185" s="2" t="s">
        <v>9609</v>
      </c>
    </row>
    <row r="1186" spans="1:35" x14ac:dyDescent="0.3">
      <c r="A1186" s="98">
        <v>1183</v>
      </c>
      <c r="S1186" s="8" t="s">
        <v>295</v>
      </c>
      <c r="AI1186" s="2" t="s">
        <v>10718</v>
      </c>
    </row>
    <row r="1187" spans="1:35" x14ac:dyDescent="0.3">
      <c r="A1187" s="98">
        <v>1184</v>
      </c>
      <c r="S1187" s="8" t="s">
        <v>3202</v>
      </c>
      <c r="AI1187" s="4" t="s">
        <v>12159</v>
      </c>
    </row>
    <row r="1188" spans="1:35" x14ac:dyDescent="0.3">
      <c r="A1188" s="98">
        <v>1185</v>
      </c>
      <c r="S1188" s="8" t="s">
        <v>3203</v>
      </c>
      <c r="AI1188" s="2" t="s">
        <v>9550</v>
      </c>
    </row>
    <row r="1189" spans="1:35" x14ac:dyDescent="0.3">
      <c r="A1189" s="98">
        <v>1186</v>
      </c>
      <c r="S1189" s="8" t="s">
        <v>3204</v>
      </c>
      <c r="AI1189" s="2" t="s">
        <v>10336</v>
      </c>
    </row>
    <row r="1190" spans="1:35" x14ac:dyDescent="0.3">
      <c r="A1190" s="98">
        <v>1187</v>
      </c>
      <c r="S1190" s="8" t="s">
        <v>3205</v>
      </c>
      <c r="AI1190" s="2" t="s">
        <v>9568</v>
      </c>
    </row>
    <row r="1191" spans="1:35" x14ac:dyDescent="0.3">
      <c r="A1191" s="98">
        <v>1188</v>
      </c>
      <c r="S1191" s="8" t="s">
        <v>3206</v>
      </c>
      <c r="AI1191" s="4" t="s">
        <v>12160</v>
      </c>
    </row>
    <row r="1192" spans="1:35" x14ac:dyDescent="0.3">
      <c r="A1192" s="98">
        <v>1189</v>
      </c>
      <c r="S1192" s="8" t="s">
        <v>3207</v>
      </c>
      <c r="AI1192" s="4" t="s">
        <v>12161</v>
      </c>
    </row>
    <row r="1193" spans="1:35" x14ac:dyDescent="0.3">
      <c r="A1193" s="98">
        <v>1190</v>
      </c>
      <c r="S1193" s="8" t="s">
        <v>3208</v>
      </c>
      <c r="AI1193" s="4" t="s">
        <v>12162</v>
      </c>
    </row>
    <row r="1194" spans="1:35" x14ac:dyDescent="0.3">
      <c r="A1194" s="98">
        <v>1191</v>
      </c>
      <c r="S1194" s="8" t="s">
        <v>3209</v>
      </c>
      <c r="AI1194" s="2" t="s">
        <v>10754</v>
      </c>
    </row>
    <row r="1195" spans="1:35" x14ac:dyDescent="0.3">
      <c r="A1195" s="98">
        <v>1192</v>
      </c>
      <c r="S1195" s="8" t="s">
        <v>3210</v>
      </c>
      <c r="AI1195" s="2" t="s">
        <v>11106</v>
      </c>
    </row>
    <row r="1196" spans="1:35" x14ac:dyDescent="0.3">
      <c r="A1196" s="98">
        <v>1193</v>
      </c>
      <c r="S1196" s="8" t="s">
        <v>3211</v>
      </c>
      <c r="AI1196" s="2" t="s">
        <v>9573</v>
      </c>
    </row>
    <row r="1197" spans="1:35" x14ac:dyDescent="0.3">
      <c r="A1197" s="98">
        <v>1194</v>
      </c>
      <c r="S1197" s="8" t="s">
        <v>3212</v>
      </c>
      <c r="AI1197" s="2" t="s">
        <v>11163</v>
      </c>
    </row>
    <row r="1198" spans="1:35" x14ac:dyDescent="0.3">
      <c r="A1198" s="98">
        <v>1195</v>
      </c>
      <c r="S1198" s="8" t="s">
        <v>3213</v>
      </c>
      <c r="AI1198" s="2" t="s">
        <v>9910</v>
      </c>
    </row>
    <row r="1199" spans="1:35" x14ac:dyDescent="0.3">
      <c r="A1199" s="98">
        <v>1196</v>
      </c>
      <c r="S1199" s="8" t="s">
        <v>3214</v>
      </c>
      <c r="AI1199" s="2" t="s">
        <v>10960</v>
      </c>
    </row>
    <row r="1200" spans="1:35" x14ac:dyDescent="0.3">
      <c r="A1200" s="98">
        <v>1197</v>
      </c>
      <c r="S1200" s="8" t="s">
        <v>3215</v>
      </c>
      <c r="AI1200" s="2" t="s">
        <v>10472</v>
      </c>
    </row>
    <row r="1201" spans="1:35" x14ac:dyDescent="0.3">
      <c r="A1201" s="98">
        <v>1198</v>
      </c>
      <c r="S1201" s="8" t="s">
        <v>3216</v>
      </c>
      <c r="AI1201" s="2" t="s">
        <v>10287</v>
      </c>
    </row>
    <row r="1202" spans="1:35" x14ac:dyDescent="0.3">
      <c r="A1202" s="98">
        <v>1199</v>
      </c>
      <c r="S1202" s="8" t="s">
        <v>3217</v>
      </c>
      <c r="AI1202" s="2" t="s">
        <v>10838</v>
      </c>
    </row>
    <row r="1203" spans="1:35" x14ac:dyDescent="0.3">
      <c r="A1203" s="98">
        <v>1200</v>
      </c>
      <c r="S1203" s="8" t="s">
        <v>3218</v>
      </c>
      <c r="AI1203" s="2" t="s">
        <v>10396</v>
      </c>
    </row>
    <row r="1204" spans="1:35" x14ac:dyDescent="0.3">
      <c r="A1204" s="98">
        <v>1201</v>
      </c>
      <c r="S1204" s="8" t="s">
        <v>3219</v>
      </c>
      <c r="AI1204" s="2" t="s">
        <v>9403</v>
      </c>
    </row>
    <row r="1205" spans="1:35" x14ac:dyDescent="0.3">
      <c r="A1205" s="98">
        <v>1202</v>
      </c>
      <c r="S1205" s="8" t="s">
        <v>3220</v>
      </c>
      <c r="AI1205" s="2" t="s">
        <v>10549</v>
      </c>
    </row>
    <row r="1206" spans="1:35" x14ac:dyDescent="0.3">
      <c r="A1206" s="98">
        <v>1203</v>
      </c>
      <c r="S1206" s="8" t="s">
        <v>3221</v>
      </c>
      <c r="AI1206" s="2" t="s">
        <v>10794</v>
      </c>
    </row>
    <row r="1207" spans="1:35" x14ac:dyDescent="0.3">
      <c r="A1207" s="98">
        <v>1204</v>
      </c>
      <c r="S1207" s="8" t="s">
        <v>3222</v>
      </c>
      <c r="AI1207" s="2" t="s">
        <v>10667</v>
      </c>
    </row>
    <row r="1208" spans="1:35" x14ac:dyDescent="0.3">
      <c r="A1208" s="98">
        <v>1205</v>
      </c>
      <c r="S1208" s="8" t="s">
        <v>3223</v>
      </c>
      <c r="AI1208" s="2" t="s">
        <v>9892</v>
      </c>
    </row>
    <row r="1209" spans="1:35" x14ac:dyDescent="0.3">
      <c r="A1209" s="98">
        <v>1206</v>
      </c>
      <c r="S1209" s="8" t="s">
        <v>3224</v>
      </c>
      <c r="AI1209" s="2" t="s">
        <v>9229</v>
      </c>
    </row>
    <row r="1210" spans="1:35" x14ac:dyDescent="0.3">
      <c r="A1210" s="98">
        <v>1207</v>
      </c>
      <c r="S1210" s="8" t="s">
        <v>3225</v>
      </c>
      <c r="AI1210" s="2" t="s">
        <v>10140</v>
      </c>
    </row>
    <row r="1211" spans="1:35" x14ac:dyDescent="0.3">
      <c r="A1211" s="98">
        <v>1208</v>
      </c>
      <c r="S1211" s="8" t="s">
        <v>3226</v>
      </c>
      <c r="AI1211" s="2" t="s">
        <v>10138</v>
      </c>
    </row>
    <row r="1212" spans="1:35" x14ac:dyDescent="0.3">
      <c r="A1212" s="98">
        <v>1209</v>
      </c>
      <c r="S1212" s="8" t="s">
        <v>3227</v>
      </c>
      <c r="AI1212" s="2" t="s">
        <v>10360</v>
      </c>
    </row>
    <row r="1213" spans="1:35" x14ac:dyDescent="0.3">
      <c r="A1213" s="98">
        <v>1210</v>
      </c>
      <c r="S1213" s="8" t="s">
        <v>3228</v>
      </c>
      <c r="AI1213" s="2" t="s">
        <v>10732</v>
      </c>
    </row>
    <row r="1214" spans="1:35" x14ac:dyDescent="0.3">
      <c r="A1214" s="98">
        <v>1211</v>
      </c>
      <c r="S1214" s="8" t="s">
        <v>3229</v>
      </c>
      <c r="AI1214" s="2" t="s">
        <v>10616</v>
      </c>
    </row>
    <row r="1215" spans="1:35" x14ac:dyDescent="0.3">
      <c r="A1215" s="98">
        <v>1212</v>
      </c>
      <c r="S1215" s="8" t="s">
        <v>3230</v>
      </c>
      <c r="AI1215" s="2" t="s">
        <v>10693</v>
      </c>
    </row>
    <row r="1216" spans="1:35" x14ac:dyDescent="0.3">
      <c r="A1216" s="98">
        <v>1213</v>
      </c>
      <c r="S1216" s="8" t="s">
        <v>3231</v>
      </c>
      <c r="AI1216" s="2" t="s">
        <v>10298</v>
      </c>
    </row>
    <row r="1217" spans="1:35" x14ac:dyDescent="0.3">
      <c r="A1217" s="98">
        <v>1214</v>
      </c>
      <c r="S1217" s="8" t="s">
        <v>3232</v>
      </c>
      <c r="AI1217" s="4" t="s">
        <v>12163</v>
      </c>
    </row>
    <row r="1218" spans="1:35" x14ac:dyDescent="0.3">
      <c r="A1218" s="98">
        <v>1215</v>
      </c>
      <c r="S1218" s="8" t="s">
        <v>3233</v>
      </c>
      <c r="AI1218" s="2" t="s">
        <v>9794</v>
      </c>
    </row>
    <row r="1219" spans="1:35" x14ac:dyDescent="0.3">
      <c r="A1219" s="98">
        <v>1216</v>
      </c>
      <c r="S1219" s="8" t="s">
        <v>3234</v>
      </c>
      <c r="AI1219" s="2" t="s">
        <v>10697</v>
      </c>
    </row>
    <row r="1220" spans="1:35" x14ac:dyDescent="0.3">
      <c r="A1220" s="98">
        <v>1217</v>
      </c>
      <c r="S1220" s="8" t="s">
        <v>3235</v>
      </c>
      <c r="AI1220" s="2" t="s">
        <v>9714</v>
      </c>
    </row>
    <row r="1221" spans="1:35" x14ac:dyDescent="0.3">
      <c r="A1221" s="98">
        <v>1218</v>
      </c>
      <c r="S1221" s="8" t="s">
        <v>3236</v>
      </c>
      <c r="AI1221" s="2" t="s">
        <v>10375</v>
      </c>
    </row>
    <row r="1222" spans="1:35" x14ac:dyDescent="0.3">
      <c r="A1222" s="98">
        <v>1219</v>
      </c>
      <c r="S1222" s="8" t="s">
        <v>3237</v>
      </c>
      <c r="AI1222" s="2" t="s">
        <v>9903</v>
      </c>
    </row>
    <row r="1223" spans="1:35" x14ac:dyDescent="0.3">
      <c r="A1223" s="98">
        <v>1220</v>
      </c>
      <c r="S1223" s="8" t="s">
        <v>3238</v>
      </c>
      <c r="AI1223" s="2" t="s">
        <v>9482</v>
      </c>
    </row>
    <row r="1224" spans="1:35" x14ac:dyDescent="0.3">
      <c r="A1224" s="98">
        <v>1221</v>
      </c>
      <c r="S1224" s="8" t="s">
        <v>3239</v>
      </c>
      <c r="AI1224" s="2" t="s">
        <v>10952</v>
      </c>
    </row>
    <row r="1225" spans="1:35" x14ac:dyDescent="0.3">
      <c r="A1225" s="98">
        <v>1222</v>
      </c>
      <c r="S1225" s="8" t="s">
        <v>3240</v>
      </c>
      <c r="AI1225" s="2" t="s">
        <v>11079</v>
      </c>
    </row>
    <row r="1226" spans="1:35" x14ac:dyDescent="0.3">
      <c r="A1226" s="98">
        <v>1223</v>
      </c>
      <c r="S1226" s="8" t="s">
        <v>3241</v>
      </c>
      <c r="AI1226" s="4" t="s">
        <v>12164</v>
      </c>
    </row>
    <row r="1227" spans="1:35" x14ac:dyDescent="0.3">
      <c r="A1227" s="98">
        <v>1224</v>
      </c>
      <c r="S1227" s="8" t="s">
        <v>3242</v>
      </c>
      <c r="AI1227" s="2" t="s">
        <v>9982</v>
      </c>
    </row>
    <row r="1228" spans="1:35" x14ac:dyDescent="0.3">
      <c r="A1228" s="98">
        <v>1225</v>
      </c>
      <c r="S1228" s="8" t="s">
        <v>3243</v>
      </c>
      <c r="AI1228" s="2" t="s">
        <v>10618</v>
      </c>
    </row>
    <row r="1229" spans="1:35" x14ac:dyDescent="0.3">
      <c r="A1229" s="98">
        <v>1226</v>
      </c>
      <c r="S1229" s="8" t="s">
        <v>3244</v>
      </c>
      <c r="AI1229" s="2" t="s">
        <v>10167</v>
      </c>
    </row>
    <row r="1230" spans="1:35" x14ac:dyDescent="0.3">
      <c r="A1230" s="98">
        <v>1227</v>
      </c>
      <c r="S1230" s="8" t="s">
        <v>3245</v>
      </c>
      <c r="AI1230" s="2" t="s">
        <v>10083</v>
      </c>
    </row>
    <row r="1231" spans="1:35" x14ac:dyDescent="0.3">
      <c r="A1231" s="98">
        <v>1228</v>
      </c>
      <c r="S1231" s="8" t="s">
        <v>3246</v>
      </c>
      <c r="AI1231" s="4" t="s">
        <v>12165</v>
      </c>
    </row>
    <row r="1232" spans="1:35" x14ac:dyDescent="0.3">
      <c r="A1232" s="98">
        <v>1229</v>
      </c>
      <c r="S1232" s="8" t="s">
        <v>3247</v>
      </c>
      <c r="AI1232" s="2" t="s">
        <v>10983</v>
      </c>
    </row>
    <row r="1233" spans="1:35" x14ac:dyDescent="0.3">
      <c r="A1233" s="98">
        <v>1230</v>
      </c>
      <c r="S1233" s="8" t="s">
        <v>3248</v>
      </c>
      <c r="AI1233" s="2" t="s">
        <v>9915</v>
      </c>
    </row>
    <row r="1234" spans="1:35" x14ac:dyDescent="0.3">
      <c r="A1234" s="98">
        <v>1231</v>
      </c>
      <c r="S1234" s="8" t="s">
        <v>3249</v>
      </c>
      <c r="AI1234" s="2" t="s">
        <v>10733</v>
      </c>
    </row>
    <row r="1235" spans="1:35" x14ac:dyDescent="0.3">
      <c r="A1235" s="98">
        <v>1232</v>
      </c>
      <c r="S1235" s="8" t="s">
        <v>3250</v>
      </c>
      <c r="AI1235" s="2" t="s">
        <v>10831</v>
      </c>
    </row>
    <row r="1236" spans="1:35" x14ac:dyDescent="0.3">
      <c r="A1236" s="98">
        <v>1233</v>
      </c>
      <c r="S1236" s="8" t="s">
        <v>3251</v>
      </c>
      <c r="AI1236" s="2" t="s">
        <v>10868</v>
      </c>
    </row>
    <row r="1237" spans="1:35" x14ac:dyDescent="0.3">
      <c r="A1237" s="98">
        <v>1234</v>
      </c>
      <c r="S1237" s="8" t="s">
        <v>3252</v>
      </c>
      <c r="AI1237" s="4" t="s">
        <v>12166</v>
      </c>
    </row>
    <row r="1238" spans="1:35" x14ac:dyDescent="0.3">
      <c r="A1238" s="98">
        <v>1235</v>
      </c>
      <c r="S1238" s="8" t="s">
        <v>3253</v>
      </c>
      <c r="AI1238" s="2" t="s">
        <v>10175</v>
      </c>
    </row>
    <row r="1239" spans="1:35" x14ac:dyDescent="0.3">
      <c r="A1239" s="98">
        <v>1236</v>
      </c>
      <c r="S1239" s="8" t="s">
        <v>3254</v>
      </c>
      <c r="AI1239" s="2" t="s">
        <v>10186</v>
      </c>
    </row>
    <row r="1240" spans="1:35" x14ac:dyDescent="0.3">
      <c r="A1240" s="98">
        <v>1237</v>
      </c>
      <c r="S1240" s="8" t="s">
        <v>3255</v>
      </c>
      <c r="AI1240" s="2" t="s">
        <v>9674</v>
      </c>
    </row>
    <row r="1241" spans="1:35" x14ac:dyDescent="0.3">
      <c r="A1241" s="98">
        <v>1238</v>
      </c>
      <c r="S1241" s="8" t="s">
        <v>3256</v>
      </c>
      <c r="AI1241" s="2" t="s">
        <v>9329</v>
      </c>
    </row>
    <row r="1242" spans="1:35" x14ac:dyDescent="0.3">
      <c r="A1242" s="98">
        <v>1239</v>
      </c>
      <c r="S1242" s="8" t="s">
        <v>3257</v>
      </c>
      <c r="AI1242" s="2" t="s">
        <v>11147</v>
      </c>
    </row>
    <row r="1243" spans="1:35" x14ac:dyDescent="0.3">
      <c r="A1243" s="98">
        <v>1240</v>
      </c>
      <c r="S1243" s="8" t="s">
        <v>300</v>
      </c>
      <c r="AI1243" s="2" t="s">
        <v>9240</v>
      </c>
    </row>
    <row r="1244" spans="1:35" x14ac:dyDescent="0.3">
      <c r="A1244" s="98">
        <v>1241</v>
      </c>
      <c r="S1244" s="8" t="s">
        <v>3258</v>
      </c>
      <c r="AI1244" s="2" t="s">
        <v>10981</v>
      </c>
    </row>
    <row r="1245" spans="1:35" x14ac:dyDescent="0.3">
      <c r="A1245" s="98">
        <v>1242</v>
      </c>
      <c r="S1245" s="8" t="s">
        <v>3259</v>
      </c>
      <c r="AI1245" s="2" t="s">
        <v>9336</v>
      </c>
    </row>
    <row r="1246" spans="1:35" x14ac:dyDescent="0.3">
      <c r="A1246" s="98">
        <v>1243</v>
      </c>
      <c r="S1246" s="8" t="s">
        <v>3260</v>
      </c>
      <c r="AI1246" s="2" t="s">
        <v>9259</v>
      </c>
    </row>
    <row r="1247" spans="1:35" x14ac:dyDescent="0.3">
      <c r="A1247" s="98">
        <v>1244</v>
      </c>
      <c r="S1247" s="8" t="s">
        <v>3261</v>
      </c>
      <c r="AI1247" s="2" t="s">
        <v>10863</v>
      </c>
    </row>
    <row r="1248" spans="1:35" x14ac:dyDescent="0.3">
      <c r="A1248" s="98">
        <v>1245</v>
      </c>
      <c r="S1248" s="8" t="s">
        <v>3262</v>
      </c>
      <c r="AI1248" s="2" t="s">
        <v>9786</v>
      </c>
    </row>
    <row r="1249" spans="1:35" x14ac:dyDescent="0.3">
      <c r="A1249" s="98">
        <v>1246</v>
      </c>
      <c r="S1249" s="8" t="s">
        <v>3263</v>
      </c>
      <c r="AI1249" s="2" t="s">
        <v>11120</v>
      </c>
    </row>
    <row r="1250" spans="1:35" x14ac:dyDescent="0.3">
      <c r="A1250" s="98">
        <v>1247</v>
      </c>
      <c r="S1250" s="8" t="s">
        <v>3264</v>
      </c>
      <c r="AI1250" s="2" t="s">
        <v>9600</v>
      </c>
    </row>
    <row r="1251" spans="1:35" x14ac:dyDescent="0.3">
      <c r="A1251" s="98">
        <v>1248</v>
      </c>
      <c r="S1251" s="8" t="s">
        <v>3265</v>
      </c>
      <c r="AI1251" s="2" t="s">
        <v>11136</v>
      </c>
    </row>
    <row r="1252" spans="1:35" x14ac:dyDescent="0.3">
      <c r="A1252" s="98">
        <v>1249</v>
      </c>
      <c r="S1252" s="8" t="s">
        <v>3266</v>
      </c>
      <c r="AI1252" s="2" t="s">
        <v>9802</v>
      </c>
    </row>
    <row r="1253" spans="1:35" x14ac:dyDescent="0.3">
      <c r="A1253" s="98">
        <v>1250</v>
      </c>
      <c r="S1253" s="8" t="s">
        <v>3267</v>
      </c>
      <c r="AI1253" s="4" t="s">
        <v>12167</v>
      </c>
    </row>
    <row r="1254" spans="1:35" x14ac:dyDescent="0.3">
      <c r="A1254" s="98">
        <v>1251</v>
      </c>
      <c r="S1254" s="8" t="s">
        <v>3268</v>
      </c>
      <c r="AI1254" s="4" t="s">
        <v>12168</v>
      </c>
    </row>
    <row r="1255" spans="1:35" x14ac:dyDescent="0.3">
      <c r="A1255" s="98">
        <v>1252</v>
      </c>
      <c r="S1255" s="8" t="s">
        <v>3269</v>
      </c>
      <c r="AI1255" s="2" t="s">
        <v>9274</v>
      </c>
    </row>
    <row r="1256" spans="1:35" x14ac:dyDescent="0.3">
      <c r="A1256" s="98">
        <v>1253</v>
      </c>
      <c r="S1256" s="8" t="s">
        <v>3270</v>
      </c>
      <c r="AI1256" s="2" t="s">
        <v>10439</v>
      </c>
    </row>
    <row r="1257" spans="1:35" x14ac:dyDescent="0.3">
      <c r="A1257" s="98">
        <v>1254</v>
      </c>
      <c r="S1257" s="8" t="s">
        <v>3271</v>
      </c>
      <c r="AI1257" s="2" t="s">
        <v>9707</v>
      </c>
    </row>
    <row r="1258" spans="1:35" x14ac:dyDescent="0.3">
      <c r="A1258" s="98">
        <v>1255</v>
      </c>
      <c r="S1258" s="8" t="s">
        <v>3272</v>
      </c>
      <c r="AI1258" s="4" t="s">
        <v>12169</v>
      </c>
    </row>
    <row r="1259" spans="1:35" x14ac:dyDescent="0.3">
      <c r="A1259" s="98">
        <v>1256</v>
      </c>
      <c r="S1259" s="8" t="s">
        <v>3273</v>
      </c>
      <c r="AI1259" s="2" t="s">
        <v>11055</v>
      </c>
    </row>
    <row r="1260" spans="1:35" x14ac:dyDescent="0.3">
      <c r="A1260" s="98">
        <v>1257</v>
      </c>
      <c r="S1260" s="8" t="s">
        <v>3274</v>
      </c>
      <c r="AI1260" s="2" t="s">
        <v>9510</v>
      </c>
    </row>
    <row r="1261" spans="1:35" x14ac:dyDescent="0.3">
      <c r="A1261" s="98">
        <v>1258</v>
      </c>
      <c r="S1261" s="8" t="s">
        <v>303</v>
      </c>
      <c r="AI1261" s="2" t="s">
        <v>9830</v>
      </c>
    </row>
    <row r="1262" spans="1:35" x14ac:dyDescent="0.3">
      <c r="A1262" s="98">
        <v>1259</v>
      </c>
      <c r="S1262" s="8" t="s">
        <v>3275</v>
      </c>
      <c r="AI1262" s="2" t="s">
        <v>9955</v>
      </c>
    </row>
    <row r="1263" spans="1:35" x14ac:dyDescent="0.3">
      <c r="A1263" s="98">
        <v>1260</v>
      </c>
      <c r="S1263" s="8" t="s">
        <v>3276</v>
      </c>
      <c r="AI1263" s="2" t="s">
        <v>11171</v>
      </c>
    </row>
    <row r="1264" spans="1:35" x14ac:dyDescent="0.3">
      <c r="A1264" s="98">
        <v>1261</v>
      </c>
      <c r="S1264" s="8" t="s">
        <v>3277</v>
      </c>
      <c r="AI1264" s="2" t="s">
        <v>9536</v>
      </c>
    </row>
    <row r="1265" spans="1:35" x14ac:dyDescent="0.3">
      <c r="A1265" s="98">
        <v>1262</v>
      </c>
      <c r="S1265" s="8" t="s">
        <v>3278</v>
      </c>
      <c r="AI1265" s="2" t="s">
        <v>9883</v>
      </c>
    </row>
    <row r="1266" spans="1:35" x14ac:dyDescent="0.3">
      <c r="A1266" s="98">
        <v>1263</v>
      </c>
      <c r="S1266" s="8" t="s">
        <v>3279</v>
      </c>
      <c r="AI1266" s="2" t="s">
        <v>10053</v>
      </c>
    </row>
    <row r="1267" spans="1:35" x14ac:dyDescent="0.3">
      <c r="A1267" s="98">
        <v>1264</v>
      </c>
      <c r="S1267" s="8" t="s">
        <v>3280</v>
      </c>
      <c r="AI1267" s="2" t="s">
        <v>10856</v>
      </c>
    </row>
    <row r="1268" spans="1:35" x14ac:dyDescent="0.3">
      <c r="A1268" s="98">
        <v>1265</v>
      </c>
      <c r="S1268" s="8" t="s">
        <v>3281</v>
      </c>
      <c r="AI1268" s="2" t="s">
        <v>10378</v>
      </c>
    </row>
    <row r="1269" spans="1:35" x14ac:dyDescent="0.3">
      <c r="A1269" s="98">
        <v>1266</v>
      </c>
      <c r="S1269" s="8" t="s">
        <v>3282</v>
      </c>
      <c r="AI1269" s="2" t="s">
        <v>10927</v>
      </c>
    </row>
    <row r="1270" spans="1:35" x14ac:dyDescent="0.3">
      <c r="A1270" s="98">
        <v>1267</v>
      </c>
      <c r="S1270" s="8" t="s">
        <v>304</v>
      </c>
      <c r="AI1270" s="2" t="s">
        <v>11140</v>
      </c>
    </row>
    <row r="1271" spans="1:35" x14ac:dyDescent="0.3">
      <c r="A1271" s="98">
        <v>1268</v>
      </c>
      <c r="S1271" s="8" t="s">
        <v>3283</v>
      </c>
      <c r="AI1271" s="4" t="s">
        <v>12170</v>
      </c>
    </row>
    <row r="1272" spans="1:35" x14ac:dyDescent="0.3">
      <c r="A1272" s="98">
        <v>1269</v>
      </c>
      <c r="S1272" s="8" t="s">
        <v>3284</v>
      </c>
      <c r="AI1272" s="2" t="s">
        <v>10019</v>
      </c>
    </row>
    <row r="1273" spans="1:35" x14ac:dyDescent="0.3">
      <c r="A1273" s="98">
        <v>1270</v>
      </c>
      <c r="S1273" s="8" t="s">
        <v>3285</v>
      </c>
      <c r="AI1273" s="2" t="s">
        <v>9760</v>
      </c>
    </row>
    <row r="1274" spans="1:35" x14ac:dyDescent="0.3">
      <c r="A1274" s="98">
        <v>1271</v>
      </c>
      <c r="S1274" s="8" t="s">
        <v>3286</v>
      </c>
      <c r="AI1274" s="4" t="s">
        <v>12171</v>
      </c>
    </row>
    <row r="1275" spans="1:35" x14ac:dyDescent="0.3">
      <c r="A1275" s="98">
        <v>1272</v>
      </c>
      <c r="S1275" s="8" t="s">
        <v>3287</v>
      </c>
      <c r="AI1275" s="2" t="s">
        <v>10955</v>
      </c>
    </row>
    <row r="1276" spans="1:35" x14ac:dyDescent="0.3">
      <c r="A1276" s="98">
        <v>1273</v>
      </c>
      <c r="S1276" s="8" t="s">
        <v>305</v>
      </c>
      <c r="AI1276" s="2" t="s">
        <v>9376</v>
      </c>
    </row>
    <row r="1277" spans="1:35" x14ac:dyDescent="0.3">
      <c r="A1277" s="98">
        <v>1274</v>
      </c>
      <c r="S1277" s="8" t="s">
        <v>3288</v>
      </c>
      <c r="AI1277" s="2" t="s">
        <v>9254</v>
      </c>
    </row>
    <row r="1278" spans="1:35" x14ac:dyDescent="0.3">
      <c r="A1278" s="98">
        <v>1275</v>
      </c>
      <c r="S1278" s="8" t="s">
        <v>3289</v>
      </c>
      <c r="AI1278" s="2" t="s">
        <v>9928</v>
      </c>
    </row>
    <row r="1279" spans="1:35" x14ac:dyDescent="0.3">
      <c r="A1279" s="98">
        <v>1276</v>
      </c>
      <c r="S1279" s="8" t="s">
        <v>3290</v>
      </c>
      <c r="AI1279" s="2" t="s">
        <v>9625</v>
      </c>
    </row>
    <row r="1280" spans="1:35" x14ac:dyDescent="0.3">
      <c r="A1280" s="98">
        <v>1277</v>
      </c>
      <c r="S1280" s="8" t="s">
        <v>3291</v>
      </c>
      <c r="AI1280" s="2" t="s">
        <v>10425</v>
      </c>
    </row>
    <row r="1281" spans="1:35" x14ac:dyDescent="0.3">
      <c r="A1281" s="98">
        <v>1278</v>
      </c>
      <c r="S1281" s="8" t="s">
        <v>3292</v>
      </c>
      <c r="AI1281" s="2" t="s">
        <v>9449</v>
      </c>
    </row>
    <row r="1282" spans="1:35" x14ac:dyDescent="0.3">
      <c r="A1282" s="98">
        <v>1279</v>
      </c>
      <c r="S1282" s="8" t="s">
        <v>3293</v>
      </c>
      <c r="AI1282" s="4" t="s">
        <v>12172</v>
      </c>
    </row>
    <row r="1283" spans="1:35" x14ac:dyDescent="0.3">
      <c r="A1283" s="98">
        <v>1280</v>
      </c>
      <c r="S1283" s="8" t="s">
        <v>3294</v>
      </c>
      <c r="AI1283" s="2" t="s">
        <v>10366</v>
      </c>
    </row>
    <row r="1284" spans="1:35" x14ac:dyDescent="0.3">
      <c r="A1284" s="98">
        <v>1281</v>
      </c>
      <c r="S1284" s="8" t="s">
        <v>306</v>
      </c>
      <c r="AI1284" s="2" t="s">
        <v>11142</v>
      </c>
    </row>
    <row r="1285" spans="1:35" x14ac:dyDescent="0.3">
      <c r="A1285" s="98">
        <v>1282</v>
      </c>
      <c r="S1285" s="8" t="s">
        <v>3295</v>
      </c>
      <c r="AI1285" s="2" t="s">
        <v>10074</v>
      </c>
    </row>
    <row r="1286" spans="1:35" x14ac:dyDescent="0.3">
      <c r="A1286" s="98">
        <v>1283</v>
      </c>
      <c r="S1286" s="8" t="s">
        <v>3296</v>
      </c>
      <c r="AI1286" s="2" t="s">
        <v>10830</v>
      </c>
    </row>
    <row r="1287" spans="1:35" x14ac:dyDescent="0.3">
      <c r="A1287" s="98">
        <v>1284</v>
      </c>
      <c r="S1287" s="8" t="s">
        <v>3297</v>
      </c>
      <c r="AI1287" s="2" t="s">
        <v>10890</v>
      </c>
    </row>
    <row r="1288" spans="1:35" x14ac:dyDescent="0.3">
      <c r="A1288" s="98">
        <v>1285</v>
      </c>
      <c r="S1288" s="8" t="s">
        <v>3298</v>
      </c>
      <c r="AI1288" s="2" t="s">
        <v>11022</v>
      </c>
    </row>
    <row r="1289" spans="1:35" x14ac:dyDescent="0.3">
      <c r="A1289" s="98">
        <v>1286</v>
      </c>
      <c r="S1289" s="8" t="s">
        <v>3299</v>
      </c>
      <c r="AI1289" s="2" t="s">
        <v>10580</v>
      </c>
    </row>
    <row r="1290" spans="1:35" x14ac:dyDescent="0.3">
      <c r="A1290" s="98">
        <v>1287</v>
      </c>
      <c r="S1290" s="8" t="s">
        <v>3300</v>
      </c>
      <c r="AI1290" s="2" t="s">
        <v>9356</v>
      </c>
    </row>
    <row r="1291" spans="1:35" x14ac:dyDescent="0.3">
      <c r="A1291" s="98">
        <v>1288</v>
      </c>
      <c r="S1291" s="8" t="s">
        <v>3301</v>
      </c>
      <c r="AI1291" s="2" t="s">
        <v>11104</v>
      </c>
    </row>
    <row r="1292" spans="1:35" x14ac:dyDescent="0.3">
      <c r="A1292" s="98">
        <v>1289</v>
      </c>
      <c r="S1292" s="8" t="s">
        <v>3302</v>
      </c>
      <c r="AI1292" s="2" t="s">
        <v>10338</v>
      </c>
    </row>
    <row r="1293" spans="1:35" x14ac:dyDescent="0.3">
      <c r="A1293" s="98">
        <v>1290</v>
      </c>
      <c r="S1293" s="8" t="s">
        <v>3303</v>
      </c>
      <c r="AI1293" s="2" t="s">
        <v>9838</v>
      </c>
    </row>
    <row r="1294" spans="1:35" x14ac:dyDescent="0.3">
      <c r="A1294" s="98">
        <v>1291</v>
      </c>
      <c r="S1294" s="8" t="s">
        <v>3304</v>
      </c>
      <c r="AI1294" s="2" t="s">
        <v>9932</v>
      </c>
    </row>
    <row r="1295" spans="1:35" x14ac:dyDescent="0.3">
      <c r="A1295" s="98">
        <v>1292</v>
      </c>
      <c r="S1295" s="8" t="s">
        <v>3305</v>
      </c>
      <c r="AI1295" s="2" t="s">
        <v>10043</v>
      </c>
    </row>
    <row r="1296" spans="1:35" x14ac:dyDescent="0.3">
      <c r="A1296" s="98">
        <v>1293</v>
      </c>
      <c r="S1296" s="8" t="s">
        <v>3306</v>
      </c>
      <c r="AI1296" s="2" t="s">
        <v>9729</v>
      </c>
    </row>
    <row r="1297" spans="1:35" x14ac:dyDescent="0.3">
      <c r="A1297" s="98">
        <v>1294</v>
      </c>
      <c r="S1297" s="8" t="s">
        <v>3307</v>
      </c>
      <c r="AI1297" s="4" t="s">
        <v>12173</v>
      </c>
    </row>
    <row r="1298" spans="1:35" x14ac:dyDescent="0.3">
      <c r="A1298" s="98">
        <v>1295</v>
      </c>
      <c r="S1298" s="8" t="s">
        <v>477</v>
      </c>
      <c r="AI1298" s="2" t="s">
        <v>10851</v>
      </c>
    </row>
    <row r="1299" spans="1:35" x14ac:dyDescent="0.3">
      <c r="A1299" s="98">
        <v>1296</v>
      </c>
      <c r="S1299" s="8" t="s">
        <v>3308</v>
      </c>
      <c r="AI1299" s="2" t="s">
        <v>11174</v>
      </c>
    </row>
    <row r="1300" spans="1:35" x14ac:dyDescent="0.3">
      <c r="A1300" s="98">
        <v>1297</v>
      </c>
      <c r="S1300" s="8" t="s">
        <v>3309</v>
      </c>
      <c r="AI1300" s="4" t="s">
        <v>12174</v>
      </c>
    </row>
    <row r="1301" spans="1:35" x14ac:dyDescent="0.3">
      <c r="A1301" s="98">
        <v>1298</v>
      </c>
      <c r="S1301" s="8" t="s">
        <v>3310</v>
      </c>
      <c r="AI1301" s="2" t="s">
        <v>9722</v>
      </c>
    </row>
    <row r="1302" spans="1:35" x14ac:dyDescent="0.3">
      <c r="A1302" s="98">
        <v>1299</v>
      </c>
      <c r="S1302" s="8" t="s">
        <v>3311</v>
      </c>
      <c r="AI1302" s="2" t="s">
        <v>9938</v>
      </c>
    </row>
    <row r="1303" spans="1:35" x14ac:dyDescent="0.3">
      <c r="A1303" s="98">
        <v>1300</v>
      </c>
      <c r="S1303" s="8" t="s">
        <v>3312</v>
      </c>
      <c r="AI1303" s="4" t="s">
        <v>12175</v>
      </c>
    </row>
    <row r="1304" spans="1:35" x14ac:dyDescent="0.3">
      <c r="A1304" s="98">
        <v>1301</v>
      </c>
      <c r="S1304" s="8" t="s">
        <v>3313</v>
      </c>
      <c r="AI1304" s="2" t="s">
        <v>9579</v>
      </c>
    </row>
    <row r="1305" spans="1:35" x14ac:dyDescent="0.3">
      <c r="A1305" s="98">
        <v>1302</v>
      </c>
      <c r="S1305" s="8" t="s">
        <v>3314</v>
      </c>
      <c r="AI1305" s="4" t="s">
        <v>12176</v>
      </c>
    </row>
    <row r="1306" spans="1:35" x14ac:dyDescent="0.3">
      <c r="A1306" s="98">
        <v>1303</v>
      </c>
      <c r="S1306" s="8" t="s">
        <v>3315</v>
      </c>
      <c r="AI1306" s="2" t="s">
        <v>10743</v>
      </c>
    </row>
    <row r="1307" spans="1:35" x14ac:dyDescent="0.3">
      <c r="A1307" s="98">
        <v>1304</v>
      </c>
      <c r="S1307" s="8" t="s">
        <v>3316</v>
      </c>
      <c r="AI1307" s="2" t="s">
        <v>11201</v>
      </c>
    </row>
    <row r="1308" spans="1:35" x14ac:dyDescent="0.3">
      <c r="A1308" s="98">
        <v>1305</v>
      </c>
      <c r="S1308" s="8" t="s">
        <v>3317</v>
      </c>
      <c r="AI1308" s="2" t="s">
        <v>9404</v>
      </c>
    </row>
    <row r="1309" spans="1:35" x14ac:dyDescent="0.3">
      <c r="A1309" s="98">
        <v>1306</v>
      </c>
      <c r="S1309" s="8" t="s">
        <v>3318</v>
      </c>
      <c r="AI1309" s="2" t="s">
        <v>9268</v>
      </c>
    </row>
    <row r="1310" spans="1:35" x14ac:dyDescent="0.3">
      <c r="A1310" s="98">
        <v>1307</v>
      </c>
      <c r="S1310" s="8" t="s">
        <v>3319</v>
      </c>
      <c r="AI1310" s="2" t="s">
        <v>10893</v>
      </c>
    </row>
    <row r="1311" spans="1:35" x14ac:dyDescent="0.3">
      <c r="A1311" s="98">
        <v>1308</v>
      </c>
      <c r="S1311" s="8" t="s">
        <v>3320</v>
      </c>
      <c r="AI1311" s="4" t="s">
        <v>12177</v>
      </c>
    </row>
    <row r="1312" spans="1:35" x14ac:dyDescent="0.3">
      <c r="A1312" s="98">
        <v>1309</v>
      </c>
      <c r="S1312" s="8" t="s">
        <v>310</v>
      </c>
      <c r="AI1312" s="2" t="s">
        <v>10704</v>
      </c>
    </row>
    <row r="1313" spans="1:35" x14ac:dyDescent="0.3">
      <c r="A1313" s="98">
        <v>1310</v>
      </c>
      <c r="S1313" s="8" t="s">
        <v>3321</v>
      </c>
      <c r="AI1313" s="2" t="s">
        <v>10801</v>
      </c>
    </row>
    <row r="1314" spans="1:35" x14ac:dyDescent="0.3">
      <c r="A1314" s="98">
        <v>1311</v>
      </c>
      <c r="S1314" s="8" t="s">
        <v>3322</v>
      </c>
      <c r="AI1314" s="2" t="s">
        <v>10359</v>
      </c>
    </row>
    <row r="1315" spans="1:35" x14ac:dyDescent="0.3">
      <c r="A1315" s="98">
        <v>1312</v>
      </c>
      <c r="S1315" s="8" t="s">
        <v>3323</v>
      </c>
      <c r="AI1315" s="2" t="s">
        <v>9458</v>
      </c>
    </row>
    <row r="1316" spans="1:35" x14ac:dyDescent="0.3">
      <c r="A1316" s="98">
        <v>1313</v>
      </c>
      <c r="S1316" s="8" t="s">
        <v>3324</v>
      </c>
      <c r="AI1316" s="2" t="s">
        <v>10666</v>
      </c>
    </row>
    <row r="1317" spans="1:35" x14ac:dyDescent="0.3">
      <c r="A1317" s="98">
        <v>1314</v>
      </c>
      <c r="S1317" s="8" t="s">
        <v>3325</v>
      </c>
      <c r="AI1317" s="2" t="s">
        <v>9330</v>
      </c>
    </row>
    <row r="1318" spans="1:35" x14ac:dyDescent="0.3">
      <c r="A1318" s="98">
        <v>1315</v>
      </c>
      <c r="S1318" s="8" t="s">
        <v>3326</v>
      </c>
      <c r="AI1318" s="2" t="s">
        <v>11027</v>
      </c>
    </row>
    <row r="1319" spans="1:35" x14ac:dyDescent="0.3">
      <c r="A1319" s="98">
        <v>1316</v>
      </c>
      <c r="S1319" s="8" t="s">
        <v>3327</v>
      </c>
      <c r="AI1319" s="2" t="s">
        <v>9702</v>
      </c>
    </row>
    <row r="1320" spans="1:35" x14ac:dyDescent="0.3">
      <c r="A1320" s="98">
        <v>1317</v>
      </c>
      <c r="S1320" s="8" t="s">
        <v>3328</v>
      </c>
      <c r="AI1320" s="2" t="s">
        <v>10373</v>
      </c>
    </row>
    <row r="1321" spans="1:35" x14ac:dyDescent="0.3">
      <c r="A1321" s="98">
        <v>1318</v>
      </c>
      <c r="S1321" s="8" t="s">
        <v>3329</v>
      </c>
      <c r="AI1321" s="2" t="s">
        <v>9959</v>
      </c>
    </row>
    <row r="1322" spans="1:35" x14ac:dyDescent="0.3">
      <c r="A1322" s="98">
        <v>1319</v>
      </c>
      <c r="S1322" s="8" t="s">
        <v>3330</v>
      </c>
      <c r="AI1322" s="2" t="s">
        <v>10132</v>
      </c>
    </row>
    <row r="1323" spans="1:35" x14ac:dyDescent="0.3">
      <c r="A1323" s="98">
        <v>1320</v>
      </c>
      <c r="S1323" s="8" t="s">
        <v>3331</v>
      </c>
      <c r="AI1323" s="2" t="s">
        <v>10509</v>
      </c>
    </row>
    <row r="1324" spans="1:35" x14ac:dyDescent="0.3">
      <c r="A1324" s="98">
        <v>1321</v>
      </c>
      <c r="S1324" s="8" t="s">
        <v>3332</v>
      </c>
      <c r="AI1324" s="2" t="s">
        <v>9871</v>
      </c>
    </row>
    <row r="1325" spans="1:35" x14ac:dyDescent="0.3">
      <c r="A1325" s="98">
        <v>1322</v>
      </c>
      <c r="S1325" s="8" t="s">
        <v>3333</v>
      </c>
      <c r="AI1325" s="2" t="s">
        <v>10433</v>
      </c>
    </row>
    <row r="1326" spans="1:35" x14ac:dyDescent="0.3">
      <c r="A1326" s="98">
        <v>1323</v>
      </c>
      <c r="S1326" s="8" t="s">
        <v>3334</v>
      </c>
      <c r="AI1326" s="2" t="s">
        <v>9987</v>
      </c>
    </row>
    <row r="1327" spans="1:35" x14ac:dyDescent="0.3">
      <c r="A1327" s="98">
        <v>1324</v>
      </c>
      <c r="S1327" s="8" t="s">
        <v>3335</v>
      </c>
      <c r="AI1327" s="4" t="s">
        <v>12178</v>
      </c>
    </row>
    <row r="1328" spans="1:35" x14ac:dyDescent="0.3">
      <c r="A1328" s="98">
        <v>1325</v>
      </c>
      <c r="S1328" s="8" t="s">
        <v>3336</v>
      </c>
      <c r="AI1328" s="2" t="s">
        <v>11181</v>
      </c>
    </row>
    <row r="1329" spans="1:35" x14ac:dyDescent="0.3">
      <c r="A1329" s="98">
        <v>1326</v>
      </c>
      <c r="S1329" s="8" t="s">
        <v>3337</v>
      </c>
      <c r="AI1329" s="4" t="s">
        <v>12179</v>
      </c>
    </row>
    <row r="1330" spans="1:35" x14ac:dyDescent="0.3">
      <c r="A1330" s="98">
        <v>1327</v>
      </c>
      <c r="S1330" s="8" t="s">
        <v>3338</v>
      </c>
      <c r="AI1330" s="2" t="s">
        <v>10417</v>
      </c>
    </row>
    <row r="1331" spans="1:35" x14ac:dyDescent="0.3">
      <c r="A1331" s="98">
        <v>1328</v>
      </c>
      <c r="S1331" s="8" t="s">
        <v>313</v>
      </c>
      <c r="AI1331" s="2" t="s">
        <v>11100</v>
      </c>
    </row>
    <row r="1332" spans="1:35" x14ac:dyDescent="0.3">
      <c r="A1332" s="98">
        <v>1329</v>
      </c>
      <c r="S1332" s="8" t="s">
        <v>3339</v>
      </c>
      <c r="AI1332" s="2" t="s">
        <v>10804</v>
      </c>
    </row>
    <row r="1333" spans="1:35" x14ac:dyDescent="0.3">
      <c r="A1333" s="98">
        <v>1330</v>
      </c>
      <c r="S1333" s="8" t="s">
        <v>3340</v>
      </c>
      <c r="AI1333" s="2" t="s">
        <v>10311</v>
      </c>
    </row>
    <row r="1334" spans="1:35" x14ac:dyDescent="0.3">
      <c r="A1334" s="98">
        <v>1331</v>
      </c>
      <c r="S1334" s="8" t="s">
        <v>3341</v>
      </c>
      <c r="AI1334" s="2" t="s">
        <v>10645</v>
      </c>
    </row>
    <row r="1335" spans="1:35" x14ac:dyDescent="0.3">
      <c r="A1335" s="98">
        <v>1332</v>
      </c>
      <c r="S1335" s="8" t="s">
        <v>3342</v>
      </c>
      <c r="AI1335" s="2" t="s">
        <v>10179</v>
      </c>
    </row>
    <row r="1336" spans="1:35" x14ac:dyDescent="0.3">
      <c r="A1336" s="98">
        <v>1333</v>
      </c>
      <c r="S1336" s="8" t="s">
        <v>3343</v>
      </c>
      <c r="AI1336" s="4" t="s">
        <v>12180</v>
      </c>
    </row>
    <row r="1337" spans="1:35" x14ac:dyDescent="0.3">
      <c r="A1337" s="98">
        <v>1334</v>
      </c>
      <c r="S1337" s="8" t="s">
        <v>3344</v>
      </c>
      <c r="AI1337" s="2" t="s">
        <v>10573</v>
      </c>
    </row>
    <row r="1338" spans="1:35" x14ac:dyDescent="0.3">
      <c r="A1338" s="98">
        <v>1335</v>
      </c>
      <c r="S1338" s="8" t="s">
        <v>3345</v>
      </c>
      <c r="AI1338" s="2" t="s">
        <v>10529</v>
      </c>
    </row>
    <row r="1339" spans="1:35" x14ac:dyDescent="0.3">
      <c r="A1339" s="98">
        <v>1336</v>
      </c>
      <c r="S1339" s="8" t="s">
        <v>3346</v>
      </c>
      <c r="AI1339" s="2" t="s">
        <v>10204</v>
      </c>
    </row>
    <row r="1340" spans="1:35" x14ac:dyDescent="0.3">
      <c r="A1340" s="98">
        <v>1337</v>
      </c>
      <c r="S1340" s="8" t="s">
        <v>3347</v>
      </c>
      <c r="AI1340" s="4" t="s">
        <v>12181</v>
      </c>
    </row>
    <row r="1341" spans="1:35" x14ac:dyDescent="0.3">
      <c r="A1341" s="98">
        <v>1338</v>
      </c>
      <c r="S1341" s="8" t="s">
        <v>3348</v>
      </c>
      <c r="AI1341" s="4" t="s">
        <v>12182</v>
      </c>
    </row>
    <row r="1342" spans="1:35" x14ac:dyDescent="0.3">
      <c r="A1342" s="98">
        <v>1339</v>
      </c>
      <c r="S1342" s="8" t="s">
        <v>3349</v>
      </c>
      <c r="AI1342" s="2" t="s">
        <v>9562</v>
      </c>
    </row>
    <row r="1343" spans="1:35" x14ac:dyDescent="0.3">
      <c r="A1343" s="98">
        <v>1340</v>
      </c>
      <c r="S1343" s="8" t="s">
        <v>3350</v>
      </c>
      <c r="AI1343" s="2" t="s">
        <v>11088</v>
      </c>
    </row>
    <row r="1344" spans="1:35" x14ac:dyDescent="0.3">
      <c r="A1344" s="98">
        <v>1341</v>
      </c>
      <c r="S1344" s="8" t="s">
        <v>3351</v>
      </c>
      <c r="AI1344" s="4" t="s">
        <v>12183</v>
      </c>
    </row>
    <row r="1345" spans="1:35" x14ac:dyDescent="0.3">
      <c r="A1345" s="98">
        <v>1342</v>
      </c>
      <c r="S1345" s="8" t="s">
        <v>3352</v>
      </c>
      <c r="AI1345" s="2" t="s">
        <v>10100</v>
      </c>
    </row>
    <row r="1346" spans="1:35" x14ac:dyDescent="0.3">
      <c r="A1346" s="98">
        <v>1343</v>
      </c>
      <c r="S1346" s="8" t="s">
        <v>3353</v>
      </c>
      <c r="AI1346" s="2" t="s">
        <v>10063</v>
      </c>
    </row>
    <row r="1347" spans="1:35" x14ac:dyDescent="0.3">
      <c r="A1347" s="98">
        <v>1344</v>
      </c>
      <c r="S1347" s="8" t="s">
        <v>3354</v>
      </c>
      <c r="AI1347" s="2" t="s">
        <v>10724</v>
      </c>
    </row>
    <row r="1348" spans="1:35" x14ac:dyDescent="0.3">
      <c r="A1348" s="98">
        <v>1345</v>
      </c>
      <c r="S1348" s="8" t="s">
        <v>3355</v>
      </c>
      <c r="AI1348" s="2" t="s">
        <v>10226</v>
      </c>
    </row>
    <row r="1349" spans="1:35" x14ac:dyDescent="0.3">
      <c r="A1349" s="98">
        <v>1346</v>
      </c>
      <c r="S1349" s="8" t="s">
        <v>3356</v>
      </c>
      <c r="AI1349" s="2" t="s">
        <v>10235</v>
      </c>
    </row>
    <row r="1350" spans="1:35" x14ac:dyDescent="0.3">
      <c r="A1350" s="98">
        <v>1347</v>
      </c>
      <c r="S1350" s="8" t="s">
        <v>3357</v>
      </c>
      <c r="AI1350" s="2" t="s">
        <v>10547</v>
      </c>
    </row>
    <row r="1351" spans="1:35" x14ac:dyDescent="0.3">
      <c r="A1351" s="98">
        <v>1348</v>
      </c>
      <c r="S1351" s="8" t="s">
        <v>3358</v>
      </c>
      <c r="AI1351" s="4" t="s">
        <v>12184</v>
      </c>
    </row>
    <row r="1352" spans="1:35" x14ac:dyDescent="0.3">
      <c r="A1352" s="98">
        <v>1349</v>
      </c>
      <c r="S1352" s="8" t="s">
        <v>2107</v>
      </c>
      <c r="AI1352" s="2" t="s">
        <v>10208</v>
      </c>
    </row>
    <row r="1353" spans="1:35" x14ac:dyDescent="0.3">
      <c r="A1353" s="98">
        <v>1350</v>
      </c>
      <c r="S1353" s="8" t="s">
        <v>3359</v>
      </c>
      <c r="AI1353" s="2" t="s">
        <v>10345</v>
      </c>
    </row>
    <row r="1354" spans="1:35" x14ac:dyDescent="0.3">
      <c r="A1354" s="98">
        <v>1351</v>
      </c>
      <c r="S1354" s="8" t="s">
        <v>3360</v>
      </c>
      <c r="AI1354" s="4" t="s">
        <v>12185</v>
      </c>
    </row>
    <row r="1355" spans="1:35" x14ac:dyDescent="0.3">
      <c r="A1355" s="98">
        <v>1352</v>
      </c>
      <c r="S1355" s="8" t="s">
        <v>3361</v>
      </c>
      <c r="AI1355" s="2" t="s">
        <v>10266</v>
      </c>
    </row>
    <row r="1356" spans="1:35" x14ac:dyDescent="0.3">
      <c r="A1356" s="98">
        <v>1353</v>
      </c>
      <c r="S1356" s="8" t="s">
        <v>3362</v>
      </c>
      <c r="AI1356" s="4" t="s">
        <v>12186</v>
      </c>
    </row>
    <row r="1357" spans="1:35" x14ac:dyDescent="0.3">
      <c r="A1357" s="98">
        <v>1354</v>
      </c>
      <c r="S1357" s="8" t="s">
        <v>3363</v>
      </c>
      <c r="AI1357" s="2" t="s">
        <v>11160</v>
      </c>
    </row>
    <row r="1358" spans="1:35" x14ac:dyDescent="0.3">
      <c r="A1358" s="98">
        <v>1355</v>
      </c>
      <c r="S1358" s="8" t="s">
        <v>3364</v>
      </c>
      <c r="AI1358" s="4" t="s">
        <v>12187</v>
      </c>
    </row>
    <row r="1359" spans="1:35" x14ac:dyDescent="0.3">
      <c r="A1359" s="98">
        <v>1356</v>
      </c>
      <c r="S1359" s="8" t="s">
        <v>3365</v>
      </c>
      <c r="AI1359" s="2" t="s">
        <v>9768</v>
      </c>
    </row>
    <row r="1360" spans="1:35" x14ac:dyDescent="0.3">
      <c r="A1360" s="98">
        <v>1357</v>
      </c>
      <c r="S1360" s="8" t="s">
        <v>3366</v>
      </c>
      <c r="AI1360" s="2" t="s">
        <v>11112</v>
      </c>
    </row>
    <row r="1361" spans="1:35" x14ac:dyDescent="0.3">
      <c r="A1361" s="98">
        <v>1358</v>
      </c>
      <c r="S1361" s="8" t="s">
        <v>3367</v>
      </c>
      <c r="AI1361" s="2" t="s">
        <v>11151</v>
      </c>
    </row>
    <row r="1362" spans="1:35" x14ac:dyDescent="0.3">
      <c r="A1362" s="98">
        <v>1359</v>
      </c>
      <c r="S1362" s="8" t="s">
        <v>3368</v>
      </c>
      <c r="AI1362" s="2" t="s">
        <v>10880</v>
      </c>
    </row>
    <row r="1363" spans="1:35" x14ac:dyDescent="0.3">
      <c r="A1363" s="98">
        <v>1360</v>
      </c>
      <c r="S1363" s="8" t="s">
        <v>3369</v>
      </c>
      <c r="AI1363" s="2" t="s">
        <v>11020</v>
      </c>
    </row>
    <row r="1364" spans="1:35" x14ac:dyDescent="0.3">
      <c r="A1364" s="98">
        <v>1361</v>
      </c>
      <c r="S1364" s="8" t="s">
        <v>3370</v>
      </c>
      <c r="AI1364" s="2" t="s">
        <v>10731</v>
      </c>
    </row>
    <row r="1365" spans="1:35" x14ac:dyDescent="0.3">
      <c r="A1365" s="98">
        <v>1362</v>
      </c>
      <c r="S1365" s="8" t="s">
        <v>3371</v>
      </c>
      <c r="AI1365" s="2" t="s">
        <v>9406</v>
      </c>
    </row>
    <row r="1366" spans="1:35" x14ac:dyDescent="0.3">
      <c r="A1366" s="98">
        <v>1363</v>
      </c>
      <c r="S1366" s="8" t="s">
        <v>3372</v>
      </c>
      <c r="AI1366" s="2" t="s">
        <v>11170</v>
      </c>
    </row>
    <row r="1367" spans="1:35" x14ac:dyDescent="0.3">
      <c r="A1367" s="98">
        <v>1364</v>
      </c>
      <c r="S1367" s="8" t="s">
        <v>2109</v>
      </c>
      <c r="AI1367" s="2" t="s">
        <v>9616</v>
      </c>
    </row>
    <row r="1368" spans="1:35" x14ac:dyDescent="0.3">
      <c r="A1368" s="98">
        <v>1365</v>
      </c>
      <c r="S1368" s="8" t="s">
        <v>3373</v>
      </c>
      <c r="AI1368" s="2" t="s">
        <v>10760</v>
      </c>
    </row>
    <row r="1369" spans="1:35" x14ac:dyDescent="0.3">
      <c r="A1369" s="98">
        <v>1366</v>
      </c>
      <c r="S1369" s="8" t="s">
        <v>3374</v>
      </c>
      <c r="AI1369" s="2" t="s">
        <v>11064</v>
      </c>
    </row>
    <row r="1370" spans="1:35" x14ac:dyDescent="0.3">
      <c r="A1370" s="98">
        <v>1367</v>
      </c>
      <c r="S1370" s="8" t="s">
        <v>3375</v>
      </c>
      <c r="AI1370" s="2" t="s">
        <v>9848</v>
      </c>
    </row>
    <row r="1371" spans="1:35" x14ac:dyDescent="0.3">
      <c r="A1371" s="98">
        <v>1368</v>
      </c>
      <c r="S1371" s="8" t="s">
        <v>3376</v>
      </c>
      <c r="AI1371" s="2" t="s">
        <v>10852</v>
      </c>
    </row>
    <row r="1372" spans="1:35" x14ac:dyDescent="0.3">
      <c r="A1372" s="98">
        <v>1369</v>
      </c>
      <c r="S1372" s="8" t="s">
        <v>3377</v>
      </c>
      <c r="AI1372" s="2" t="s">
        <v>11026</v>
      </c>
    </row>
    <row r="1373" spans="1:35" x14ac:dyDescent="0.3">
      <c r="A1373" s="98">
        <v>1370</v>
      </c>
      <c r="S1373" s="8" t="s">
        <v>3378</v>
      </c>
      <c r="AI1373" s="2" t="s">
        <v>10922</v>
      </c>
    </row>
    <row r="1374" spans="1:35" x14ac:dyDescent="0.3">
      <c r="A1374" s="98">
        <v>1371</v>
      </c>
      <c r="S1374" s="8" t="s">
        <v>3379</v>
      </c>
      <c r="AI1374" s="2" t="s">
        <v>11058</v>
      </c>
    </row>
    <row r="1375" spans="1:35" x14ac:dyDescent="0.3">
      <c r="A1375" s="98">
        <v>1372</v>
      </c>
      <c r="S1375" s="8" t="s">
        <v>3380</v>
      </c>
      <c r="AI1375" s="2" t="s">
        <v>10937</v>
      </c>
    </row>
    <row r="1376" spans="1:35" x14ac:dyDescent="0.3">
      <c r="A1376" s="98">
        <v>1373</v>
      </c>
      <c r="S1376" s="8" t="s">
        <v>2111</v>
      </c>
      <c r="AI1376" s="2" t="s">
        <v>9611</v>
      </c>
    </row>
    <row r="1377" spans="1:35" x14ac:dyDescent="0.3">
      <c r="A1377" s="98">
        <v>1374</v>
      </c>
      <c r="S1377" s="8" t="s">
        <v>3381</v>
      </c>
      <c r="AI1377" s="2" t="s">
        <v>11143</v>
      </c>
    </row>
    <row r="1378" spans="1:35" x14ac:dyDescent="0.3">
      <c r="A1378" s="98">
        <v>1375</v>
      </c>
      <c r="S1378" s="8" t="s">
        <v>3382</v>
      </c>
      <c r="AI1378" s="2" t="s">
        <v>10255</v>
      </c>
    </row>
    <row r="1379" spans="1:35" x14ac:dyDescent="0.3">
      <c r="A1379" s="98">
        <v>1376</v>
      </c>
      <c r="S1379" s="8" t="s">
        <v>3383</v>
      </c>
      <c r="AI1379" s="2" t="s">
        <v>9824</v>
      </c>
    </row>
    <row r="1380" spans="1:35" x14ac:dyDescent="0.3">
      <c r="A1380" s="98">
        <v>1377</v>
      </c>
      <c r="S1380" s="8" t="s">
        <v>3384</v>
      </c>
      <c r="AI1380" s="2" t="s">
        <v>10380</v>
      </c>
    </row>
    <row r="1381" spans="1:35" x14ac:dyDescent="0.3">
      <c r="A1381" s="98">
        <v>1378</v>
      </c>
      <c r="S1381" s="8" t="s">
        <v>3385</v>
      </c>
      <c r="AI1381" s="2" t="s">
        <v>10583</v>
      </c>
    </row>
    <row r="1382" spans="1:35" x14ac:dyDescent="0.3">
      <c r="A1382" s="98">
        <v>1379</v>
      </c>
      <c r="S1382" s="8" t="s">
        <v>3386</v>
      </c>
      <c r="AI1382" s="2" t="s">
        <v>10815</v>
      </c>
    </row>
    <row r="1383" spans="1:35" x14ac:dyDescent="0.3">
      <c r="A1383" s="98">
        <v>1380</v>
      </c>
      <c r="S1383" s="8" t="s">
        <v>3387</v>
      </c>
      <c r="AI1383" s="2" t="s">
        <v>9716</v>
      </c>
    </row>
    <row r="1384" spans="1:35" x14ac:dyDescent="0.3">
      <c r="A1384" s="98">
        <v>1381</v>
      </c>
      <c r="S1384" s="8" t="s">
        <v>3388</v>
      </c>
      <c r="AI1384" s="2" t="s">
        <v>9513</v>
      </c>
    </row>
    <row r="1385" spans="1:35" x14ac:dyDescent="0.3">
      <c r="A1385" s="98">
        <v>1382</v>
      </c>
      <c r="S1385" s="8" t="s">
        <v>3389</v>
      </c>
      <c r="AI1385" s="2" t="s">
        <v>11014</v>
      </c>
    </row>
    <row r="1386" spans="1:35" x14ac:dyDescent="0.3">
      <c r="A1386" s="98">
        <v>1383</v>
      </c>
      <c r="S1386" s="8" t="s">
        <v>3390</v>
      </c>
      <c r="AI1386" s="2" t="s">
        <v>10275</v>
      </c>
    </row>
    <row r="1387" spans="1:35" x14ac:dyDescent="0.3">
      <c r="A1387" s="98">
        <v>1384</v>
      </c>
      <c r="S1387" s="8" t="s">
        <v>3391</v>
      </c>
      <c r="AI1387" s="2" t="s">
        <v>9576</v>
      </c>
    </row>
    <row r="1388" spans="1:35" x14ac:dyDescent="0.3">
      <c r="A1388" s="98">
        <v>1385</v>
      </c>
      <c r="S1388" s="8" t="s">
        <v>3392</v>
      </c>
      <c r="AI1388" s="4" t="s">
        <v>12188</v>
      </c>
    </row>
    <row r="1389" spans="1:35" x14ac:dyDescent="0.3">
      <c r="A1389" s="98">
        <v>1386</v>
      </c>
      <c r="S1389" s="8" t="s">
        <v>3393</v>
      </c>
      <c r="AI1389" s="2" t="s">
        <v>10405</v>
      </c>
    </row>
    <row r="1390" spans="1:35" x14ac:dyDescent="0.3">
      <c r="A1390" s="98">
        <v>1387</v>
      </c>
      <c r="S1390" s="8" t="s">
        <v>3394</v>
      </c>
      <c r="AI1390" s="2" t="s">
        <v>10401</v>
      </c>
    </row>
    <row r="1391" spans="1:35" x14ac:dyDescent="0.3">
      <c r="A1391" s="98">
        <v>1388</v>
      </c>
      <c r="S1391" s="8" t="s">
        <v>3395</v>
      </c>
      <c r="AI1391" s="2" t="s">
        <v>9896</v>
      </c>
    </row>
    <row r="1392" spans="1:35" x14ac:dyDescent="0.3">
      <c r="A1392" s="98">
        <v>1389</v>
      </c>
      <c r="S1392" s="8" t="s">
        <v>3396</v>
      </c>
      <c r="AI1392" s="2" t="s">
        <v>10102</v>
      </c>
    </row>
    <row r="1393" spans="1:35" x14ac:dyDescent="0.3">
      <c r="A1393" s="98">
        <v>1390</v>
      </c>
      <c r="S1393" s="8" t="s">
        <v>3397</v>
      </c>
      <c r="AI1393" s="2" t="s">
        <v>10576</v>
      </c>
    </row>
    <row r="1394" spans="1:35" x14ac:dyDescent="0.3">
      <c r="A1394" s="98">
        <v>1391</v>
      </c>
      <c r="S1394" s="8" t="s">
        <v>3398</v>
      </c>
      <c r="AI1394" s="2" t="s">
        <v>11017</v>
      </c>
    </row>
    <row r="1395" spans="1:35" x14ac:dyDescent="0.3">
      <c r="A1395" s="98">
        <v>1392</v>
      </c>
      <c r="S1395" s="8" t="s">
        <v>3399</v>
      </c>
      <c r="AI1395" s="2" t="s">
        <v>9885</v>
      </c>
    </row>
    <row r="1396" spans="1:35" x14ac:dyDescent="0.3">
      <c r="A1396" s="98">
        <v>1393</v>
      </c>
      <c r="S1396" s="8" t="s">
        <v>3400</v>
      </c>
      <c r="AI1396" s="2" t="s">
        <v>9992</v>
      </c>
    </row>
    <row r="1397" spans="1:35" x14ac:dyDescent="0.3">
      <c r="A1397" s="98">
        <v>1394</v>
      </c>
      <c r="S1397" s="8" t="s">
        <v>320</v>
      </c>
      <c r="AI1397" s="2" t="s">
        <v>11035</v>
      </c>
    </row>
    <row r="1398" spans="1:35" x14ac:dyDescent="0.3">
      <c r="A1398" s="98">
        <v>1395</v>
      </c>
      <c r="S1398" s="8" t="s">
        <v>3401</v>
      </c>
      <c r="AI1398" s="2" t="s">
        <v>10499</v>
      </c>
    </row>
    <row r="1399" spans="1:35" x14ac:dyDescent="0.3">
      <c r="A1399" s="98">
        <v>1396</v>
      </c>
      <c r="S1399" s="8" t="s">
        <v>3402</v>
      </c>
      <c r="AI1399" s="4" t="s">
        <v>12189</v>
      </c>
    </row>
    <row r="1400" spans="1:35" x14ac:dyDescent="0.3">
      <c r="A1400" s="98">
        <v>1397</v>
      </c>
      <c r="S1400" s="8" t="s">
        <v>3403</v>
      </c>
      <c r="AI1400" s="2" t="s">
        <v>10178</v>
      </c>
    </row>
    <row r="1401" spans="1:35" x14ac:dyDescent="0.3">
      <c r="A1401" s="98">
        <v>1398</v>
      </c>
      <c r="S1401" s="8" t="s">
        <v>3404</v>
      </c>
      <c r="AI1401" s="4" t="s">
        <v>12190</v>
      </c>
    </row>
    <row r="1402" spans="1:35" x14ac:dyDescent="0.3">
      <c r="A1402" s="98">
        <v>1399</v>
      </c>
      <c r="S1402" s="8" t="s">
        <v>3405</v>
      </c>
      <c r="AI1402" s="2" t="s">
        <v>10399</v>
      </c>
    </row>
    <row r="1403" spans="1:35" x14ac:dyDescent="0.3">
      <c r="A1403" s="98">
        <v>1400</v>
      </c>
      <c r="S1403" s="8" t="s">
        <v>3406</v>
      </c>
      <c r="AI1403" s="2" t="s">
        <v>11066</v>
      </c>
    </row>
    <row r="1404" spans="1:35" x14ac:dyDescent="0.3">
      <c r="A1404" s="98">
        <v>1401</v>
      </c>
      <c r="S1404" s="8" t="s">
        <v>3407</v>
      </c>
      <c r="AI1404" s="2" t="s">
        <v>10870</v>
      </c>
    </row>
    <row r="1405" spans="1:35" x14ac:dyDescent="0.3">
      <c r="A1405" s="98">
        <v>1402</v>
      </c>
      <c r="S1405" s="8" t="s">
        <v>3408</v>
      </c>
      <c r="AI1405" s="2" t="s">
        <v>9855</v>
      </c>
    </row>
    <row r="1406" spans="1:35" x14ac:dyDescent="0.3">
      <c r="A1406" s="98">
        <v>1403</v>
      </c>
      <c r="S1406" s="8" t="s">
        <v>3409</v>
      </c>
      <c r="AI1406" s="4" t="s">
        <v>12191</v>
      </c>
    </row>
    <row r="1407" spans="1:35" x14ac:dyDescent="0.3">
      <c r="A1407" s="98">
        <v>1404</v>
      </c>
      <c r="S1407" s="8" t="s">
        <v>3410</v>
      </c>
      <c r="AI1407" s="2" t="s">
        <v>10702</v>
      </c>
    </row>
    <row r="1408" spans="1:35" x14ac:dyDescent="0.3">
      <c r="A1408" s="98">
        <v>1405</v>
      </c>
      <c r="S1408" s="8" t="s">
        <v>3411</v>
      </c>
      <c r="AI1408" s="2" t="s">
        <v>9378</v>
      </c>
    </row>
    <row r="1409" spans="1:35" x14ac:dyDescent="0.3">
      <c r="A1409" s="98">
        <v>1406</v>
      </c>
      <c r="S1409" s="8" t="s">
        <v>322</v>
      </c>
      <c r="AI1409" s="2" t="s">
        <v>9974</v>
      </c>
    </row>
    <row r="1410" spans="1:35" x14ac:dyDescent="0.3">
      <c r="A1410" s="98">
        <v>1407</v>
      </c>
      <c r="S1410" s="8" t="s">
        <v>3412</v>
      </c>
      <c r="AI1410" s="2" t="s">
        <v>9350</v>
      </c>
    </row>
    <row r="1411" spans="1:35" x14ac:dyDescent="0.3">
      <c r="A1411" s="98">
        <v>1408</v>
      </c>
      <c r="S1411" s="8" t="s">
        <v>323</v>
      </c>
      <c r="AI1411" s="2" t="s">
        <v>9988</v>
      </c>
    </row>
    <row r="1412" spans="1:35" x14ac:dyDescent="0.3">
      <c r="A1412" s="98">
        <v>1409</v>
      </c>
      <c r="S1412" s="8" t="s">
        <v>3413</v>
      </c>
      <c r="AI1412" s="2" t="s">
        <v>9912</v>
      </c>
    </row>
    <row r="1413" spans="1:35" x14ac:dyDescent="0.3">
      <c r="A1413" s="98">
        <v>1410</v>
      </c>
      <c r="S1413" s="8" t="s">
        <v>3414</v>
      </c>
      <c r="AI1413" s="2" t="s">
        <v>10989</v>
      </c>
    </row>
    <row r="1414" spans="1:35" x14ac:dyDescent="0.3">
      <c r="A1414" s="98">
        <v>1411</v>
      </c>
      <c r="S1414" s="8" t="s">
        <v>3415</v>
      </c>
      <c r="AI1414" s="2" t="s">
        <v>10129</v>
      </c>
    </row>
    <row r="1415" spans="1:35" x14ac:dyDescent="0.3">
      <c r="A1415" s="98">
        <v>1412</v>
      </c>
      <c r="S1415" s="8" t="s">
        <v>3416</v>
      </c>
      <c r="AI1415" s="2" t="s">
        <v>9561</v>
      </c>
    </row>
    <row r="1416" spans="1:35" x14ac:dyDescent="0.3">
      <c r="A1416" s="98">
        <v>1413</v>
      </c>
      <c r="AI1416" s="2" t="s">
        <v>11032</v>
      </c>
    </row>
    <row r="1417" spans="1:35" x14ac:dyDescent="0.3">
      <c r="A1417" s="98">
        <v>1414</v>
      </c>
      <c r="AI1417" s="2" t="s">
        <v>10349</v>
      </c>
    </row>
    <row r="1418" spans="1:35" x14ac:dyDescent="0.3">
      <c r="A1418" s="98">
        <v>1415</v>
      </c>
      <c r="AI1418" s="2" t="s">
        <v>10112</v>
      </c>
    </row>
    <row r="1419" spans="1:35" x14ac:dyDescent="0.3">
      <c r="A1419" s="98">
        <v>1416</v>
      </c>
      <c r="AI1419" s="2" t="s">
        <v>9673</v>
      </c>
    </row>
    <row r="1420" spans="1:35" x14ac:dyDescent="0.3">
      <c r="A1420" s="98">
        <v>1417</v>
      </c>
      <c r="AI1420" s="2" t="s">
        <v>11135</v>
      </c>
    </row>
    <row r="1421" spans="1:35" x14ac:dyDescent="0.3">
      <c r="A1421" s="98">
        <v>1418</v>
      </c>
      <c r="AI1421" s="2" t="s">
        <v>9851</v>
      </c>
    </row>
    <row r="1422" spans="1:35" x14ac:dyDescent="0.3">
      <c r="A1422" s="98">
        <v>1419</v>
      </c>
      <c r="AI1422" s="2" t="s">
        <v>11039</v>
      </c>
    </row>
    <row r="1423" spans="1:35" x14ac:dyDescent="0.3">
      <c r="A1423" s="98">
        <v>1420</v>
      </c>
      <c r="AI1423" s="2" t="s">
        <v>10092</v>
      </c>
    </row>
    <row r="1424" spans="1:35" x14ac:dyDescent="0.3">
      <c r="A1424" s="98">
        <v>1421</v>
      </c>
      <c r="AI1424" s="2" t="s">
        <v>10512</v>
      </c>
    </row>
    <row r="1425" spans="1:35" x14ac:dyDescent="0.3">
      <c r="A1425" s="98">
        <v>1422</v>
      </c>
      <c r="AI1425" s="4" t="s">
        <v>12192</v>
      </c>
    </row>
    <row r="1426" spans="1:35" x14ac:dyDescent="0.3">
      <c r="A1426" s="98">
        <v>1423</v>
      </c>
      <c r="AI1426" s="2" t="s">
        <v>10577</v>
      </c>
    </row>
    <row r="1427" spans="1:35" x14ac:dyDescent="0.3">
      <c r="A1427" s="98">
        <v>1424</v>
      </c>
      <c r="AI1427" s="2" t="s">
        <v>9242</v>
      </c>
    </row>
    <row r="1428" spans="1:35" x14ac:dyDescent="0.3">
      <c r="A1428" s="98">
        <v>1425</v>
      </c>
      <c r="AI1428" s="2" t="s">
        <v>9705</v>
      </c>
    </row>
    <row r="1429" spans="1:35" x14ac:dyDescent="0.3">
      <c r="A1429" s="98">
        <v>1426</v>
      </c>
      <c r="AI1429" s="2" t="s">
        <v>9926</v>
      </c>
    </row>
    <row r="1430" spans="1:35" x14ac:dyDescent="0.3">
      <c r="A1430" s="98">
        <v>1427</v>
      </c>
      <c r="AI1430" s="2" t="s">
        <v>10418</v>
      </c>
    </row>
    <row r="1431" spans="1:35" x14ac:dyDescent="0.3">
      <c r="A1431" s="98">
        <v>1428</v>
      </c>
      <c r="AI1431" s="2" t="s">
        <v>10706</v>
      </c>
    </row>
    <row r="1432" spans="1:35" x14ac:dyDescent="0.3">
      <c r="A1432" s="98">
        <v>1429</v>
      </c>
      <c r="AI1432" s="2" t="s">
        <v>10940</v>
      </c>
    </row>
    <row r="1433" spans="1:35" x14ac:dyDescent="0.3">
      <c r="A1433" s="98">
        <v>1430</v>
      </c>
      <c r="AI1433" s="2" t="s">
        <v>9980</v>
      </c>
    </row>
    <row r="1434" spans="1:35" x14ac:dyDescent="0.3">
      <c r="A1434" s="98">
        <v>1431</v>
      </c>
      <c r="AI1434" s="2" t="s">
        <v>10716</v>
      </c>
    </row>
    <row r="1435" spans="1:35" x14ac:dyDescent="0.3">
      <c r="A1435" s="98">
        <v>1432</v>
      </c>
      <c r="AI1435" s="4" t="s">
        <v>12193</v>
      </c>
    </row>
    <row r="1436" spans="1:35" x14ac:dyDescent="0.3">
      <c r="A1436" s="98">
        <v>1433</v>
      </c>
      <c r="AI1436" s="2" t="s">
        <v>9692</v>
      </c>
    </row>
    <row r="1437" spans="1:35" x14ac:dyDescent="0.3">
      <c r="A1437" s="98">
        <v>1434</v>
      </c>
      <c r="AI1437" s="4" t="s">
        <v>12194</v>
      </c>
    </row>
    <row r="1438" spans="1:35" x14ac:dyDescent="0.3">
      <c r="A1438" s="98">
        <v>1435</v>
      </c>
      <c r="AI1438" s="2" t="s">
        <v>9929</v>
      </c>
    </row>
    <row r="1439" spans="1:35" x14ac:dyDescent="0.3">
      <c r="A1439" s="98">
        <v>1436</v>
      </c>
      <c r="AI1439" s="2" t="s">
        <v>9998</v>
      </c>
    </row>
    <row r="1440" spans="1:35" x14ac:dyDescent="0.3">
      <c r="A1440" s="98">
        <v>1437</v>
      </c>
      <c r="AI1440" s="2" t="s">
        <v>11012</v>
      </c>
    </row>
    <row r="1441" spans="1:35" x14ac:dyDescent="0.3">
      <c r="A1441" s="98">
        <v>1438</v>
      </c>
      <c r="AI1441" s="2" t="s">
        <v>10708</v>
      </c>
    </row>
    <row r="1442" spans="1:35" x14ac:dyDescent="0.3">
      <c r="A1442" s="98">
        <v>1439</v>
      </c>
      <c r="AI1442" s="2" t="s">
        <v>10258</v>
      </c>
    </row>
    <row r="1443" spans="1:35" x14ac:dyDescent="0.3">
      <c r="A1443" s="98">
        <v>1440</v>
      </c>
      <c r="AI1443" s="2" t="s">
        <v>10493</v>
      </c>
    </row>
    <row r="1444" spans="1:35" x14ac:dyDescent="0.3">
      <c r="A1444" s="98">
        <v>1441</v>
      </c>
      <c r="AI1444" s="2" t="s">
        <v>9385</v>
      </c>
    </row>
    <row r="1445" spans="1:35" x14ac:dyDescent="0.3">
      <c r="A1445" s="98">
        <v>1442</v>
      </c>
      <c r="AI1445" s="2" t="s">
        <v>10451</v>
      </c>
    </row>
    <row r="1446" spans="1:35" x14ac:dyDescent="0.3">
      <c r="A1446" s="98">
        <v>1443</v>
      </c>
      <c r="AI1446" s="2" t="s">
        <v>10931</v>
      </c>
    </row>
    <row r="1447" spans="1:35" x14ac:dyDescent="0.3">
      <c r="A1447" s="98">
        <v>1444</v>
      </c>
      <c r="AI1447" s="2" t="s">
        <v>10774</v>
      </c>
    </row>
    <row r="1448" spans="1:35" x14ac:dyDescent="0.3">
      <c r="A1448" s="98">
        <v>1445</v>
      </c>
      <c r="AI1448" s="2" t="s">
        <v>10285</v>
      </c>
    </row>
    <row r="1449" spans="1:35" x14ac:dyDescent="0.3">
      <c r="A1449" s="98">
        <v>1446</v>
      </c>
      <c r="AI1449" s="2" t="s">
        <v>11133</v>
      </c>
    </row>
    <row r="1450" spans="1:35" x14ac:dyDescent="0.3">
      <c r="A1450" s="98">
        <v>1447</v>
      </c>
      <c r="AI1450" s="2" t="s">
        <v>10339</v>
      </c>
    </row>
    <row r="1451" spans="1:35" x14ac:dyDescent="0.3">
      <c r="A1451" s="98">
        <v>1448</v>
      </c>
      <c r="AI1451" s="2" t="s">
        <v>10647</v>
      </c>
    </row>
    <row r="1452" spans="1:35" x14ac:dyDescent="0.3">
      <c r="A1452" s="98">
        <v>1449</v>
      </c>
      <c r="AI1452" s="2" t="s">
        <v>11195</v>
      </c>
    </row>
    <row r="1453" spans="1:35" x14ac:dyDescent="0.3">
      <c r="A1453" s="98">
        <v>1450</v>
      </c>
      <c r="AI1453" s="2" t="s">
        <v>9643</v>
      </c>
    </row>
    <row r="1454" spans="1:35" x14ac:dyDescent="0.3">
      <c r="A1454" s="98">
        <v>1451</v>
      </c>
      <c r="AI1454" s="2" t="s">
        <v>9595</v>
      </c>
    </row>
    <row r="1455" spans="1:35" x14ac:dyDescent="0.3">
      <c r="A1455" s="98">
        <v>1452</v>
      </c>
      <c r="AI1455" s="2" t="s">
        <v>9444</v>
      </c>
    </row>
    <row r="1456" spans="1:35" x14ac:dyDescent="0.3">
      <c r="A1456" s="98">
        <v>1453</v>
      </c>
      <c r="AI1456" s="2" t="s">
        <v>10237</v>
      </c>
    </row>
    <row r="1457" spans="1:35" x14ac:dyDescent="0.3">
      <c r="A1457" s="98">
        <v>1454</v>
      </c>
      <c r="AI1457" s="2" t="s">
        <v>11093</v>
      </c>
    </row>
    <row r="1458" spans="1:35" x14ac:dyDescent="0.3">
      <c r="A1458" s="98">
        <v>1455</v>
      </c>
      <c r="AI1458" s="2" t="s">
        <v>10099</v>
      </c>
    </row>
    <row r="1459" spans="1:35" x14ac:dyDescent="0.3">
      <c r="A1459" s="98">
        <v>1456</v>
      </c>
      <c r="AI1459" s="2" t="s">
        <v>9958</v>
      </c>
    </row>
    <row r="1460" spans="1:35" x14ac:dyDescent="0.3">
      <c r="A1460" s="98">
        <v>1457</v>
      </c>
      <c r="AI1460" s="2" t="s">
        <v>10905</v>
      </c>
    </row>
    <row r="1461" spans="1:35" x14ac:dyDescent="0.3">
      <c r="A1461" s="98">
        <v>1458</v>
      </c>
      <c r="AI1461" s="2" t="s">
        <v>10951</v>
      </c>
    </row>
    <row r="1462" spans="1:35" x14ac:dyDescent="0.3">
      <c r="A1462" s="98">
        <v>1459</v>
      </c>
      <c r="AI1462" s="2" t="s">
        <v>10770</v>
      </c>
    </row>
    <row r="1463" spans="1:35" x14ac:dyDescent="0.3">
      <c r="A1463" s="98">
        <v>1460</v>
      </c>
      <c r="AI1463" s="2" t="s">
        <v>10945</v>
      </c>
    </row>
    <row r="1464" spans="1:35" x14ac:dyDescent="0.3">
      <c r="A1464" s="98">
        <v>1461</v>
      </c>
      <c r="AI1464" s="2" t="s">
        <v>9783</v>
      </c>
    </row>
    <row r="1465" spans="1:35" x14ac:dyDescent="0.3">
      <c r="A1465" s="98">
        <v>1462</v>
      </c>
      <c r="AI1465" s="2" t="s">
        <v>9422</v>
      </c>
    </row>
    <row r="1466" spans="1:35" x14ac:dyDescent="0.3">
      <c r="A1466" s="98">
        <v>1463</v>
      </c>
      <c r="AI1466" s="2" t="s">
        <v>9461</v>
      </c>
    </row>
    <row r="1467" spans="1:35" x14ac:dyDescent="0.3">
      <c r="A1467" s="98">
        <v>1464</v>
      </c>
      <c r="AI1467" s="2" t="s">
        <v>10274</v>
      </c>
    </row>
    <row r="1468" spans="1:35" x14ac:dyDescent="0.3">
      <c r="A1468" s="98">
        <v>1465</v>
      </c>
      <c r="AI1468" s="2" t="s">
        <v>10897</v>
      </c>
    </row>
    <row r="1469" spans="1:35" x14ac:dyDescent="0.3">
      <c r="A1469" s="98">
        <v>1466</v>
      </c>
      <c r="AI1469" s="2" t="s">
        <v>10068</v>
      </c>
    </row>
    <row r="1470" spans="1:35" x14ac:dyDescent="0.3">
      <c r="A1470" s="98">
        <v>1467</v>
      </c>
      <c r="AI1470" s="4" t="s">
        <v>12195</v>
      </c>
    </row>
    <row r="1471" spans="1:35" x14ac:dyDescent="0.3">
      <c r="A1471" s="98">
        <v>1468</v>
      </c>
      <c r="AI1471" s="2" t="s">
        <v>10795</v>
      </c>
    </row>
    <row r="1472" spans="1:35" x14ac:dyDescent="0.3">
      <c r="A1472" s="98">
        <v>1469</v>
      </c>
      <c r="AI1472" s="2" t="s">
        <v>10411</v>
      </c>
    </row>
    <row r="1473" spans="1:35" x14ac:dyDescent="0.3">
      <c r="A1473" s="98">
        <v>1470</v>
      </c>
      <c r="AI1473" s="2" t="s">
        <v>9366</v>
      </c>
    </row>
    <row r="1474" spans="1:35" x14ac:dyDescent="0.3">
      <c r="A1474" s="98">
        <v>1471</v>
      </c>
      <c r="AI1474" s="2" t="s">
        <v>10468</v>
      </c>
    </row>
    <row r="1475" spans="1:35" x14ac:dyDescent="0.3">
      <c r="A1475" s="98">
        <v>1472</v>
      </c>
      <c r="AI1475" s="2" t="s">
        <v>11109</v>
      </c>
    </row>
    <row r="1476" spans="1:35" x14ac:dyDescent="0.3">
      <c r="A1476" s="98">
        <v>1473</v>
      </c>
      <c r="AI1476" s="2" t="s">
        <v>9823</v>
      </c>
    </row>
    <row r="1477" spans="1:35" x14ac:dyDescent="0.3">
      <c r="A1477" s="98">
        <v>1474</v>
      </c>
      <c r="AI1477" s="2" t="s">
        <v>9703</v>
      </c>
    </row>
    <row r="1478" spans="1:35" x14ac:dyDescent="0.3">
      <c r="A1478" s="98">
        <v>1475</v>
      </c>
      <c r="AI1478" s="2" t="s">
        <v>10238</v>
      </c>
    </row>
    <row r="1479" spans="1:35" x14ac:dyDescent="0.3">
      <c r="A1479" s="98">
        <v>1476</v>
      </c>
      <c r="AI1479" s="4" t="s">
        <v>12196</v>
      </c>
    </row>
    <row r="1480" spans="1:35" x14ac:dyDescent="0.3">
      <c r="A1480" s="98">
        <v>1477</v>
      </c>
      <c r="AI1480" s="2" t="s">
        <v>9995</v>
      </c>
    </row>
    <row r="1481" spans="1:35" x14ac:dyDescent="0.3">
      <c r="A1481" s="98">
        <v>1478</v>
      </c>
      <c r="AI1481" s="2" t="s">
        <v>10738</v>
      </c>
    </row>
    <row r="1482" spans="1:35" x14ac:dyDescent="0.3">
      <c r="A1482" s="98">
        <v>1479</v>
      </c>
      <c r="AI1482" s="2" t="s">
        <v>9940</v>
      </c>
    </row>
    <row r="1483" spans="1:35" x14ac:dyDescent="0.3">
      <c r="A1483" s="98">
        <v>1480</v>
      </c>
      <c r="AI1483" s="2" t="s">
        <v>9471</v>
      </c>
    </row>
    <row r="1484" spans="1:35" x14ac:dyDescent="0.3">
      <c r="A1484" s="98">
        <v>1481</v>
      </c>
      <c r="AI1484" s="2" t="s">
        <v>10320</v>
      </c>
    </row>
    <row r="1485" spans="1:35" x14ac:dyDescent="0.3">
      <c r="A1485" s="98">
        <v>1482</v>
      </c>
      <c r="AI1485" s="2" t="s">
        <v>10422</v>
      </c>
    </row>
    <row r="1486" spans="1:35" x14ac:dyDescent="0.3">
      <c r="A1486" s="98">
        <v>1483</v>
      </c>
      <c r="AI1486" s="2" t="s">
        <v>9921</v>
      </c>
    </row>
    <row r="1487" spans="1:35" x14ac:dyDescent="0.3">
      <c r="A1487" s="98">
        <v>1484</v>
      </c>
      <c r="AI1487" s="2" t="s">
        <v>9822</v>
      </c>
    </row>
    <row r="1488" spans="1:35" x14ac:dyDescent="0.3">
      <c r="A1488" s="98">
        <v>1485</v>
      </c>
      <c r="AI1488" s="2" t="s">
        <v>10582</v>
      </c>
    </row>
    <row r="1489" spans="1:35" x14ac:dyDescent="0.3">
      <c r="A1489" s="98">
        <v>1486</v>
      </c>
      <c r="AI1489" s="4" t="s">
        <v>12197</v>
      </c>
    </row>
    <row r="1490" spans="1:35" x14ac:dyDescent="0.3">
      <c r="A1490" s="98">
        <v>1487</v>
      </c>
      <c r="AI1490" s="4" t="s">
        <v>12198</v>
      </c>
    </row>
    <row r="1491" spans="1:35" x14ac:dyDescent="0.3">
      <c r="A1491" s="98">
        <v>1488</v>
      </c>
      <c r="AI1491" s="2" t="s">
        <v>9765</v>
      </c>
    </row>
    <row r="1492" spans="1:35" x14ac:dyDescent="0.3">
      <c r="A1492" s="98">
        <v>1489</v>
      </c>
      <c r="AI1492" s="2" t="s">
        <v>9711</v>
      </c>
    </row>
    <row r="1493" spans="1:35" x14ac:dyDescent="0.3">
      <c r="A1493" s="98">
        <v>1490</v>
      </c>
      <c r="AI1493" s="2" t="s">
        <v>9948</v>
      </c>
    </row>
    <row r="1494" spans="1:35" x14ac:dyDescent="0.3">
      <c r="A1494" s="98">
        <v>1491</v>
      </c>
      <c r="AI1494" s="2" t="s">
        <v>10689</v>
      </c>
    </row>
    <row r="1495" spans="1:35" x14ac:dyDescent="0.3">
      <c r="A1495" s="98">
        <v>1492</v>
      </c>
      <c r="AI1495" s="2" t="s">
        <v>10269</v>
      </c>
    </row>
    <row r="1496" spans="1:35" x14ac:dyDescent="0.3">
      <c r="A1496" s="98">
        <v>1493</v>
      </c>
      <c r="AI1496" s="2" t="s">
        <v>10696</v>
      </c>
    </row>
    <row r="1497" spans="1:35" x14ac:dyDescent="0.3">
      <c r="A1497" s="98">
        <v>1494</v>
      </c>
      <c r="AI1497" s="2" t="s">
        <v>10554</v>
      </c>
    </row>
    <row r="1498" spans="1:35" x14ac:dyDescent="0.3">
      <c r="A1498" s="98">
        <v>1495</v>
      </c>
      <c r="AI1498" s="2" t="s">
        <v>9828</v>
      </c>
    </row>
    <row r="1499" spans="1:35" x14ac:dyDescent="0.3">
      <c r="A1499" s="98">
        <v>1496</v>
      </c>
      <c r="AI1499" s="4" t="s">
        <v>12199</v>
      </c>
    </row>
    <row r="1500" spans="1:35" x14ac:dyDescent="0.3">
      <c r="A1500" s="98">
        <v>1497</v>
      </c>
      <c r="AI1500" s="2" t="s">
        <v>9788</v>
      </c>
    </row>
    <row r="1501" spans="1:35" x14ac:dyDescent="0.3">
      <c r="A1501" s="98">
        <v>1498</v>
      </c>
      <c r="AI1501" s="2" t="s">
        <v>9220</v>
      </c>
    </row>
    <row r="1502" spans="1:35" x14ac:dyDescent="0.3">
      <c r="A1502" s="98">
        <v>1499</v>
      </c>
      <c r="AI1502" s="2" t="s">
        <v>10006</v>
      </c>
    </row>
    <row r="1503" spans="1:35" x14ac:dyDescent="0.3">
      <c r="A1503" s="98">
        <v>1500</v>
      </c>
      <c r="AI1503" s="2" t="s">
        <v>9694</v>
      </c>
    </row>
    <row r="1504" spans="1:35" x14ac:dyDescent="0.3">
      <c r="A1504" s="98">
        <v>1501</v>
      </c>
      <c r="AI1504" s="2" t="s">
        <v>9567</v>
      </c>
    </row>
    <row r="1505" spans="1:35" x14ac:dyDescent="0.3">
      <c r="A1505" s="98">
        <v>1502</v>
      </c>
      <c r="AI1505" s="2" t="s">
        <v>9956</v>
      </c>
    </row>
    <row r="1506" spans="1:35" x14ac:dyDescent="0.3">
      <c r="A1506" s="98">
        <v>1503</v>
      </c>
      <c r="AI1506" s="2" t="s">
        <v>11105</v>
      </c>
    </row>
    <row r="1507" spans="1:35" x14ac:dyDescent="0.3">
      <c r="A1507" s="98">
        <v>1504</v>
      </c>
      <c r="AI1507" s="4" t="s">
        <v>12200</v>
      </c>
    </row>
    <row r="1508" spans="1:35" x14ac:dyDescent="0.3">
      <c r="A1508" s="98">
        <v>1505</v>
      </c>
      <c r="AI1508" s="2" t="s">
        <v>10975</v>
      </c>
    </row>
    <row r="1509" spans="1:35" x14ac:dyDescent="0.3">
      <c r="A1509" s="98">
        <v>1506</v>
      </c>
      <c r="AI1509" s="2" t="s">
        <v>10548</v>
      </c>
    </row>
    <row r="1510" spans="1:35" x14ac:dyDescent="0.3">
      <c r="A1510" s="98">
        <v>1507</v>
      </c>
      <c r="AI1510" s="2" t="s">
        <v>9857</v>
      </c>
    </row>
    <row r="1511" spans="1:35" x14ac:dyDescent="0.3">
      <c r="A1511" s="98">
        <v>1508</v>
      </c>
      <c r="AI1511" s="4" t="s">
        <v>12201</v>
      </c>
    </row>
    <row r="1512" spans="1:35" x14ac:dyDescent="0.3">
      <c r="A1512" s="98">
        <v>1509</v>
      </c>
      <c r="AI1512" s="2" t="s">
        <v>10898</v>
      </c>
    </row>
    <row r="1513" spans="1:35" x14ac:dyDescent="0.3">
      <c r="A1513" s="98">
        <v>1510</v>
      </c>
      <c r="AI1513" s="2" t="s">
        <v>10058</v>
      </c>
    </row>
    <row r="1514" spans="1:35" x14ac:dyDescent="0.3">
      <c r="A1514" s="98">
        <v>1511</v>
      </c>
      <c r="AI1514" s="2" t="s">
        <v>9698</v>
      </c>
    </row>
    <row r="1515" spans="1:35" x14ac:dyDescent="0.3">
      <c r="A1515" s="98">
        <v>1512</v>
      </c>
      <c r="AI1515" s="2" t="s">
        <v>10563</v>
      </c>
    </row>
    <row r="1516" spans="1:35" x14ac:dyDescent="0.3">
      <c r="A1516" s="98">
        <v>1513</v>
      </c>
      <c r="AI1516" s="2" t="s">
        <v>9934</v>
      </c>
    </row>
    <row r="1517" spans="1:35" x14ac:dyDescent="0.3">
      <c r="A1517" s="98">
        <v>1514</v>
      </c>
      <c r="AI1517" s="2" t="s">
        <v>10108</v>
      </c>
    </row>
    <row r="1518" spans="1:35" x14ac:dyDescent="0.3">
      <c r="A1518" s="98">
        <v>1515</v>
      </c>
      <c r="AI1518" s="4" t="s">
        <v>12202</v>
      </c>
    </row>
    <row r="1519" spans="1:35" x14ac:dyDescent="0.3">
      <c r="A1519" s="98">
        <v>1516</v>
      </c>
      <c r="AI1519" s="2" t="s">
        <v>11188</v>
      </c>
    </row>
    <row r="1520" spans="1:35" x14ac:dyDescent="0.3">
      <c r="A1520" s="98">
        <v>1517</v>
      </c>
      <c r="AI1520" s="2" t="s">
        <v>9751</v>
      </c>
    </row>
    <row r="1521" spans="1:35" x14ac:dyDescent="0.3">
      <c r="A1521" s="98">
        <v>1518</v>
      </c>
      <c r="AI1521" s="2" t="s">
        <v>9849</v>
      </c>
    </row>
    <row r="1522" spans="1:35" x14ac:dyDescent="0.3">
      <c r="A1522" s="98">
        <v>1519</v>
      </c>
      <c r="AI1522" s="2" t="s">
        <v>10280</v>
      </c>
    </row>
    <row r="1523" spans="1:35" x14ac:dyDescent="0.3">
      <c r="A1523" s="98">
        <v>1520</v>
      </c>
      <c r="AI1523" s="2" t="s">
        <v>10515</v>
      </c>
    </row>
    <row r="1524" spans="1:35" x14ac:dyDescent="0.3">
      <c r="A1524" s="98">
        <v>1521</v>
      </c>
      <c r="AI1524" s="2" t="s">
        <v>9900</v>
      </c>
    </row>
    <row r="1525" spans="1:35" x14ac:dyDescent="0.3">
      <c r="A1525" s="98">
        <v>1522</v>
      </c>
      <c r="AI1525" s="2" t="s">
        <v>10246</v>
      </c>
    </row>
    <row r="1526" spans="1:35" x14ac:dyDescent="0.3">
      <c r="A1526" s="98">
        <v>1523</v>
      </c>
      <c r="AI1526" s="2" t="s">
        <v>10469</v>
      </c>
    </row>
    <row r="1527" spans="1:35" x14ac:dyDescent="0.3">
      <c r="A1527" s="98">
        <v>1524</v>
      </c>
      <c r="AI1527" s="2" t="s">
        <v>10230</v>
      </c>
    </row>
    <row r="1528" spans="1:35" x14ac:dyDescent="0.3">
      <c r="A1528" s="98">
        <v>1525</v>
      </c>
      <c r="AI1528" s="2" t="s">
        <v>9297</v>
      </c>
    </row>
    <row r="1529" spans="1:35" x14ac:dyDescent="0.3">
      <c r="A1529" s="98">
        <v>1526</v>
      </c>
      <c r="AI1529" s="2" t="s">
        <v>10725</v>
      </c>
    </row>
    <row r="1530" spans="1:35" x14ac:dyDescent="0.3">
      <c r="A1530" s="98">
        <v>1527</v>
      </c>
      <c r="AI1530" s="2" t="s">
        <v>10491</v>
      </c>
    </row>
    <row r="1531" spans="1:35" x14ac:dyDescent="0.3">
      <c r="A1531" s="98">
        <v>1528</v>
      </c>
      <c r="AI1531" s="2" t="s">
        <v>10872</v>
      </c>
    </row>
    <row r="1532" spans="1:35" x14ac:dyDescent="0.3">
      <c r="A1532" s="98">
        <v>1529</v>
      </c>
      <c r="AI1532" s="2" t="s">
        <v>9630</v>
      </c>
    </row>
    <row r="1533" spans="1:35" x14ac:dyDescent="0.3">
      <c r="A1533" s="98">
        <v>1530</v>
      </c>
      <c r="AI1533" s="2" t="s">
        <v>9244</v>
      </c>
    </row>
    <row r="1534" spans="1:35" x14ac:dyDescent="0.3">
      <c r="A1534" s="98">
        <v>1531</v>
      </c>
      <c r="AI1534" s="2" t="s">
        <v>10134</v>
      </c>
    </row>
    <row r="1535" spans="1:35" x14ac:dyDescent="0.3">
      <c r="A1535" s="98">
        <v>1532</v>
      </c>
      <c r="AI1535" s="2" t="s">
        <v>10932</v>
      </c>
    </row>
    <row r="1536" spans="1:35" x14ac:dyDescent="0.3">
      <c r="A1536" s="98">
        <v>1533</v>
      </c>
      <c r="AI1536" s="2" t="s">
        <v>10013</v>
      </c>
    </row>
    <row r="1537" spans="1:35" x14ac:dyDescent="0.3">
      <c r="A1537" s="98">
        <v>1534</v>
      </c>
      <c r="AI1537" s="4" t="s">
        <v>12203</v>
      </c>
    </row>
    <row r="1538" spans="1:35" x14ac:dyDescent="0.3">
      <c r="A1538" s="98">
        <v>1535</v>
      </c>
      <c r="AI1538" s="2" t="s">
        <v>11080</v>
      </c>
    </row>
    <row r="1539" spans="1:35" x14ac:dyDescent="0.3">
      <c r="A1539" s="98">
        <v>1536</v>
      </c>
      <c r="AI1539" s="2" t="s">
        <v>10759</v>
      </c>
    </row>
    <row r="1540" spans="1:35" x14ac:dyDescent="0.3">
      <c r="A1540" s="98">
        <v>1537</v>
      </c>
      <c r="AI1540" s="2" t="s">
        <v>10924</v>
      </c>
    </row>
    <row r="1541" spans="1:35" x14ac:dyDescent="0.3">
      <c r="A1541" s="98">
        <v>1538</v>
      </c>
      <c r="AI1541" s="2" t="s">
        <v>10634</v>
      </c>
    </row>
    <row r="1542" spans="1:35" x14ac:dyDescent="0.3">
      <c r="A1542" s="98">
        <v>1539</v>
      </c>
      <c r="AI1542" s="2" t="s">
        <v>10662</v>
      </c>
    </row>
    <row r="1543" spans="1:35" x14ac:dyDescent="0.3">
      <c r="A1543" s="98">
        <v>1540</v>
      </c>
      <c r="AI1543" s="2" t="s">
        <v>9272</v>
      </c>
    </row>
    <row r="1544" spans="1:35" x14ac:dyDescent="0.3">
      <c r="A1544" s="98">
        <v>1541</v>
      </c>
      <c r="AI1544" s="2" t="s">
        <v>9953</v>
      </c>
    </row>
    <row r="1545" spans="1:35" x14ac:dyDescent="0.3">
      <c r="A1545" s="98">
        <v>1542</v>
      </c>
      <c r="AI1545" s="2" t="s">
        <v>10073</v>
      </c>
    </row>
    <row r="1546" spans="1:35" x14ac:dyDescent="0.3">
      <c r="A1546" s="98">
        <v>1543</v>
      </c>
      <c r="AI1546" s="2" t="s">
        <v>9462</v>
      </c>
    </row>
    <row r="1547" spans="1:35" x14ac:dyDescent="0.3">
      <c r="A1547" s="98">
        <v>1544</v>
      </c>
      <c r="AI1547" s="2" t="s">
        <v>10827</v>
      </c>
    </row>
    <row r="1548" spans="1:35" x14ac:dyDescent="0.3">
      <c r="A1548" s="98">
        <v>1545</v>
      </c>
      <c r="AI1548" s="2" t="s">
        <v>9735</v>
      </c>
    </row>
    <row r="1549" spans="1:35" x14ac:dyDescent="0.3">
      <c r="A1549" s="98">
        <v>1546</v>
      </c>
      <c r="AI1549" s="2" t="s">
        <v>9816</v>
      </c>
    </row>
    <row r="1550" spans="1:35" x14ac:dyDescent="0.3">
      <c r="A1550" s="98">
        <v>1547</v>
      </c>
      <c r="AI1550" s="2" t="s">
        <v>10641</v>
      </c>
    </row>
    <row r="1551" spans="1:35" x14ac:dyDescent="0.3">
      <c r="A1551" s="98">
        <v>1548</v>
      </c>
      <c r="AI1551" s="2" t="s">
        <v>9221</v>
      </c>
    </row>
    <row r="1552" spans="1:35" x14ac:dyDescent="0.3">
      <c r="A1552" s="98">
        <v>1549</v>
      </c>
      <c r="AI1552" s="2" t="s">
        <v>11111</v>
      </c>
    </row>
    <row r="1553" spans="1:35" x14ac:dyDescent="0.3">
      <c r="A1553" s="98">
        <v>1550</v>
      </c>
      <c r="AI1553" s="2" t="s">
        <v>11189</v>
      </c>
    </row>
    <row r="1554" spans="1:35" x14ac:dyDescent="0.3">
      <c r="A1554" s="98">
        <v>1551</v>
      </c>
      <c r="AI1554" s="2" t="s">
        <v>9917</v>
      </c>
    </row>
    <row r="1555" spans="1:35" x14ac:dyDescent="0.3">
      <c r="A1555" s="98">
        <v>1552</v>
      </c>
      <c r="AI1555" s="2" t="s">
        <v>9780</v>
      </c>
    </row>
    <row r="1556" spans="1:35" x14ac:dyDescent="0.3">
      <c r="A1556" s="98">
        <v>1553</v>
      </c>
      <c r="AI1556" s="2" t="s">
        <v>9752</v>
      </c>
    </row>
    <row r="1557" spans="1:35" x14ac:dyDescent="0.3">
      <c r="A1557" s="98">
        <v>1554</v>
      </c>
      <c r="AI1557" s="2" t="s">
        <v>10271</v>
      </c>
    </row>
    <row r="1558" spans="1:35" x14ac:dyDescent="0.3">
      <c r="A1558" s="98">
        <v>1555</v>
      </c>
      <c r="AI1558" s="2" t="s">
        <v>11095</v>
      </c>
    </row>
    <row r="1559" spans="1:35" x14ac:dyDescent="0.3">
      <c r="A1559" s="98">
        <v>1556</v>
      </c>
      <c r="AI1559" s="2" t="s">
        <v>10084</v>
      </c>
    </row>
    <row r="1560" spans="1:35" x14ac:dyDescent="0.3">
      <c r="A1560" s="98">
        <v>1557</v>
      </c>
      <c r="AI1560" s="2" t="s">
        <v>10310</v>
      </c>
    </row>
    <row r="1561" spans="1:35" x14ac:dyDescent="0.3">
      <c r="A1561" s="98">
        <v>1558</v>
      </c>
      <c r="AI1561" s="2" t="s">
        <v>11029</v>
      </c>
    </row>
    <row r="1562" spans="1:35" x14ac:dyDescent="0.3">
      <c r="A1562" s="98">
        <v>1559</v>
      </c>
      <c r="AI1562" s="2" t="s">
        <v>9247</v>
      </c>
    </row>
    <row r="1563" spans="1:35" x14ac:dyDescent="0.3">
      <c r="A1563" s="98">
        <v>1560</v>
      </c>
      <c r="AI1563" s="2" t="s">
        <v>10536</v>
      </c>
    </row>
    <row r="1564" spans="1:35" x14ac:dyDescent="0.3">
      <c r="A1564" s="98">
        <v>1561</v>
      </c>
      <c r="AI1564" s="4" t="s">
        <v>12204</v>
      </c>
    </row>
    <row r="1565" spans="1:35" x14ac:dyDescent="0.3">
      <c r="A1565" s="98">
        <v>1562</v>
      </c>
      <c r="AI1565" s="4" t="s">
        <v>12205</v>
      </c>
    </row>
    <row r="1566" spans="1:35" x14ac:dyDescent="0.3">
      <c r="A1566" s="98">
        <v>1563</v>
      </c>
      <c r="AI1566" s="2" t="s">
        <v>9758</v>
      </c>
    </row>
    <row r="1567" spans="1:35" x14ac:dyDescent="0.3">
      <c r="A1567" s="98">
        <v>1564</v>
      </c>
      <c r="AI1567" s="2" t="s">
        <v>11046</v>
      </c>
    </row>
    <row r="1568" spans="1:35" x14ac:dyDescent="0.3">
      <c r="A1568" s="98">
        <v>1565</v>
      </c>
      <c r="AI1568" s="2" t="s">
        <v>10214</v>
      </c>
    </row>
    <row r="1569" spans="1:35" x14ac:dyDescent="0.3">
      <c r="A1569" s="98">
        <v>1566</v>
      </c>
      <c r="AI1569" s="4" t="s">
        <v>12206</v>
      </c>
    </row>
    <row r="1570" spans="1:35" x14ac:dyDescent="0.3">
      <c r="A1570" s="98">
        <v>1567</v>
      </c>
      <c r="AI1570" s="2" t="s">
        <v>9920</v>
      </c>
    </row>
    <row r="1571" spans="1:35" x14ac:dyDescent="0.3">
      <c r="A1571" s="98">
        <v>1568</v>
      </c>
      <c r="AI1571" s="2" t="s">
        <v>9685</v>
      </c>
    </row>
    <row r="1572" spans="1:35" x14ac:dyDescent="0.3">
      <c r="A1572" s="98">
        <v>1569</v>
      </c>
      <c r="AI1572" s="2" t="s">
        <v>10309</v>
      </c>
    </row>
    <row r="1573" spans="1:35" x14ac:dyDescent="0.3">
      <c r="A1573" s="98">
        <v>1570</v>
      </c>
      <c r="AI1573" s="2" t="s">
        <v>10942</v>
      </c>
    </row>
    <row r="1574" spans="1:35" x14ac:dyDescent="0.3">
      <c r="A1574" s="98">
        <v>1571</v>
      </c>
      <c r="AI1574" s="2" t="s">
        <v>9341</v>
      </c>
    </row>
    <row r="1575" spans="1:35" x14ac:dyDescent="0.3">
      <c r="A1575" s="98">
        <v>1572</v>
      </c>
      <c r="AI1575" s="2" t="s">
        <v>9861</v>
      </c>
    </row>
    <row r="1576" spans="1:35" x14ac:dyDescent="0.3">
      <c r="A1576" s="98">
        <v>1573</v>
      </c>
      <c r="AI1576" s="2" t="s">
        <v>9479</v>
      </c>
    </row>
    <row r="1577" spans="1:35" x14ac:dyDescent="0.3">
      <c r="A1577" s="98">
        <v>1574</v>
      </c>
      <c r="AI1577" s="4" t="s">
        <v>12207</v>
      </c>
    </row>
    <row r="1578" spans="1:35" x14ac:dyDescent="0.3">
      <c r="A1578" s="98">
        <v>1575</v>
      </c>
      <c r="AI1578" s="2" t="s">
        <v>10797</v>
      </c>
    </row>
    <row r="1579" spans="1:35" x14ac:dyDescent="0.3">
      <c r="A1579" s="98">
        <v>1576</v>
      </c>
      <c r="AI1579" s="2" t="s">
        <v>10370</v>
      </c>
    </row>
    <row r="1580" spans="1:35" x14ac:dyDescent="0.3">
      <c r="A1580" s="98">
        <v>1577</v>
      </c>
      <c r="AI1580" s="2" t="s">
        <v>9392</v>
      </c>
    </row>
    <row r="1581" spans="1:35" x14ac:dyDescent="0.3">
      <c r="A1581" s="98">
        <v>1578</v>
      </c>
      <c r="AI1581" s="2" t="s">
        <v>9719</v>
      </c>
    </row>
    <row r="1582" spans="1:35" x14ac:dyDescent="0.3">
      <c r="A1582" s="98">
        <v>1579</v>
      </c>
      <c r="AI1582" s="2" t="s">
        <v>9364</v>
      </c>
    </row>
    <row r="1583" spans="1:35" x14ac:dyDescent="0.3">
      <c r="A1583" s="98">
        <v>1580</v>
      </c>
      <c r="AI1583" s="2" t="s">
        <v>11034</v>
      </c>
    </row>
    <row r="1584" spans="1:35" x14ac:dyDescent="0.3">
      <c r="A1584" s="98">
        <v>1581</v>
      </c>
      <c r="AI1584" s="4" t="s">
        <v>12208</v>
      </c>
    </row>
    <row r="1585" spans="1:35" x14ac:dyDescent="0.3">
      <c r="A1585" s="98">
        <v>1582</v>
      </c>
      <c r="AI1585" s="2" t="s">
        <v>10376</v>
      </c>
    </row>
    <row r="1586" spans="1:35" x14ac:dyDescent="0.3">
      <c r="A1586" s="98">
        <v>1583</v>
      </c>
      <c r="AI1586" s="2" t="s">
        <v>10649</v>
      </c>
    </row>
    <row r="1587" spans="1:35" x14ac:dyDescent="0.3">
      <c r="A1587" s="98">
        <v>1584</v>
      </c>
      <c r="AI1587" s="2" t="s">
        <v>10572</v>
      </c>
    </row>
    <row r="1588" spans="1:35" x14ac:dyDescent="0.3">
      <c r="A1588" s="98">
        <v>1585</v>
      </c>
      <c r="AI1588" s="2" t="s">
        <v>11108</v>
      </c>
    </row>
    <row r="1589" spans="1:35" x14ac:dyDescent="0.3">
      <c r="A1589" s="98">
        <v>1586</v>
      </c>
      <c r="AI1589" s="2" t="s">
        <v>10873</v>
      </c>
    </row>
    <row r="1590" spans="1:35" x14ac:dyDescent="0.3">
      <c r="A1590" s="98">
        <v>1587</v>
      </c>
      <c r="AI1590" s="2" t="s">
        <v>9397</v>
      </c>
    </row>
    <row r="1591" spans="1:35" x14ac:dyDescent="0.3">
      <c r="A1591" s="98">
        <v>1588</v>
      </c>
      <c r="AI1591" s="2" t="s">
        <v>10194</v>
      </c>
    </row>
    <row r="1592" spans="1:35" x14ac:dyDescent="0.3">
      <c r="A1592" s="98">
        <v>1589</v>
      </c>
      <c r="AI1592" s="2" t="s">
        <v>10507</v>
      </c>
    </row>
    <row r="1593" spans="1:35" x14ac:dyDescent="0.3">
      <c r="A1593" s="98">
        <v>1590</v>
      </c>
      <c r="AI1593" s="2" t="s">
        <v>10823</v>
      </c>
    </row>
    <row r="1594" spans="1:35" x14ac:dyDescent="0.3">
      <c r="A1594" s="98">
        <v>1591</v>
      </c>
      <c r="AI1594" s="2" t="s">
        <v>10151</v>
      </c>
    </row>
    <row r="1595" spans="1:35" x14ac:dyDescent="0.3">
      <c r="A1595" s="98">
        <v>1592</v>
      </c>
      <c r="AI1595" s="2" t="s">
        <v>9531</v>
      </c>
    </row>
    <row r="1596" spans="1:35" x14ac:dyDescent="0.3">
      <c r="A1596" s="98">
        <v>1593</v>
      </c>
      <c r="AI1596" s="2" t="s">
        <v>9262</v>
      </c>
    </row>
    <row r="1597" spans="1:35" x14ac:dyDescent="0.3">
      <c r="A1597" s="98">
        <v>1594</v>
      </c>
      <c r="AI1597" s="4" t="s">
        <v>12209</v>
      </c>
    </row>
    <row r="1598" spans="1:35" x14ac:dyDescent="0.3">
      <c r="A1598" s="98">
        <v>1595</v>
      </c>
      <c r="AI1598" s="2" t="s">
        <v>10191</v>
      </c>
    </row>
    <row r="1599" spans="1:35" x14ac:dyDescent="0.3">
      <c r="A1599" s="98">
        <v>1596</v>
      </c>
      <c r="AI1599" s="2" t="s">
        <v>11044</v>
      </c>
    </row>
    <row r="1600" spans="1:35" x14ac:dyDescent="0.3">
      <c r="A1600" s="98">
        <v>1597</v>
      </c>
      <c r="AI1600" s="2" t="s">
        <v>10672</v>
      </c>
    </row>
    <row r="1601" spans="1:35" x14ac:dyDescent="0.3">
      <c r="A1601" s="98">
        <v>1598</v>
      </c>
      <c r="AI1601" s="2" t="s">
        <v>9991</v>
      </c>
    </row>
    <row r="1602" spans="1:35" x14ac:dyDescent="0.3">
      <c r="A1602" s="98">
        <v>1599</v>
      </c>
      <c r="AI1602" s="2" t="s">
        <v>9660</v>
      </c>
    </row>
    <row r="1603" spans="1:35" x14ac:dyDescent="0.3">
      <c r="A1603" s="98">
        <v>1600</v>
      </c>
      <c r="AI1603" s="4" t="s">
        <v>12210</v>
      </c>
    </row>
    <row r="1604" spans="1:35" x14ac:dyDescent="0.3">
      <c r="A1604" s="98">
        <v>1601</v>
      </c>
      <c r="AI1604" s="2" t="s">
        <v>9388</v>
      </c>
    </row>
    <row r="1605" spans="1:35" x14ac:dyDescent="0.3">
      <c r="A1605" s="98">
        <v>1602</v>
      </c>
      <c r="AI1605" s="2" t="s">
        <v>10356</v>
      </c>
    </row>
    <row r="1606" spans="1:35" x14ac:dyDescent="0.3">
      <c r="A1606" s="98">
        <v>1603</v>
      </c>
      <c r="AI1606" s="4" t="s">
        <v>12211</v>
      </c>
    </row>
    <row r="1607" spans="1:35" x14ac:dyDescent="0.3">
      <c r="A1607" s="98">
        <v>1604</v>
      </c>
      <c r="AI1607" s="4" t="s">
        <v>12212</v>
      </c>
    </row>
    <row r="1608" spans="1:35" x14ac:dyDescent="0.3">
      <c r="A1608" s="98">
        <v>1605</v>
      </c>
      <c r="AI1608" s="4" t="s">
        <v>12213</v>
      </c>
    </row>
    <row r="1609" spans="1:35" x14ac:dyDescent="0.3">
      <c r="A1609" s="98">
        <v>1606</v>
      </c>
      <c r="AI1609" s="4" t="s">
        <v>12214</v>
      </c>
    </row>
    <row r="1610" spans="1:35" x14ac:dyDescent="0.3">
      <c r="A1610" s="98">
        <v>1607</v>
      </c>
      <c r="AI1610" s="2" t="s">
        <v>10400</v>
      </c>
    </row>
    <row r="1611" spans="1:35" x14ac:dyDescent="0.3">
      <c r="A1611" s="98">
        <v>1608</v>
      </c>
      <c r="AI1611" s="2" t="s">
        <v>10169</v>
      </c>
    </row>
    <row r="1612" spans="1:35" x14ac:dyDescent="0.3">
      <c r="A1612" s="98">
        <v>1609</v>
      </c>
      <c r="AI1612" s="2" t="s">
        <v>9452</v>
      </c>
    </row>
    <row r="1613" spans="1:35" x14ac:dyDescent="0.3">
      <c r="A1613" s="98">
        <v>1610</v>
      </c>
      <c r="AI1613" s="2" t="s">
        <v>9873</v>
      </c>
    </row>
    <row r="1614" spans="1:35" x14ac:dyDescent="0.3">
      <c r="A1614" s="98">
        <v>1611</v>
      </c>
      <c r="AI1614" s="2" t="s">
        <v>10413</v>
      </c>
    </row>
    <row r="1615" spans="1:35" x14ac:dyDescent="0.3">
      <c r="A1615" s="98">
        <v>1612</v>
      </c>
      <c r="AI1615" s="2" t="s">
        <v>11099</v>
      </c>
    </row>
    <row r="1616" spans="1:35" x14ac:dyDescent="0.3">
      <c r="A1616" s="98">
        <v>1613</v>
      </c>
      <c r="AI1616" s="2" t="s">
        <v>9615</v>
      </c>
    </row>
    <row r="1617" spans="1:35" x14ac:dyDescent="0.3">
      <c r="A1617" s="98">
        <v>1614</v>
      </c>
      <c r="AI1617" s="4" t="s">
        <v>12215</v>
      </c>
    </row>
    <row r="1618" spans="1:35" x14ac:dyDescent="0.3">
      <c r="A1618" s="98">
        <v>1615</v>
      </c>
      <c r="AI1618" s="4" t="s">
        <v>12216</v>
      </c>
    </row>
    <row r="1619" spans="1:35" x14ac:dyDescent="0.3">
      <c r="A1619" s="98">
        <v>1616</v>
      </c>
      <c r="AI1619" s="2" t="s">
        <v>9223</v>
      </c>
    </row>
    <row r="1620" spans="1:35" x14ac:dyDescent="0.3">
      <c r="A1620" s="98">
        <v>1617</v>
      </c>
      <c r="AI1620" s="2" t="s">
        <v>9298</v>
      </c>
    </row>
    <row r="1621" spans="1:35" x14ac:dyDescent="0.3">
      <c r="A1621" s="98">
        <v>1618</v>
      </c>
      <c r="AI1621" s="2" t="s">
        <v>9349</v>
      </c>
    </row>
    <row r="1622" spans="1:35" x14ac:dyDescent="0.3">
      <c r="A1622" s="98">
        <v>1619</v>
      </c>
      <c r="AI1622" s="2" t="s">
        <v>9351</v>
      </c>
    </row>
    <row r="1623" spans="1:35" x14ac:dyDescent="0.3">
      <c r="A1623" s="98">
        <v>1620</v>
      </c>
      <c r="AI1623" s="4" t="s">
        <v>12217</v>
      </c>
    </row>
    <row r="1624" spans="1:35" x14ac:dyDescent="0.3">
      <c r="A1624" s="98">
        <v>1621</v>
      </c>
      <c r="AI1624" s="2" t="s">
        <v>9455</v>
      </c>
    </row>
    <row r="1625" spans="1:35" x14ac:dyDescent="0.3">
      <c r="A1625" s="98">
        <v>1622</v>
      </c>
      <c r="AI1625" s="4" t="s">
        <v>12218</v>
      </c>
    </row>
    <row r="1626" spans="1:35" x14ac:dyDescent="0.3">
      <c r="A1626" s="98">
        <v>1623</v>
      </c>
      <c r="AI1626" s="2" t="s">
        <v>9619</v>
      </c>
    </row>
    <row r="1627" spans="1:35" x14ac:dyDescent="0.3">
      <c r="A1627" s="98">
        <v>1624</v>
      </c>
      <c r="AI1627" s="2" t="s">
        <v>10640</v>
      </c>
    </row>
    <row r="1628" spans="1:35" x14ac:dyDescent="0.3">
      <c r="A1628" s="98">
        <v>1625</v>
      </c>
      <c r="AI1628" s="4" t="s">
        <v>12219</v>
      </c>
    </row>
    <row r="1629" spans="1:35" x14ac:dyDescent="0.3">
      <c r="A1629" s="98">
        <v>1626</v>
      </c>
      <c r="AI1629" s="2" t="s">
        <v>10207</v>
      </c>
    </row>
    <row r="1630" spans="1:35" x14ac:dyDescent="0.3">
      <c r="A1630" s="98">
        <v>1627</v>
      </c>
      <c r="AI1630" s="2" t="s">
        <v>9747</v>
      </c>
    </row>
    <row r="1631" spans="1:35" x14ac:dyDescent="0.3">
      <c r="A1631" s="98">
        <v>1628</v>
      </c>
      <c r="AI1631" s="2" t="s">
        <v>10495</v>
      </c>
    </row>
    <row r="1632" spans="1:35" x14ac:dyDescent="0.3">
      <c r="A1632" s="98">
        <v>1629</v>
      </c>
      <c r="AI1632" s="4" t="s">
        <v>12220</v>
      </c>
    </row>
    <row r="1633" spans="1:35" x14ac:dyDescent="0.3">
      <c r="A1633" s="98">
        <v>1630</v>
      </c>
      <c r="AI1633" s="4" t="s">
        <v>12221</v>
      </c>
    </row>
    <row r="1634" spans="1:35" x14ac:dyDescent="0.3">
      <c r="A1634" s="98">
        <v>1631</v>
      </c>
      <c r="AI1634" s="2" t="s">
        <v>9528</v>
      </c>
    </row>
    <row r="1635" spans="1:35" x14ac:dyDescent="0.3">
      <c r="A1635" s="98">
        <v>1632</v>
      </c>
      <c r="AI1635" s="2" t="s">
        <v>9832</v>
      </c>
    </row>
    <row r="1636" spans="1:35" x14ac:dyDescent="0.3">
      <c r="A1636" s="98">
        <v>1633</v>
      </c>
      <c r="AI1636" s="2" t="s">
        <v>9339</v>
      </c>
    </row>
    <row r="1637" spans="1:35" x14ac:dyDescent="0.3">
      <c r="A1637" s="98">
        <v>1634</v>
      </c>
      <c r="AI1637" s="2" t="s">
        <v>10122</v>
      </c>
    </row>
    <row r="1638" spans="1:35" x14ac:dyDescent="0.3">
      <c r="A1638" s="98">
        <v>1635</v>
      </c>
      <c r="AI1638" s="2" t="s">
        <v>10730</v>
      </c>
    </row>
    <row r="1639" spans="1:35" x14ac:dyDescent="0.3">
      <c r="A1639" s="98">
        <v>1636</v>
      </c>
      <c r="AI1639" s="2" t="s">
        <v>9721</v>
      </c>
    </row>
    <row r="1640" spans="1:35" x14ac:dyDescent="0.3">
      <c r="A1640" s="98">
        <v>1637</v>
      </c>
      <c r="AI1640" s="4" t="s">
        <v>12222</v>
      </c>
    </row>
    <row r="1641" spans="1:35" x14ac:dyDescent="0.3">
      <c r="A1641" s="98">
        <v>1638</v>
      </c>
      <c r="AI1641" s="4" t="s">
        <v>12223</v>
      </c>
    </row>
    <row r="1642" spans="1:35" x14ac:dyDescent="0.3">
      <c r="A1642" s="98">
        <v>1639</v>
      </c>
      <c r="AI1642" s="2" t="s">
        <v>9409</v>
      </c>
    </row>
    <row r="1643" spans="1:35" x14ac:dyDescent="0.3">
      <c r="A1643" s="98">
        <v>1640</v>
      </c>
      <c r="AI1643" s="2" t="s">
        <v>9365</v>
      </c>
    </row>
    <row r="1644" spans="1:35" x14ac:dyDescent="0.3">
      <c r="A1644" s="98">
        <v>1641</v>
      </c>
      <c r="AI1644" s="2" t="s">
        <v>10180</v>
      </c>
    </row>
    <row r="1645" spans="1:35" x14ac:dyDescent="0.3">
      <c r="A1645" s="98">
        <v>1642</v>
      </c>
      <c r="AI1645" s="2" t="s">
        <v>9789</v>
      </c>
    </row>
    <row r="1646" spans="1:35" x14ac:dyDescent="0.3">
      <c r="A1646" s="98">
        <v>1643</v>
      </c>
      <c r="AI1646" s="2" t="s">
        <v>9847</v>
      </c>
    </row>
    <row r="1647" spans="1:35" x14ac:dyDescent="0.3">
      <c r="A1647" s="98">
        <v>1644</v>
      </c>
      <c r="AI1647" s="2" t="s">
        <v>9347</v>
      </c>
    </row>
    <row r="1648" spans="1:35" x14ac:dyDescent="0.3">
      <c r="A1648" s="98">
        <v>1645</v>
      </c>
      <c r="AI1648" s="2" t="s">
        <v>10814</v>
      </c>
    </row>
    <row r="1649" spans="1:35" x14ac:dyDescent="0.3">
      <c r="A1649" s="98">
        <v>1646</v>
      </c>
      <c r="AI1649" s="2" t="s">
        <v>10758</v>
      </c>
    </row>
    <row r="1650" spans="1:35" x14ac:dyDescent="0.3">
      <c r="A1650" s="98">
        <v>1647</v>
      </c>
      <c r="AI1650" s="2" t="s">
        <v>9882</v>
      </c>
    </row>
    <row r="1651" spans="1:35" x14ac:dyDescent="0.3">
      <c r="A1651" s="98">
        <v>1648</v>
      </c>
      <c r="AI1651" s="2" t="s">
        <v>9701</v>
      </c>
    </row>
    <row r="1652" spans="1:35" x14ac:dyDescent="0.3">
      <c r="A1652" s="98">
        <v>1649</v>
      </c>
      <c r="AI1652" s="2" t="s">
        <v>10202</v>
      </c>
    </row>
    <row r="1653" spans="1:35" x14ac:dyDescent="0.3">
      <c r="A1653" s="98">
        <v>1650</v>
      </c>
      <c r="AI1653" s="2" t="s">
        <v>9665</v>
      </c>
    </row>
    <row r="1654" spans="1:35" x14ac:dyDescent="0.3">
      <c r="A1654" s="98">
        <v>1651</v>
      </c>
      <c r="AI1654" s="2" t="s">
        <v>9577</v>
      </c>
    </row>
    <row r="1655" spans="1:35" x14ac:dyDescent="0.3">
      <c r="A1655" s="98">
        <v>1652</v>
      </c>
      <c r="AI1655" s="2" t="s">
        <v>9248</v>
      </c>
    </row>
    <row r="1656" spans="1:35" x14ac:dyDescent="0.3">
      <c r="A1656" s="98">
        <v>1653</v>
      </c>
      <c r="AI1656" s="2" t="s">
        <v>9257</v>
      </c>
    </row>
    <row r="1657" spans="1:35" x14ac:dyDescent="0.3">
      <c r="A1657" s="98">
        <v>1654</v>
      </c>
      <c r="AI1657" s="2" t="s">
        <v>10170</v>
      </c>
    </row>
    <row r="1658" spans="1:35" x14ac:dyDescent="0.3">
      <c r="A1658" s="98">
        <v>1655</v>
      </c>
      <c r="AI1658" s="2" t="s">
        <v>9239</v>
      </c>
    </row>
    <row r="1659" spans="1:35" x14ac:dyDescent="0.3">
      <c r="A1659" s="98">
        <v>1656</v>
      </c>
      <c r="AI1659" s="2" t="s">
        <v>9267</v>
      </c>
    </row>
    <row r="1660" spans="1:35" x14ac:dyDescent="0.3">
      <c r="A1660" s="98">
        <v>1657</v>
      </c>
      <c r="AI1660" s="2" t="s">
        <v>9542</v>
      </c>
    </row>
    <row r="1661" spans="1:35" x14ac:dyDescent="0.3">
      <c r="A1661" s="98">
        <v>1658</v>
      </c>
      <c r="AI1661" s="2" t="s">
        <v>9281</v>
      </c>
    </row>
    <row r="1662" spans="1:35" x14ac:dyDescent="0.3">
      <c r="A1662" s="98">
        <v>1659</v>
      </c>
      <c r="AI1662" s="2" t="s">
        <v>10109</v>
      </c>
    </row>
    <row r="1663" spans="1:35" x14ac:dyDescent="0.3">
      <c r="A1663" s="98">
        <v>1660</v>
      </c>
      <c r="AI1663" s="2" t="s">
        <v>10117</v>
      </c>
    </row>
    <row r="1664" spans="1:35" x14ac:dyDescent="0.3">
      <c r="A1664" s="98">
        <v>1661</v>
      </c>
      <c r="AI1664" s="2" t="s">
        <v>9688</v>
      </c>
    </row>
    <row r="1665" spans="1:35" x14ac:dyDescent="0.3">
      <c r="A1665" s="98">
        <v>1662</v>
      </c>
      <c r="AI1665" s="2" t="s">
        <v>9700</v>
      </c>
    </row>
    <row r="1666" spans="1:35" x14ac:dyDescent="0.3">
      <c r="A1666" s="98">
        <v>1663</v>
      </c>
      <c r="AI1666" s="2" t="s">
        <v>9734</v>
      </c>
    </row>
    <row r="1667" spans="1:35" x14ac:dyDescent="0.3">
      <c r="A1667" s="98">
        <v>1664</v>
      </c>
      <c r="AI1667" s="2" t="s">
        <v>9450</v>
      </c>
    </row>
    <row r="1668" spans="1:35" x14ac:dyDescent="0.3">
      <c r="A1668" s="98">
        <v>1665</v>
      </c>
      <c r="AI1668" s="2" t="s">
        <v>9464</v>
      </c>
    </row>
    <row r="1669" spans="1:35" x14ac:dyDescent="0.3">
      <c r="A1669" s="98">
        <v>1666</v>
      </c>
      <c r="AI1669" s="2" t="s">
        <v>9296</v>
      </c>
    </row>
    <row r="1670" spans="1:35" x14ac:dyDescent="0.3">
      <c r="A1670" s="98">
        <v>1667</v>
      </c>
      <c r="AI1670" s="2" t="s">
        <v>9507</v>
      </c>
    </row>
    <row r="1671" spans="1:35" x14ac:dyDescent="0.3">
      <c r="A1671" s="98">
        <v>1668</v>
      </c>
      <c r="AI1671" s="2" t="s">
        <v>9379</v>
      </c>
    </row>
    <row r="1672" spans="1:35" x14ac:dyDescent="0.3">
      <c r="A1672" s="98">
        <v>1669</v>
      </c>
      <c r="AI1672" s="2" t="s">
        <v>10008</v>
      </c>
    </row>
    <row r="1673" spans="1:35" x14ac:dyDescent="0.3">
      <c r="A1673" s="98">
        <v>1670</v>
      </c>
      <c r="AI1673" s="2" t="s">
        <v>10939</v>
      </c>
    </row>
    <row r="1674" spans="1:35" x14ac:dyDescent="0.3">
      <c r="A1674" s="98">
        <v>1671</v>
      </c>
      <c r="AI1674" s="2" t="s">
        <v>10174</v>
      </c>
    </row>
    <row r="1675" spans="1:35" x14ac:dyDescent="0.3">
      <c r="A1675" s="98">
        <v>1672</v>
      </c>
      <c r="AI1675" s="2" t="s">
        <v>10135</v>
      </c>
    </row>
    <row r="1676" spans="1:35" x14ac:dyDescent="0.3">
      <c r="A1676" s="98">
        <v>1673</v>
      </c>
      <c r="AI1676" s="4" t="s">
        <v>12224</v>
      </c>
    </row>
    <row r="1677" spans="1:35" x14ac:dyDescent="0.3">
      <c r="A1677" s="98">
        <v>1674</v>
      </c>
      <c r="AI1677" s="2" t="s">
        <v>10071</v>
      </c>
    </row>
    <row r="1678" spans="1:35" x14ac:dyDescent="0.3">
      <c r="A1678" s="98">
        <v>1675</v>
      </c>
      <c r="AI1678" s="2" t="s">
        <v>10520</v>
      </c>
    </row>
    <row r="1679" spans="1:35" x14ac:dyDescent="0.3">
      <c r="A1679" s="98">
        <v>1676</v>
      </c>
      <c r="AI1679" s="2" t="s">
        <v>9417</v>
      </c>
    </row>
    <row r="1680" spans="1:35" x14ac:dyDescent="0.3">
      <c r="A1680" s="98">
        <v>1677</v>
      </c>
      <c r="AI1680" s="2" t="s">
        <v>10171</v>
      </c>
    </row>
    <row r="1681" spans="1:35" x14ac:dyDescent="0.3">
      <c r="A1681" s="98">
        <v>1678</v>
      </c>
      <c r="AI1681" s="4" t="s">
        <v>12225</v>
      </c>
    </row>
    <row r="1682" spans="1:35" x14ac:dyDescent="0.3">
      <c r="A1682" s="98">
        <v>1679</v>
      </c>
      <c r="AI1682" s="2" t="s">
        <v>10189</v>
      </c>
    </row>
    <row r="1683" spans="1:35" x14ac:dyDescent="0.3">
      <c r="A1683" s="98">
        <v>1680</v>
      </c>
      <c r="AI1683" s="2" t="s">
        <v>10037</v>
      </c>
    </row>
    <row r="1684" spans="1:35" x14ac:dyDescent="0.3">
      <c r="A1684" s="98">
        <v>1681</v>
      </c>
      <c r="AI1684" s="2" t="s">
        <v>9231</v>
      </c>
    </row>
    <row r="1685" spans="1:35" x14ac:dyDescent="0.3">
      <c r="A1685" s="98">
        <v>1682</v>
      </c>
      <c r="AI1685" s="2" t="s">
        <v>9440</v>
      </c>
    </row>
    <row r="1686" spans="1:35" x14ac:dyDescent="0.3">
      <c r="A1686" s="98">
        <v>1683</v>
      </c>
      <c r="AI1686" s="2" t="s">
        <v>9599</v>
      </c>
    </row>
    <row r="1687" spans="1:35" x14ac:dyDescent="0.3">
      <c r="A1687" s="98">
        <v>1684</v>
      </c>
      <c r="AI1687" s="2" t="s">
        <v>10031</v>
      </c>
    </row>
    <row r="1688" spans="1:35" x14ac:dyDescent="0.3">
      <c r="A1688" s="98">
        <v>1685</v>
      </c>
      <c r="AI1688" s="2" t="s">
        <v>10146</v>
      </c>
    </row>
    <row r="1689" spans="1:35" x14ac:dyDescent="0.3">
      <c r="A1689" s="98">
        <v>1686</v>
      </c>
      <c r="AI1689" s="2" t="s">
        <v>9637</v>
      </c>
    </row>
    <row r="1690" spans="1:35" x14ac:dyDescent="0.3">
      <c r="A1690" s="98">
        <v>1687</v>
      </c>
      <c r="AI1690" s="2" t="s">
        <v>9391</v>
      </c>
    </row>
    <row r="1691" spans="1:35" x14ac:dyDescent="0.3">
      <c r="A1691" s="98">
        <v>1688</v>
      </c>
      <c r="AI1691" s="2" t="s">
        <v>9290</v>
      </c>
    </row>
    <row r="1692" spans="1:35" x14ac:dyDescent="0.3">
      <c r="A1692" s="98">
        <v>1689</v>
      </c>
      <c r="AI1692" s="4" t="s">
        <v>12226</v>
      </c>
    </row>
    <row r="1693" spans="1:35" x14ac:dyDescent="0.3">
      <c r="A1693" s="98">
        <v>1690</v>
      </c>
      <c r="AI1693" s="2" t="s">
        <v>10516</v>
      </c>
    </row>
    <row r="1694" spans="1:35" x14ac:dyDescent="0.3">
      <c r="A1694" s="98">
        <v>1691</v>
      </c>
      <c r="AI1694" s="2" t="s">
        <v>9381</v>
      </c>
    </row>
    <row r="1695" spans="1:35" x14ac:dyDescent="0.3">
      <c r="A1695" s="98">
        <v>1692</v>
      </c>
      <c r="AI1695" s="2" t="s">
        <v>9596</v>
      </c>
    </row>
    <row r="1696" spans="1:35" x14ac:dyDescent="0.3">
      <c r="A1696" s="98">
        <v>1693</v>
      </c>
      <c r="AI1696" s="2" t="s">
        <v>10480</v>
      </c>
    </row>
    <row r="1697" spans="1:35" x14ac:dyDescent="0.3">
      <c r="A1697" s="98">
        <v>1694</v>
      </c>
      <c r="AI1697" s="2" t="s">
        <v>10009</v>
      </c>
    </row>
    <row r="1698" spans="1:35" x14ac:dyDescent="0.3">
      <c r="A1698" s="98">
        <v>1695</v>
      </c>
      <c r="AI1698" s="2" t="s">
        <v>11208</v>
      </c>
    </row>
    <row r="1699" spans="1:35" x14ac:dyDescent="0.3">
      <c r="A1699" s="98">
        <v>1696</v>
      </c>
      <c r="AI1699" s="2" t="s">
        <v>9606</v>
      </c>
    </row>
    <row r="1700" spans="1:35" x14ac:dyDescent="0.3">
      <c r="A1700" s="98">
        <v>1697</v>
      </c>
      <c r="AI1700" s="2" t="s">
        <v>9318</v>
      </c>
    </row>
    <row r="1701" spans="1:35" x14ac:dyDescent="0.3">
      <c r="A1701" s="98">
        <v>1698</v>
      </c>
      <c r="AI1701" s="4" t="s">
        <v>12227</v>
      </c>
    </row>
    <row r="1702" spans="1:35" x14ac:dyDescent="0.3">
      <c r="A1702" s="98">
        <v>1699</v>
      </c>
      <c r="AI1702" s="2" t="s">
        <v>10723</v>
      </c>
    </row>
    <row r="1703" spans="1:35" x14ac:dyDescent="0.3">
      <c r="A1703" s="98">
        <v>1700</v>
      </c>
      <c r="AI1703" s="4" t="s">
        <v>12228</v>
      </c>
    </row>
    <row r="1704" spans="1:35" x14ac:dyDescent="0.3">
      <c r="A1704" s="98">
        <v>1701</v>
      </c>
      <c r="AI1704" s="4" t="s">
        <v>12229</v>
      </c>
    </row>
    <row r="1705" spans="1:35" x14ac:dyDescent="0.3">
      <c r="A1705" s="98">
        <v>1702</v>
      </c>
      <c r="AI1705" s="4" t="s">
        <v>12230</v>
      </c>
    </row>
    <row r="1706" spans="1:35" x14ac:dyDescent="0.3">
      <c r="A1706" s="98">
        <v>1703</v>
      </c>
      <c r="AI1706" s="2" t="s">
        <v>9605</v>
      </c>
    </row>
    <row r="1707" spans="1:35" x14ac:dyDescent="0.3">
      <c r="A1707" s="98">
        <v>1704</v>
      </c>
      <c r="AI1707" s="2" t="s">
        <v>10775</v>
      </c>
    </row>
    <row r="1708" spans="1:35" x14ac:dyDescent="0.3">
      <c r="A1708" s="98">
        <v>1705</v>
      </c>
      <c r="AI1708" s="2" t="s">
        <v>10650</v>
      </c>
    </row>
    <row r="1709" spans="1:35" x14ac:dyDescent="0.3">
      <c r="A1709" s="98">
        <v>1706</v>
      </c>
      <c r="AI1709" s="4" t="s">
        <v>12231</v>
      </c>
    </row>
    <row r="1710" spans="1:35" x14ac:dyDescent="0.3">
      <c r="A1710" s="98">
        <v>1707</v>
      </c>
      <c r="AI1710" s="2" t="s">
        <v>10209</v>
      </c>
    </row>
    <row r="1711" spans="1:35" x14ac:dyDescent="0.3">
      <c r="A1711" s="98">
        <v>1708</v>
      </c>
      <c r="AI1711" s="4" t="s">
        <v>12232</v>
      </c>
    </row>
    <row r="1712" spans="1:35" x14ac:dyDescent="0.3">
      <c r="A1712" s="98">
        <v>1709</v>
      </c>
      <c r="AI1712" s="4" t="s">
        <v>12233</v>
      </c>
    </row>
    <row r="1713" spans="1:35" x14ac:dyDescent="0.3">
      <c r="A1713" s="98">
        <v>1710</v>
      </c>
      <c r="AI1713" s="2" t="s">
        <v>9746</v>
      </c>
    </row>
    <row r="1714" spans="1:35" x14ac:dyDescent="0.3">
      <c r="A1714" s="98">
        <v>1711</v>
      </c>
      <c r="AI1714" s="2" t="s">
        <v>9777</v>
      </c>
    </row>
    <row r="1715" spans="1:35" x14ac:dyDescent="0.3">
      <c r="A1715" s="98">
        <v>1712</v>
      </c>
      <c r="AI1715" s="4" t="s">
        <v>12234</v>
      </c>
    </row>
    <row r="1716" spans="1:35" x14ac:dyDescent="0.3">
      <c r="A1716" s="98">
        <v>1713</v>
      </c>
      <c r="AI1716" s="2" t="s">
        <v>9756</v>
      </c>
    </row>
    <row r="1717" spans="1:35" x14ac:dyDescent="0.3">
      <c r="A1717" s="98">
        <v>1714</v>
      </c>
      <c r="AI1717" s="2" t="s">
        <v>9235</v>
      </c>
    </row>
    <row r="1718" spans="1:35" x14ac:dyDescent="0.3">
      <c r="A1718" s="98">
        <v>1715</v>
      </c>
      <c r="AI1718" s="2" t="s">
        <v>9656</v>
      </c>
    </row>
    <row r="1719" spans="1:35" x14ac:dyDescent="0.3">
      <c r="A1719" s="98">
        <v>1716</v>
      </c>
      <c r="AI1719" s="4" t="s">
        <v>12235</v>
      </c>
    </row>
    <row r="1720" spans="1:35" x14ac:dyDescent="0.3">
      <c r="A1720" s="98">
        <v>1717</v>
      </c>
      <c r="AI1720" s="4" t="s">
        <v>12236</v>
      </c>
    </row>
    <row r="1721" spans="1:35" x14ac:dyDescent="0.3">
      <c r="A1721" s="98">
        <v>1718</v>
      </c>
      <c r="AI1721" s="2" t="s">
        <v>9672</v>
      </c>
    </row>
    <row r="1722" spans="1:35" x14ac:dyDescent="0.3">
      <c r="A1722" s="98">
        <v>1719</v>
      </c>
      <c r="AI1722" s="4" t="s">
        <v>12237</v>
      </c>
    </row>
    <row r="1723" spans="1:35" x14ac:dyDescent="0.3">
      <c r="A1723" s="98">
        <v>1720</v>
      </c>
      <c r="AI1723" s="2" t="s">
        <v>10553</v>
      </c>
    </row>
    <row r="1724" spans="1:35" x14ac:dyDescent="0.3">
      <c r="A1724" s="98">
        <v>1721</v>
      </c>
      <c r="AI1724" s="2" t="s">
        <v>9352</v>
      </c>
    </row>
    <row r="1725" spans="1:35" x14ac:dyDescent="0.3">
      <c r="A1725" s="98">
        <v>1722</v>
      </c>
      <c r="AI1725" s="4" t="s">
        <v>12238</v>
      </c>
    </row>
    <row r="1726" spans="1:35" x14ac:dyDescent="0.3">
      <c r="A1726" s="98">
        <v>1723</v>
      </c>
      <c r="AI1726" s="2" t="s">
        <v>10075</v>
      </c>
    </row>
    <row r="1727" spans="1:35" x14ac:dyDescent="0.3">
      <c r="A1727" s="98">
        <v>1724</v>
      </c>
      <c r="AI1727" s="2" t="s">
        <v>9646</v>
      </c>
    </row>
    <row r="1728" spans="1:35" x14ac:dyDescent="0.3">
      <c r="A1728" s="98">
        <v>1725</v>
      </c>
      <c r="AI1728" s="2" t="s">
        <v>9334</v>
      </c>
    </row>
    <row r="1729" spans="1:35" x14ac:dyDescent="0.3">
      <c r="A1729" s="98">
        <v>1726</v>
      </c>
      <c r="AI1729" s="4" t="s">
        <v>12239</v>
      </c>
    </row>
    <row r="1730" spans="1:35" x14ac:dyDescent="0.3">
      <c r="A1730" s="98">
        <v>1727</v>
      </c>
      <c r="AI1730" s="4" t="s">
        <v>12240</v>
      </c>
    </row>
    <row r="1731" spans="1:35" x14ac:dyDescent="0.3">
      <c r="A1731" s="98">
        <v>1728</v>
      </c>
      <c r="AI1731" s="2" t="s">
        <v>9534</v>
      </c>
    </row>
    <row r="1732" spans="1:35" x14ac:dyDescent="0.3">
      <c r="A1732" s="98">
        <v>1729</v>
      </c>
      <c r="AI1732" s="2" t="s">
        <v>9662</v>
      </c>
    </row>
    <row r="1733" spans="1:35" x14ac:dyDescent="0.3">
      <c r="A1733" s="98">
        <v>1730</v>
      </c>
      <c r="AI1733" s="2" t="s">
        <v>10050</v>
      </c>
    </row>
    <row r="1734" spans="1:35" x14ac:dyDescent="0.3">
      <c r="A1734" s="98">
        <v>1731</v>
      </c>
      <c r="AI1734" s="2" t="s">
        <v>10986</v>
      </c>
    </row>
    <row r="1735" spans="1:35" x14ac:dyDescent="0.3">
      <c r="A1735" s="98">
        <v>1732</v>
      </c>
      <c r="AI1735" s="2" t="s">
        <v>9608</v>
      </c>
    </row>
    <row r="1736" spans="1:35" x14ac:dyDescent="0.3">
      <c r="A1736" s="98">
        <v>1733</v>
      </c>
      <c r="AI1736" s="2" t="s">
        <v>9750</v>
      </c>
    </row>
    <row r="1737" spans="1:35" x14ac:dyDescent="0.3">
      <c r="A1737" s="98">
        <v>1734</v>
      </c>
      <c r="AI1737" s="2" t="s">
        <v>9515</v>
      </c>
    </row>
    <row r="1738" spans="1:35" x14ac:dyDescent="0.3">
      <c r="A1738" s="98">
        <v>1735</v>
      </c>
      <c r="AI1738" s="2" t="s">
        <v>10712</v>
      </c>
    </row>
    <row r="1739" spans="1:35" x14ac:dyDescent="0.3">
      <c r="A1739" s="98">
        <v>1736</v>
      </c>
      <c r="AI1739" s="2" t="s">
        <v>9384</v>
      </c>
    </row>
    <row r="1740" spans="1:35" x14ac:dyDescent="0.3">
      <c r="A1740" s="98">
        <v>1737</v>
      </c>
      <c r="AI1740" s="2" t="s">
        <v>9901</v>
      </c>
    </row>
    <row r="1741" spans="1:35" x14ac:dyDescent="0.3">
      <c r="A1741" s="98">
        <v>1738</v>
      </c>
      <c r="AI1741" s="2" t="s">
        <v>9436</v>
      </c>
    </row>
    <row r="1742" spans="1:35" x14ac:dyDescent="0.3">
      <c r="A1742" s="98">
        <v>1739</v>
      </c>
      <c r="AI1742" s="2" t="s">
        <v>10854</v>
      </c>
    </row>
    <row r="1743" spans="1:35" x14ac:dyDescent="0.3">
      <c r="A1743" s="98">
        <v>1740</v>
      </c>
      <c r="AI1743" s="2" t="s">
        <v>9333</v>
      </c>
    </row>
    <row r="1744" spans="1:35" x14ac:dyDescent="0.3">
      <c r="A1744" s="98">
        <v>1741</v>
      </c>
      <c r="AI1744" s="2" t="s">
        <v>10334</v>
      </c>
    </row>
    <row r="1745" spans="1:35" x14ac:dyDescent="0.3">
      <c r="A1745" s="98">
        <v>1742</v>
      </c>
      <c r="AI1745" s="2" t="s">
        <v>9659</v>
      </c>
    </row>
    <row r="1746" spans="1:35" x14ac:dyDescent="0.3">
      <c r="A1746" s="98">
        <v>1743</v>
      </c>
      <c r="AI1746" s="2" t="s">
        <v>9582</v>
      </c>
    </row>
    <row r="1747" spans="1:35" x14ac:dyDescent="0.3">
      <c r="A1747" s="98">
        <v>1744</v>
      </c>
      <c r="AI1747" s="2" t="s">
        <v>10051</v>
      </c>
    </row>
    <row r="1748" spans="1:35" x14ac:dyDescent="0.3">
      <c r="A1748" s="98">
        <v>1745</v>
      </c>
      <c r="AI1748" s="2" t="s">
        <v>9363</v>
      </c>
    </row>
    <row r="1749" spans="1:35" x14ac:dyDescent="0.3">
      <c r="A1749" s="98">
        <v>1746</v>
      </c>
      <c r="AI1749" s="4" t="s">
        <v>12241</v>
      </c>
    </row>
    <row r="1750" spans="1:35" x14ac:dyDescent="0.3">
      <c r="A1750" s="98">
        <v>1747</v>
      </c>
      <c r="AI1750" s="4" t="s">
        <v>12242</v>
      </c>
    </row>
    <row r="1751" spans="1:35" x14ac:dyDescent="0.3">
      <c r="A1751" s="98">
        <v>1748</v>
      </c>
      <c r="AI1751" s="2" t="s">
        <v>9236</v>
      </c>
    </row>
    <row r="1752" spans="1:35" x14ac:dyDescent="0.3">
      <c r="A1752" s="98">
        <v>1749</v>
      </c>
      <c r="AI1752" s="2" t="s">
        <v>9969</v>
      </c>
    </row>
    <row r="1753" spans="1:35" x14ac:dyDescent="0.3">
      <c r="A1753" s="98">
        <v>1750</v>
      </c>
      <c r="AI1753" s="2" t="s">
        <v>9800</v>
      </c>
    </row>
    <row r="1754" spans="1:35" x14ac:dyDescent="0.3">
      <c r="A1754" s="98">
        <v>1751</v>
      </c>
      <c r="AI1754" s="2" t="s">
        <v>9704</v>
      </c>
    </row>
    <row r="1755" spans="1:35" x14ac:dyDescent="0.3">
      <c r="A1755" s="98">
        <v>1752</v>
      </c>
      <c r="AI1755" s="2" t="s">
        <v>9501</v>
      </c>
    </row>
    <row r="1756" spans="1:35" x14ac:dyDescent="0.3">
      <c r="A1756" s="98">
        <v>1753</v>
      </c>
      <c r="AI1756" s="2" t="s">
        <v>9607</v>
      </c>
    </row>
    <row r="1757" spans="1:35" x14ac:dyDescent="0.3">
      <c r="A1757" s="98">
        <v>1754</v>
      </c>
      <c r="AI1757" s="4" t="s">
        <v>12243</v>
      </c>
    </row>
    <row r="1758" spans="1:35" x14ac:dyDescent="0.3">
      <c r="A1758" s="98">
        <v>1755</v>
      </c>
      <c r="AI1758" s="2" t="s">
        <v>9419</v>
      </c>
    </row>
    <row r="1759" spans="1:35" x14ac:dyDescent="0.3">
      <c r="A1759" s="98">
        <v>1756</v>
      </c>
      <c r="AI1759" s="4" t="s">
        <v>12244</v>
      </c>
    </row>
    <row r="1760" spans="1:35" x14ac:dyDescent="0.3">
      <c r="A1760" s="98">
        <v>1757</v>
      </c>
      <c r="AI1760" s="4" t="s">
        <v>12245</v>
      </c>
    </row>
    <row r="1761" spans="1:35" x14ac:dyDescent="0.3">
      <c r="A1761" s="98">
        <v>1758</v>
      </c>
      <c r="AI1761" s="2" t="s">
        <v>9569</v>
      </c>
    </row>
    <row r="1762" spans="1:35" x14ac:dyDescent="0.3">
      <c r="A1762" s="98">
        <v>1759</v>
      </c>
      <c r="AI1762" s="2" t="s">
        <v>9914</v>
      </c>
    </row>
    <row r="1763" spans="1:35" x14ac:dyDescent="0.3">
      <c r="A1763" s="98">
        <v>1760</v>
      </c>
      <c r="AI1763" s="2" t="s">
        <v>9682</v>
      </c>
    </row>
    <row r="1764" spans="1:35" x14ac:dyDescent="0.3">
      <c r="A1764" s="98">
        <v>1761</v>
      </c>
      <c r="AI1764" s="2" t="s">
        <v>9446</v>
      </c>
    </row>
    <row r="1765" spans="1:35" x14ac:dyDescent="0.3">
      <c r="A1765" s="98">
        <v>1762</v>
      </c>
      <c r="AI1765" s="2" t="s">
        <v>9271</v>
      </c>
    </row>
    <row r="1766" spans="1:35" x14ac:dyDescent="0.3">
      <c r="A1766" s="98">
        <v>1763</v>
      </c>
      <c r="AI1766" s="2" t="s">
        <v>10941</v>
      </c>
    </row>
    <row r="1767" spans="1:35" x14ac:dyDescent="0.3">
      <c r="A1767" s="98">
        <v>1764</v>
      </c>
      <c r="AI1767" s="4" t="s">
        <v>12246</v>
      </c>
    </row>
    <row r="1768" spans="1:35" x14ac:dyDescent="0.3">
      <c r="A1768" s="98">
        <v>1765</v>
      </c>
      <c r="AI1768" s="2" t="s">
        <v>9493</v>
      </c>
    </row>
    <row r="1769" spans="1:35" x14ac:dyDescent="0.3">
      <c r="A1769" s="98">
        <v>1766</v>
      </c>
      <c r="AI1769" s="2" t="s">
        <v>9483</v>
      </c>
    </row>
    <row r="1770" spans="1:35" x14ac:dyDescent="0.3">
      <c r="A1770" s="98">
        <v>1767</v>
      </c>
      <c r="AI1770" s="4" t="s">
        <v>12247</v>
      </c>
    </row>
    <row r="1771" spans="1:35" x14ac:dyDescent="0.3">
      <c r="A1771" s="98">
        <v>1768</v>
      </c>
      <c r="AI1771" s="2" t="s">
        <v>9784</v>
      </c>
    </row>
    <row r="1772" spans="1:35" x14ac:dyDescent="0.3">
      <c r="A1772" s="98">
        <v>1769</v>
      </c>
      <c r="AI1772" s="2" t="s">
        <v>11209</v>
      </c>
    </row>
    <row r="1773" spans="1:35" x14ac:dyDescent="0.3">
      <c r="A1773" s="98">
        <v>1770</v>
      </c>
      <c r="AI1773" s="2" t="s">
        <v>11219</v>
      </c>
    </row>
    <row r="1774" spans="1:35" x14ac:dyDescent="0.3">
      <c r="A1774" s="98">
        <v>1771</v>
      </c>
      <c r="AI1774" s="2" t="s">
        <v>10858</v>
      </c>
    </row>
    <row r="1775" spans="1:35" x14ac:dyDescent="0.3">
      <c r="A1775" s="98">
        <v>1772</v>
      </c>
      <c r="AI1775" s="2" t="s">
        <v>11206</v>
      </c>
    </row>
    <row r="1776" spans="1:35" x14ac:dyDescent="0.3">
      <c r="A1776" s="98">
        <v>1773</v>
      </c>
      <c r="AI1776" s="4" t="s">
        <v>12248</v>
      </c>
    </row>
    <row r="1777" spans="1:35" x14ac:dyDescent="0.3">
      <c r="A1777" s="98">
        <v>1774</v>
      </c>
      <c r="AI1777" s="2" t="s">
        <v>9227</v>
      </c>
    </row>
    <row r="1778" spans="1:35" x14ac:dyDescent="0.3">
      <c r="A1778" s="98">
        <v>1775</v>
      </c>
      <c r="AI1778" s="2" t="s">
        <v>10137</v>
      </c>
    </row>
    <row r="1779" spans="1:35" x14ac:dyDescent="0.3">
      <c r="A1779" s="98">
        <v>1776</v>
      </c>
      <c r="AI1779" s="2" t="s">
        <v>11179</v>
      </c>
    </row>
    <row r="1780" spans="1:35" x14ac:dyDescent="0.3">
      <c r="A1780" s="98">
        <v>1777</v>
      </c>
      <c r="AI1780" s="4" t="s">
        <v>12249</v>
      </c>
    </row>
    <row r="1781" spans="1:35" x14ac:dyDescent="0.3">
      <c r="A1781" s="98">
        <v>1778</v>
      </c>
      <c r="AI1781" s="2" t="s">
        <v>9695</v>
      </c>
    </row>
    <row r="1782" spans="1:35" x14ac:dyDescent="0.3">
      <c r="A1782" s="98">
        <v>1779</v>
      </c>
      <c r="AI1782" s="2" t="s">
        <v>9263</v>
      </c>
    </row>
    <row r="1783" spans="1:35" x14ac:dyDescent="0.3">
      <c r="A1783" s="98">
        <v>1780</v>
      </c>
      <c r="AI1783" s="2" t="s">
        <v>10012</v>
      </c>
    </row>
    <row r="1784" spans="1:35" x14ac:dyDescent="0.3">
      <c r="A1784" s="98">
        <v>1781</v>
      </c>
      <c r="AI1784" s="2" t="s">
        <v>9389</v>
      </c>
    </row>
    <row r="1785" spans="1:35" x14ac:dyDescent="0.3">
      <c r="A1785" s="98">
        <v>1782</v>
      </c>
      <c r="AI1785" s="2" t="s">
        <v>10783</v>
      </c>
    </row>
    <row r="1786" spans="1:35" x14ac:dyDescent="0.3">
      <c r="A1786" s="98">
        <v>1783</v>
      </c>
      <c r="AI1786" s="2" t="s">
        <v>9782</v>
      </c>
    </row>
    <row r="1787" spans="1:35" x14ac:dyDescent="0.3">
      <c r="A1787" s="98">
        <v>1784</v>
      </c>
      <c r="AI1787" s="2" t="s">
        <v>9539</v>
      </c>
    </row>
    <row r="1788" spans="1:35" x14ac:dyDescent="0.3">
      <c r="A1788" s="98">
        <v>1785</v>
      </c>
      <c r="AI1788" s="2" t="s">
        <v>10039</v>
      </c>
    </row>
    <row r="1789" spans="1:35" x14ac:dyDescent="0.3">
      <c r="A1789" s="98">
        <v>1786</v>
      </c>
      <c r="AI1789" s="4" t="s">
        <v>12250</v>
      </c>
    </row>
    <row r="1790" spans="1:35" x14ac:dyDescent="0.3">
      <c r="A1790" s="98">
        <v>1787</v>
      </c>
      <c r="AI1790" s="2" t="s">
        <v>10131</v>
      </c>
    </row>
    <row r="1791" spans="1:35" x14ac:dyDescent="0.3">
      <c r="A1791" s="98">
        <v>1788</v>
      </c>
      <c r="AI1791" s="2" t="s">
        <v>10786</v>
      </c>
    </row>
    <row r="1792" spans="1:35" x14ac:dyDescent="0.3">
      <c r="A1792" s="98">
        <v>1789</v>
      </c>
      <c r="AI1792" s="2" t="s">
        <v>9556</v>
      </c>
    </row>
    <row r="1793" spans="1:35" x14ac:dyDescent="0.3">
      <c r="A1793" s="98">
        <v>1790</v>
      </c>
      <c r="AI1793" s="4" t="s">
        <v>12251</v>
      </c>
    </row>
    <row r="1794" spans="1:35" x14ac:dyDescent="0.3">
      <c r="A1794" s="98">
        <v>1791</v>
      </c>
      <c r="AI1794" s="2" t="s">
        <v>9316</v>
      </c>
    </row>
    <row r="1795" spans="1:35" x14ac:dyDescent="0.3">
      <c r="A1795" s="98">
        <v>1792</v>
      </c>
      <c r="AI1795" s="2" t="s">
        <v>9945</v>
      </c>
    </row>
    <row r="1796" spans="1:35" x14ac:dyDescent="0.3">
      <c r="A1796" s="98">
        <v>1793</v>
      </c>
      <c r="AI1796" s="2" t="s">
        <v>10261</v>
      </c>
    </row>
    <row r="1797" spans="1:35" x14ac:dyDescent="0.3">
      <c r="A1797" s="98">
        <v>1794</v>
      </c>
      <c r="AI1797" s="2" t="s">
        <v>11060</v>
      </c>
    </row>
    <row r="1798" spans="1:35" x14ac:dyDescent="0.3">
      <c r="A1798" s="98">
        <v>1795</v>
      </c>
      <c r="AI1798" s="4" t="s">
        <v>12252</v>
      </c>
    </row>
    <row r="1799" spans="1:35" x14ac:dyDescent="0.3">
      <c r="A1799" s="98">
        <v>1796</v>
      </c>
      <c r="AI1799" s="2" t="s">
        <v>10201</v>
      </c>
    </row>
    <row r="1800" spans="1:35" x14ac:dyDescent="0.3">
      <c r="A1800" s="98">
        <v>1797</v>
      </c>
      <c r="AI1800" s="4" t="s">
        <v>12253</v>
      </c>
    </row>
    <row r="1801" spans="1:35" x14ac:dyDescent="0.3">
      <c r="A1801" s="98">
        <v>1798</v>
      </c>
      <c r="AI1801" s="4" t="s">
        <v>12254</v>
      </c>
    </row>
    <row r="1802" spans="1:35" x14ac:dyDescent="0.3">
      <c r="A1802" s="98">
        <v>1799</v>
      </c>
      <c r="AI1802" s="2" t="s">
        <v>9292</v>
      </c>
    </row>
    <row r="1803" spans="1:35" x14ac:dyDescent="0.3">
      <c r="A1803" s="98">
        <v>1800</v>
      </c>
      <c r="AI1803" s="2" t="s">
        <v>9495</v>
      </c>
    </row>
    <row r="1804" spans="1:35" x14ac:dyDescent="0.3">
      <c r="A1804" s="98">
        <v>1801</v>
      </c>
      <c r="AI1804" s="4" t="s">
        <v>12255</v>
      </c>
    </row>
    <row r="1805" spans="1:35" x14ac:dyDescent="0.3">
      <c r="A1805" s="98">
        <v>1802</v>
      </c>
      <c r="AI1805" s="2" t="s">
        <v>9691</v>
      </c>
    </row>
    <row r="1806" spans="1:35" x14ac:dyDescent="0.3">
      <c r="A1806" s="98">
        <v>1803</v>
      </c>
      <c r="AI1806" s="4" t="s">
        <v>12256</v>
      </c>
    </row>
    <row r="1807" spans="1:35" x14ac:dyDescent="0.3">
      <c r="A1807" s="98">
        <v>1804</v>
      </c>
      <c r="AI1807" s="2" t="s">
        <v>9434</v>
      </c>
    </row>
    <row r="1808" spans="1:35" x14ac:dyDescent="0.3">
      <c r="A1808" s="98">
        <v>1805</v>
      </c>
      <c r="AI1808" s="2" t="s">
        <v>9693</v>
      </c>
    </row>
    <row r="1809" spans="1:35" x14ac:dyDescent="0.3">
      <c r="A1809" s="98">
        <v>1806</v>
      </c>
      <c r="AI1809" s="4" t="s">
        <v>12257</v>
      </c>
    </row>
    <row r="1810" spans="1:35" x14ac:dyDescent="0.3">
      <c r="A1810" s="98">
        <v>1807</v>
      </c>
      <c r="AI1810" s="2" t="s">
        <v>9667</v>
      </c>
    </row>
    <row r="1811" spans="1:35" x14ac:dyDescent="0.3">
      <c r="A1811" s="98">
        <v>1808</v>
      </c>
      <c r="AI1811" s="2" t="s">
        <v>10925</v>
      </c>
    </row>
    <row r="1812" spans="1:35" x14ac:dyDescent="0.3">
      <c r="A1812" s="98">
        <v>1809</v>
      </c>
      <c r="AI1812" s="4" t="s">
        <v>12258</v>
      </c>
    </row>
    <row r="1813" spans="1:35" x14ac:dyDescent="0.3">
      <c r="A1813" s="98">
        <v>1810</v>
      </c>
      <c r="AI1813" s="2" t="s">
        <v>10959</v>
      </c>
    </row>
    <row r="1814" spans="1:35" x14ac:dyDescent="0.3">
      <c r="A1814" s="98">
        <v>1811</v>
      </c>
      <c r="AI1814" s="2" t="s">
        <v>9895</v>
      </c>
    </row>
    <row r="1815" spans="1:35" x14ac:dyDescent="0.3">
      <c r="A1815" s="98">
        <v>1812</v>
      </c>
      <c r="AI1815" s="2" t="s">
        <v>9269</v>
      </c>
    </row>
    <row r="1816" spans="1:35" x14ac:dyDescent="0.3">
      <c r="A1816" s="98">
        <v>1813</v>
      </c>
      <c r="AI1816" s="2" t="s">
        <v>9277</v>
      </c>
    </row>
    <row r="1817" spans="1:35" x14ac:dyDescent="0.3">
      <c r="A1817" s="98">
        <v>1814</v>
      </c>
      <c r="AI1817" s="2" t="s">
        <v>10483</v>
      </c>
    </row>
    <row r="1818" spans="1:35" x14ac:dyDescent="0.3">
      <c r="A1818" s="98">
        <v>1815</v>
      </c>
      <c r="AI1818" s="2" t="s">
        <v>9726</v>
      </c>
    </row>
    <row r="1819" spans="1:35" x14ac:dyDescent="0.3">
      <c r="A1819" s="98">
        <v>1816</v>
      </c>
      <c r="AI1819" s="4" t="s">
        <v>12259</v>
      </c>
    </row>
    <row r="1820" spans="1:35" x14ac:dyDescent="0.3">
      <c r="A1820" s="98">
        <v>1817</v>
      </c>
      <c r="AI1820" s="2" t="s">
        <v>9387</v>
      </c>
    </row>
    <row r="1821" spans="1:35" x14ac:dyDescent="0.3">
      <c r="A1821" s="98">
        <v>1818</v>
      </c>
      <c r="AI1821" s="2" t="s">
        <v>9894</v>
      </c>
    </row>
    <row r="1822" spans="1:35" x14ac:dyDescent="0.3">
      <c r="A1822" s="98">
        <v>1819</v>
      </c>
      <c r="AI1822" s="2" t="s">
        <v>10022</v>
      </c>
    </row>
    <row r="1823" spans="1:35" x14ac:dyDescent="0.3">
      <c r="A1823" s="98">
        <v>1820</v>
      </c>
      <c r="AI1823" s="2" t="s">
        <v>9591</v>
      </c>
    </row>
    <row r="1824" spans="1:35" x14ac:dyDescent="0.3">
      <c r="A1824" s="98">
        <v>1821</v>
      </c>
      <c r="AI1824" s="4" t="s">
        <v>12260</v>
      </c>
    </row>
    <row r="1825" spans="1:35" x14ac:dyDescent="0.3">
      <c r="A1825" s="98">
        <v>1822</v>
      </c>
      <c r="AI1825" s="2" t="s">
        <v>10948</v>
      </c>
    </row>
    <row r="1826" spans="1:35" x14ac:dyDescent="0.3">
      <c r="A1826" s="98">
        <v>1823</v>
      </c>
      <c r="AI1826" s="2" t="s">
        <v>9862</v>
      </c>
    </row>
    <row r="1827" spans="1:35" x14ac:dyDescent="0.3">
      <c r="A1827" s="98">
        <v>1824</v>
      </c>
      <c r="AI1827" s="2" t="s">
        <v>9494</v>
      </c>
    </row>
    <row r="1828" spans="1:35" x14ac:dyDescent="0.3">
      <c r="A1828" s="98">
        <v>1825</v>
      </c>
      <c r="AI1828" s="2" t="s">
        <v>9564</v>
      </c>
    </row>
    <row r="1829" spans="1:35" x14ac:dyDescent="0.3">
      <c r="A1829" s="98">
        <v>1826</v>
      </c>
      <c r="AI1829" s="2" t="s">
        <v>10610</v>
      </c>
    </row>
    <row r="1830" spans="1:35" x14ac:dyDescent="0.3">
      <c r="A1830" s="98">
        <v>1827</v>
      </c>
      <c r="AI1830" s="4" t="s">
        <v>12261</v>
      </c>
    </row>
    <row r="1831" spans="1:35" x14ac:dyDescent="0.3">
      <c r="A1831" s="98">
        <v>1828</v>
      </c>
      <c r="AI1831" s="4" t="s">
        <v>12262</v>
      </c>
    </row>
    <row r="1832" spans="1:35" x14ac:dyDescent="0.3">
      <c r="A1832" s="98">
        <v>1829</v>
      </c>
      <c r="AI1832" s="4" t="s">
        <v>12263</v>
      </c>
    </row>
    <row r="1833" spans="1:35" x14ac:dyDescent="0.3">
      <c r="A1833" s="98">
        <v>1830</v>
      </c>
      <c r="AI1833" s="4" t="s">
        <v>12264</v>
      </c>
    </row>
    <row r="1834" spans="1:35" x14ac:dyDescent="0.3">
      <c r="A1834" s="98">
        <v>1831</v>
      </c>
      <c r="AI1834" s="2" t="s">
        <v>9874</v>
      </c>
    </row>
    <row r="1835" spans="1:35" x14ac:dyDescent="0.3">
      <c r="A1835" s="98">
        <v>1832</v>
      </c>
      <c r="AI1835" s="4" t="s">
        <v>12265</v>
      </c>
    </row>
    <row r="1836" spans="1:35" x14ac:dyDescent="0.3">
      <c r="A1836" s="98">
        <v>1833</v>
      </c>
      <c r="AI1836" s="2" t="s">
        <v>9860</v>
      </c>
    </row>
    <row r="1837" spans="1:35" x14ac:dyDescent="0.3">
      <c r="A1837" s="98">
        <v>1834</v>
      </c>
      <c r="AI1837" s="2" t="s">
        <v>9753</v>
      </c>
    </row>
    <row r="1838" spans="1:35" x14ac:dyDescent="0.3">
      <c r="A1838" s="98">
        <v>1835</v>
      </c>
      <c r="AI1838" s="4" t="s">
        <v>12266</v>
      </c>
    </row>
    <row r="1839" spans="1:35" x14ac:dyDescent="0.3">
      <c r="A1839" s="98">
        <v>1836</v>
      </c>
      <c r="AI1839" s="2" t="s">
        <v>9309</v>
      </c>
    </row>
    <row r="1840" spans="1:35" x14ac:dyDescent="0.3">
      <c r="A1840" s="98">
        <v>1837</v>
      </c>
      <c r="AI1840" s="4" t="s">
        <v>12267</v>
      </c>
    </row>
    <row r="1841" spans="1:35" x14ac:dyDescent="0.3">
      <c r="A1841" s="98">
        <v>1838</v>
      </c>
      <c r="AI1841" s="2" t="s">
        <v>9893</v>
      </c>
    </row>
    <row r="1842" spans="1:35" x14ac:dyDescent="0.3">
      <c r="A1842" s="98">
        <v>1839</v>
      </c>
      <c r="AI1842" s="2" t="s">
        <v>11210</v>
      </c>
    </row>
    <row r="1843" spans="1:35" x14ac:dyDescent="0.3">
      <c r="A1843" s="98">
        <v>1840</v>
      </c>
      <c r="AI1843" s="2" t="s">
        <v>9593</v>
      </c>
    </row>
    <row r="1844" spans="1:35" x14ac:dyDescent="0.3">
      <c r="A1844" s="98">
        <v>1841</v>
      </c>
      <c r="AI1844" s="2" t="s">
        <v>10198</v>
      </c>
    </row>
    <row r="1845" spans="1:35" x14ac:dyDescent="0.3">
      <c r="A1845" s="98">
        <v>1842</v>
      </c>
      <c r="AI1845" s="2" t="s">
        <v>9361</v>
      </c>
    </row>
    <row r="1846" spans="1:35" x14ac:dyDescent="0.3">
      <c r="A1846" s="98">
        <v>1843</v>
      </c>
      <c r="AI1846" s="2" t="s">
        <v>10703</v>
      </c>
    </row>
    <row r="1847" spans="1:35" x14ac:dyDescent="0.3">
      <c r="A1847" s="98">
        <v>1844</v>
      </c>
      <c r="AI1847" s="2" t="s">
        <v>9922</v>
      </c>
    </row>
    <row r="1848" spans="1:35" x14ac:dyDescent="0.3">
      <c r="A1848" s="98">
        <v>1845</v>
      </c>
      <c r="AI1848" s="2" t="s">
        <v>11089</v>
      </c>
    </row>
    <row r="1849" spans="1:35" x14ac:dyDescent="0.3">
      <c r="A1849" s="98">
        <v>1846</v>
      </c>
      <c r="AI1849" s="2" t="s">
        <v>10197</v>
      </c>
    </row>
    <row r="1850" spans="1:35" x14ac:dyDescent="0.3">
      <c r="A1850" s="98">
        <v>1847</v>
      </c>
      <c r="AI1850" s="2" t="s">
        <v>9852</v>
      </c>
    </row>
    <row r="1851" spans="1:35" x14ac:dyDescent="0.3">
      <c r="A1851" s="98">
        <v>1848</v>
      </c>
      <c r="AI1851" s="4" t="s">
        <v>12268</v>
      </c>
    </row>
    <row r="1852" spans="1:35" x14ac:dyDescent="0.3">
      <c r="A1852" s="98">
        <v>1849</v>
      </c>
      <c r="AI1852" s="2" t="s">
        <v>10690</v>
      </c>
    </row>
    <row r="1853" spans="1:35" x14ac:dyDescent="0.3">
      <c r="A1853" s="98">
        <v>1850</v>
      </c>
      <c r="AI1853" s="2" t="s">
        <v>9652</v>
      </c>
    </row>
    <row r="1854" spans="1:35" x14ac:dyDescent="0.3">
      <c r="A1854" s="98">
        <v>1851</v>
      </c>
      <c r="AI1854" s="2" t="s">
        <v>9856</v>
      </c>
    </row>
    <row r="1855" spans="1:35" x14ac:dyDescent="0.3">
      <c r="A1855" s="98">
        <v>1852</v>
      </c>
      <c r="AI1855" s="4" t="s">
        <v>12269</v>
      </c>
    </row>
    <row r="1856" spans="1:35" x14ac:dyDescent="0.3">
      <c r="A1856" s="98">
        <v>1853</v>
      </c>
      <c r="AI1856" s="2" t="s">
        <v>9585</v>
      </c>
    </row>
    <row r="1857" spans="1:35" x14ac:dyDescent="0.3">
      <c r="A1857" s="98">
        <v>1854</v>
      </c>
      <c r="AI1857" s="4" t="s">
        <v>12270</v>
      </c>
    </row>
    <row r="1858" spans="1:35" x14ac:dyDescent="0.3">
      <c r="A1858" s="98">
        <v>1855</v>
      </c>
      <c r="AI1858" s="2" t="s">
        <v>10070</v>
      </c>
    </row>
    <row r="1859" spans="1:35" x14ac:dyDescent="0.3">
      <c r="A1859" s="98">
        <v>1856</v>
      </c>
      <c r="AI1859" s="4" t="s">
        <v>12271</v>
      </c>
    </row>
    <row r="1860" spans="1:35" x14ac:dyDescent="0.3">
      <c r="A1860" s="98">
        <v>1857</v>
      </c>
      <c r="AI1860" s="4" t="s">
        <v>12272</v>
      </c>
    </row>
    <row r="1861" spans="1:35" x14ac:dyDescent="0.3">
      <c r="A1861" s="98">
        <v>1858</v>
      </c>
      <c r="AI1861" s="2" t="s">
        <v>10028</v>
      </c>
    </row>
    <row r="1862" spans="1:35" x14ac:dyDescent="0.3">
      <c r="A1862" s="98">
        <v>1859</v>
      </c>
      <c r="AI1862" s="2" t="s">
        <v>9589</v>
      </c>
    </row>
    <row r="1863" spans="1:35" x14ac:dyDescent="0.3">
      <c r="A1863" s="98">
        <v>1860</v>
      </c>
      <c r="AI1863" s="4" t="s">
        <v>12273</v>
      </c>
    </row>
    <row r="1864" spans="1:35" x14ac:dyDescent="0.3">
      <c r="A1864" s="98">
        <v>1861</v>
      </c>
      <c r="AI1864" s="4" t="s">
        <v>12274</v>
      </c>
    </row>
    <row r="1865" spans="1:35" x14ac:dyDescent="0.3">
      <c r="A1865" s="98">
        <v>1862</v>
      </c>
      <c r="AI1865" s="2" t="s">
        <v>9581</v>
      </c>
    </row>
    <row r="1866" spans="1:35" x14ac:dyDescent="0.3">
      <c r="A1866" s="98">
        <v>1863</v>
      </c>
      <c r="AI1866" s="2" t="s">
        <v>9844</v>
      </c>
    </row>
    <row r="1867" spans="1:35" x14ac:dyDescent="0.3">
      <c r="A1867" s="98">
        <v>1864</v>
      </c>
      <c r="AI1867" s="2" t="s">
        <v>9696</v>
      </c>
    </row>
    <row r="1868" spans="1:35" x14ac:dyDescent="0.3">
      <c r="A1868" s="98">
        <v>1865</v>
      </c>
      <c r="AI1868" s="2" t="s">
        <v>9547</v>
      </c>
    </row>
    <row r="1869" spans="1:35" x14ac:dyDescent="0.3">
      <c r="A1869" s="98">
        <v>1866</v>
      </c>
      <c r="AI1869" s="4" t="s">
        <v>12275</v>
      </c>
    </row>
    <row r="1870" spans="1:35" x14ac:dyDescent="0.3">
      <c r="A1870" s="98">
        <v>1867</v>
      </c>
      <c r="AI1870" s="2" t="s">
        <v>9337</v>
      </c>
    </row>
    <row r="1871" spans="1:35" x14ac:dyDescent="0.3">
      <c r="A1871" s="98">
        <v>1868</v>
      </c>
      <c r="AI1871" s="2" t="s">
        <v>9678</v>
      </c>
    </row>
    <row r="1872" spans="1:35" x14ac:dyDescent="0.3">
      <c r="A1872" s="98">
        <v>1869</v>
      </c>
      <c r="AI1872" s="2" t="s">
        <v>9919</v>
      </c>
    </row>
    <row r="1873" spans="1:35" x14ac:dyDescent="0.3">
      <c r="A1873" s="98">
        <v>1870</v>
      </c>
      <c r="AI1873" s="2" t="s">
        <v>9697</v>
      </c>
    </row>
    <row r="1874" spans="1:35" x14ac:dyDescent="0.3">
      <c r="A1874" s="98">
        <v>1871</v>
      </c>
      <c r="AI1874" s="2" t="s">
        <v>10660</v>
      </c>
    </row>
    <row r="1875" spans="1:35" x14ac:dyDescent="0.3">
      <c r="A1875" s="98">
        <v>1872</v>
      </c>
      <c r="AI1875" s="2" t="s">
        <v>10233</v>
      </c>
    </row>
    <row r="1876" spans="1:35" x14ac:dyDescent="0.3">
      <c r="A1876" s="98">
        <v>1873</v>
      </c>
      <c r="AI1876" s="2" t="s">
        <v>10270</v>
      </c>
    </row>
    <row r="1877" spans="1:35" x14ac:dyDescent="0.3">
      <c r="A1877" s="98">
        <v>1874</v>
      </c>
      <c r="AI1877" s="4" t="s">
        <v>12276</v>
      </c>
    </row>
    <row r="1878" spans="1:35" x14ac:dyDescent="0.3">
      <c r="A1878" s="98">
        <v>1875</v>
      </c>
      <c r="AI1878" s="2" t="s">
        <v>9541</v>
      </c>
    </row>
    <row r="1879" spans="1:35" x14ac:dyDescent="0.3">
      <c r="A1879" s="98">
        <v>1876</v>
      </c>
      <c r="AI1879" s="2" t="s">
        <v>9604</v>
      </c>
    </row>
    <row r="1880" spans="1:35" x14ac:dyDescent="0.3">
      <c r="A1880" s="98">
        <v>1877</v>
      </c>
      <c r="AI1880" s="4" t="s">
        <v>12277</v>
      </c>
    </row>
    <row r="1881" spans="1:35" x14ac:dyDescent="0.3">
      <c r="A1881" s="98">
        <v>1878</v>
      </c>
      <c r="AI1881" s="2" t="s">
        <v>9543</v>
      </c>
    </row>
    <row r="1882" spans="1:35" x14ac:dyDescent="0.3">
      <c r="A1882" s="98">
        <v>1879</v>
      </c>
      <c r="AI1882" s="2" t="s">
        <v>9275</v>
      </c>
    </row>
    <row r="1883" spans="1:35" x14ac:dyDescent="0.3">
      <c r="A1883" s="98">
        <v>1880</v>
      </c>
      <c r="AI1883" s="4" t="s">
        <v>12278</v>
      </c>
    </row>
    <row r="1884" spans="1:35" x14ac:dyDescent="0.3">
      <c r="A1884" s="98">
        <v>1881</v>
      </c>
      <c r="AI1884" s="4" t="s">
        <v>12279</v>
      </c>
    </row>
    <row r="1885" spans="1:35" x14ac:dyDescent="0.3">
      <c r="A1885" s="98">
        <v>1882</v>
      </c>
      <c r="AI1885" s="2" t="s">
        <v>10025</v>
      </c>
    </row>
    <row r="1886" spans="1:35" x14ac:dyDescent="0.3">
      <c r="A1886" s="98">
        <v>1883</v>
      </c>
      <c r="AI1886" s="2" t="s">
        <v>9924</v>
      </c>
    </row>
    <row r="1887" spans="1:35" x14ac:dyDescent="0.3">
      <c r="A1887" s="98">
        <v>1884</v>
      </c>
      <c r="AI1887" s="2" t="s">
        <v>11161</v>
      </c>
    </row>
    <row r="1888" spans="1:35" x14ac:dyDescent="0.3">
      <c r="A1888" s="98">
        <v>1885</v>
      </c>
      <c r="AI1888" s="2" t="s">
        <v>10036</v>
      </c>
    </row>
    <row r="1889" spans="1:35" x14ac:dyDescent="0.3">
      <c r="A1889" s="98">
        <v>1886</v>
      </c>
      <c r="AI1889" s="2" t="s">
        <v>10670</v>
      </c>
    </row>
    <row r="1890" spans="1:35" x14ac:dyDescent="0.3">
      <c r="A1890" s="98">
        <v>1887</v>
      </c>
      <c r="AI1890" s="2" t="s">
        <v>9530</v>
      </c>
    </row>
    <row r="1891" spans="1:35" x14ac:dyDescent="0.3">
      <c r="A1891" s="98">
        <v>1888</v>
      </c>
      <c r="AI1891" s="2" t="s">
        <v>9467</v>
      </c>
    </row>
    <row r="1892" spans="1:35" x14ac:dyDescent="0.3">
      <c r="A1892" s="98">
        <v>1889</v>
      </c>
      <c r="AI1892" s="4" t="s">
        <v>12280</v>
      </c>
    </row>
    <row r="1893" spans="1:35" x14ac:dyDescent="0.3">
      <c r="A1893" s="98">
        <v>1890</v>
      </c>
      <c r="AI1893" s="2" t="s">
        <v>9303</v>
      </c>
    </row>
    <row r="1894" spans="1:35" x14ac:dyDescent="0.3">
      <c r="A1894" s="98">
        <v>1891</v>
      </c>
      <c r="AI1894" s="2" t="s">
        <v>10139</v>
      </c>
    </row>
    <row r="1895" spans="1:35" x14ac:dyDescent="0.3">
      <c r="A1895" s="98">
        <v>1892</v>
      </c>
      <c r="AI1895" s="2" t="s">
        <v>9261</v>
      </c>
    </row>
    <row r="1896" spans="1:35" x14ac:dyDescent="0.3">
      <c r="A1896" s="98">
        <v>1893</v>
      </c>
      <c r="AI1896" s="4" t="s">
        <v>12281</v>
      </c>
    </row>
    <row r="1897" spans="1:35" x14ac:dyDescent="0.3">
      <c r="A1897" s="98">
        <v>1894</v>
      </c>
      <c r="AI1897" s="4" t="s">
        <v>12282</v>
      </c>
    </row>
    <row r="1898" spans="1:35" x14ac:dyDescent="0.3">
      <c r="A1898" s="98">
        <v>1895</v>
      </c>
      <c r="AI1898" s="2" t="s">
        <v>9636</v>
      </c>
    </row>
    <row r="1899" spans="1:35" x14ac:dyDescent="0.3">
      <c r="A1899" s="98">
        <v>1896</v>
      </c>
      <c r="AI1899" s="2" t="s">
        <v>10487</v>
      </c>
    </row>
    <row r="1900" spans="1:35" x14ac:dyDescent="0.3">
      <c r="A1900" s="98">
        <v>1897</v>
      </c>
      <c r="AI1900" s="2" t="s">
        <v>9525</v>
      </c>
    </row>
    <row r="1901" spans="1:35" x14ac:dyDescent="0.3">
      <c r="A1901" s="98">
        <v>1898</v>
      </c>
      <c r="AI1901" s="4" t="s">
        <v>12283</v>
      </c>
    </row>
    <row r="1902" spans="1:35" x14ac:dyDescent="0.3">
      <c r="A1902" s="98">
        <v>1899</v>
      </c>
      <c r="AI1902" s="2" t="s">
        <v>9460</v>
      </c>
    </row>
    <row r="1903" spans="1:35" x14ac:dyDescent="0.3">
      <c r="A1903" s="98">
        <v>1900</v>
      </c>
      <c r="AI1903" s="2" t="s">
        <v>10286</v>
      </c>
    </row>
    <row r="1904" spans="1:35" x14ac:dyDescent="0.3">
      <c r="A1904" s="98">
        <v>1901</v>
      </c>
      <c r="AI1904" s="2" t="s">
        <v>10276</v>
      </c>
    </row>
    <row r="1905" spans="1:35" x14ac:dyDescent="0.3">
      <c r="A1905" s="98">
        <v>1902</v>
      </c>
      <c r="AI1905" s="2" t="s">
        <v>9437</v>
      </c>
    </row>
    <row r="1906" spans="1:35" x14ac:dyDescent="0.3">
      <c r="A1906" s="98">
        <v>1903</v>
      </c>
      <c r="AI1906" s="2" t="s">
        <v>11198</v>
      </c>
    </row>
    <row r="1907" spans="1:35" x14ac:dyDescent="0.3">
      <c r="A1907" s="98">
        <v>1904</v>
      </c>
      <c r="AI1907" s="2" t="s">
        <v>10566</v>
      </c>
    </row>
    <row r="1908" spans="1:35" x14ac:dyDescent="0.3">
      <c r="A1908" s="98">
        <v>1905</v>
      </c>
      <c r="AI1908" s="4" t="s">
        <v>12284</v>
      </c>
    </row>
    <row r="1909" spans="1:35" x14ac:dyDescent="0.3">
      <c r="A1909" s="98">
        <v>1906</v>
      </c>
      <c r="AI1909" s="4" t="s">
        <v>12285</v>
      </c>
    </row>
    <row r="1910" spans="1:35" x14ac:dyDescent="0.3">
      <c r="A1910" s="98">
        <v>1907</v>
      </c>
      <c r="AI1910" s="4" t="s">
        <v>12286</v>
      </c>
    </row>
    <row r="1911" spans="1:35" x14ac:dyDescent="0.3">
      <c r="A1911" s="98">
        <v>1908</v>
      </c>
      <c r="AI1911" s="4" t="s">
        <v>12287</v>
      </c>
    </row>
    <row r="1912" spans="1:35" x14ac:dyDescent="0.3">
      <c r="A1912" s="98">
        <v>1909</v>
      </c>
      <c r="AI1912" s="2" t="s">
        <v>10035</v>
      </c>
    </row>
    <row r="1913" spans="1:35" x14ac:dyDescent="0.3">
      <c r="A1913" s="98">
        <v>1910</v>
      </c>
      <c r="AI1913" s="2" t="s">
        <v>11168</v>
      </c>
    </row>
    <row r="1914" spans="1:35" x14ac:dyDescent="0.3">
      <c r="A1914" s="98">
        <v>1911</v>
      </c>
      <c r="AI1914" s="2" t="s">
        <v>9405</v>
      </c>
    </row>
    <row r="1915" spans="1:35" x14ac:dyDescent="0.3">
      <c r="A1915" s="98">
        <v>1912</v>
      </c>
      <c r="AI1915" s="4" t="s">
        <v>12288</v>
      </c>
    </row>
    <row r="1916" spans="1:35" x14ac:dyDescent="0.3">
      <c r="A1916" s="98">
        <v>1913</v>
      </c>
      <c r="AI1916" s="2" t="s">
        <v>9965</v>
      </c>
    </row>
    <row r="1917" spans="1:35" x14ac:dyDescent="0.3">
      <c r="A1917" s="98">
        <v>1914</v>
      </c>
      <c r="AI1917" s="2" t="s">
        <v>10293</v>
      </c>
    </row>
    <row r="1918" spans="1:35" x14ac:dyDescent="0.3">
      <c r="A1918" s="98">
        <v>1915</v>
      </c>
      <c r="AI1918" s="2" t="s">
        <v>9738</v>
      </c>
    </row>
    <row r="1919" spans="1:35" x14ac:dyDescent="0.3">
      <c r="A1919" s="98">
        <v>1916</v>
      </c>
      <c r="AI1919" s="2" t="s">
        <v>9587</v>
      </c>
    </row>
    <row r="1920" spans="1:35" x14ac:dyDescent="0.3">
      <c r="A1920" s="98">
        <v>1917</v>
      </c>
      <c r="AI1920" s="2" t="s">
        <v>9739</v>
      </c>
    </row>
    <row r="1921" spans="1:35" x14ac:dyDescent="0.3">
      <c r="A1921" s="98">
        <v>1918</v>
      </c>
      <c r="AI1921" s="2" t="s">
        <v>10211</v>
      </c>
    </row>
    <row r="1922" spans="1:35" x14ac:dyDescent="0.3">
      <c r="A1922" s="98">
        <v>1919</v>
      </c>
      <c r="AI1922" s="2" t="s">
        <v>10646</v>
      </c>
    </row>
    <row r="1923" spans="1:35" x14ac:dyDescent="0.3">
      <c r="A1923" s="98">
        <v>1920</v>
      </c>
      <c r="AI1923" s="2" t="s">
        <v>10969</v>
      </c>
    </row>
    <row r="1924" spans="1:35" x14ac:dyDescent="0.3">
      <c r="A1924" s="98">
        <v>1921</v>
      </c>
      <c r="AI1924" s="2" t="s">
        <v>9654</v>
      </c>
    </row>
    <row r="1925" spans="1:35" x14ac:dyDescent="0.3">
      <c r="A1925" s="98">
        <v>1922</v>
      </c>
      <c r="AI1925" s="2" t="s">
        <v>10711</v>
      </c>
    </row>
    <row r="1926" spans="1:35" x14ac:dyDescent="0.3">
      <c r="A1926" s="98">
        <v>1923</v>
      </c>
      <c r="AI1926" s="2" t="s">
        <v>9473</v>
      </c>
    </row>
    <row r="1927" spans="1:35" x14ac:dyDescent="0.3">
      <c r="A1927" s="98">
        <v>1924</v>
      </c>
      <c r="AI1927" s="4" t="s">
        <v>12289</v>
      </c>
    </row>
    <row r="1928" spans="1:35" x14ac:dyDescent="0.3">
      <c r="A1928" s="98">
        <v>1925</v>
      </c>
      <c r="AI1928" s="2" t="s">
        <v>10041</v>
      </c>
    </row>
    <row r="1929" spans="1:35" x14ac:dyDescent="0.3">
      <c r="A1929" s="98">
        <v>1926</v>
      </c>
      <c r="AI1929" s="2" t="s">
        <v>10116</v>
      </c>
    </row>
    <row r="1930" spans="1:35" x14ac:dyDescent="0.3">
      <c r="A1930" s="98">
        <v>1927</v>
      </c>
      <c r="AI1930" s="2" t="s">
        <v>10094</v>
      </c>
    </row>
    <row r="1931" spans="1:35" x14ac:dyDescent="0.3">
      <c r="A1931" s="98">
        <v>1928</v>
      </c>
      <c r="AI1931" s="4" t="s">
        <v>12290</v>
      </c>
    </row>
    <row r="1932" spans="1:35" x14ac:dyDescent="0.3">
      <c r="A1932" s="98">
        <v>1929</v>
      </c>
      <c r="AI1932" s="2" t="s">
        <v>10842</v>
      </c>
    </row>
    <row r="1933" spans="1:35" x14ac:dyDescent="0.3">
      <c r="A1933" s="98">
        <v>1930</v>
      </c>
      <c r="AI1933" s="2" t="s">
        <v>9744</v>
      </c>
    </row>
    <row r="1934" spans="1:35" x14ac:dyDescent="0.3">
      <c r="A1934" s="98">
        <v>1931</v>
      </c>
      <c r="AI1934" s="2" t="s">
        <v>11031</v>
      </c>
    </row>
    <row r="1935" spans="1:35" x14ac:dyDescent="0.3">
      <c r="A1935" s="98">
        <v>1932</v>
      </c>
      <c r="AI1935" s="2" t="s">
        <v>10935</v>
      </c>
    </row>
    <row r="1936" spans="1:35" x14ac:dyDescent="0.3">
      <c r="A1936" s="98">
        <v>1933</v>
      </c>
      <c r="AI1936" s="2" t="s">
        <v>9402</v>
      </c>
    </row>
    <row r="1937" spans="1:35" x14ac:dyDescent="0.3">
      <c r="A1937" s="98">
        <v>1934</v>
      </c>
      <c r="AI1937" s="2" t="s">
        <v>10045</v>
      </c>
    </row>
    <row r="1938" spans="1:35" x14ac:dyDescent="0.3">
      <c r="A1938" s="98">
        <v>1935</v>
      </c>
      <c r="AI1938" s="2" t="s">
        <v>9624</v>
      </c>
    </row>
    <row r="1939" spans="1:35" x14ac:dyDescent="0.3">
      <c r="A1939" s="98">
        <v>1936</v>
      </c>
      <c r="AI1939" s="2" t="s">
        <v>9950</v>
      </c>
    </row>
    <row r="1940" spans="1:35" x14ac:dyDescent="0.3">
      <c r="A1940" s="98">
        <v>1937</v>
      </c>
      <c r="AI1940" s="2" t="s">
        <v>10907</v>
      </c>
    </row>
    <row r="1941" spans="1:35" x14ac:dyDescent="0.3">
      <c r="A1941" s="98">
        <v>1938</v>
      </c>
      <c r="AI1941" s="2" t="s">
        <v>10127</v>
      </c>
    </row>
    <row r="1942" spans="1:35" x14ac:dyDescent="0.3">
      <c r="A1942" s="98">
        <v>1939</v>
      </c>
      <c r="AI1942" s="2" t="s">
        <v>9443</v>
      </c>
    </row>
    <row r="1943" spans="1:35" x14ac:dyDescent="0.3">
      <c r="A1943" s="98">
        <v>1940</v>
      </c>
      <c r="AI1943" s="2" t="s">
        <v>10163</v>
      </c>
    </row>
    <row r="1944" spans="1:35" x14ac:dyDescent="0.3">
      <c r="A1944" s="98">
        <v>1941</v>
      </c>
      <c r="AI1944" s="4" t="s">
        <v>12291</v>
      </c>
    </row>
    <row r="1945" spans="1:35" x14ac:dyDescent="0.3">
      <c r="A1945" s="98">
        <v>1942</v>
      </c>
      <c r="AI1945" s="2" t="s">
        <v>10956</v>
      </c>
    </row>
    <row r="1946" spans="1:35" x14ac:dyDescent="0.3">
      <c r="A1946" s="98">
        <v>1943</v>
      </c>
      <c r="AI1946" s="4" t="s">
        <v>12292</v>
      </c>
    </row>
    <row r="1947" spans="1:35" x14ac:dyDescent="0.3">
      <c r="A1947" s="98">
        <v>1944</v>
      </c>
      <c r="AI1947" s="4" t="s">
        <v>12293</v>
      </c>
    </row>
    <row r="1948" spans="1:35" x14ac:dyDescent="0.3">
      <c r="A1948" s="98">
        <v>1945</v>
      </c>
      <c r="AI1948" s="2" t="s">
        <v>10061</v>
      </c>
    </row>
    <row r="1949" spans="1:35" x14ac:dyDescent="0.3">
      <c r="A1949" s="98">
        <v>1946</v>
      </c>
      <c r="AI1949" s="4" t="s">
        <v>12294</v>
      </c>
    </row>
    <row r="1950" spans="1:35" x14ac:dyDescent="0.3">
      <c r="A1950" s="98">
        <v>1947</v>
      </c>
      <c r="AI1950" s="4" t="s">
        <v>12295</v>
      </c>
    </row>
    <row r="1951" spans="1:35" x14ac:dyDescent="0.3">
      <c r="A1951" s="98">
        <v>1948</v>
      </c>
      <c r="AI1951" s="4" t="s">
        <v>12296</v>
      </c>
    </row>
    <row r="1952" spans="1:35" x14ac:dyDescent="0.3">
      <c r="A1952" s="98">
        <v>1949</v>
      </c>
      <c r="AI1952" s="2" t="s">
        <v>10564</v>
      </c>
    </row>
    <row r="1953" spans="1:35" x14ac:dyDescent="0.3">
      <c r="A1953" s="98">
        <v>1950</v>
      </c>
      <c r="AI1953" s="4" t="s">
        <v>12297</v>
      </c>
    </row>
    <row r="1954" spans="1:35" x14ac:dyDescent="0.3">
      <c r="A1954" s="98">
        <v>1951</v>
      </c>
      <c r="AI1954" s="2" t="s">
        <v>9520</v>
      </c>
    </row>
    <row r="1955" spans="1:35" x14ac:dyDescent="0.3">
      <c r="A1955" s="98">
        <v>1952</v>
      </c>
      <c r="AI1955" s="2" t="s">
        <v>10033</v>
      </c>
    </row>
    <row r="1956" spans="1:35" x14ac:dyDescent="0.3">
      <c r="A1956" s="98">
        <v>1953</v>
      </c>
      <c r="AI1956" s="4" t="s">
        <v>12298</v>
      </c>
    </row>
    <row r="1957" spans="1:35" x14ac:dyDescent="0.3">
      <c r="A1957" s="98">
        <v>1954</v>
      </c>
      <c r="AI1957" s="2" t="s">
        <v>9505</v>
      </c>
    </row>
    <row r="1958" spans="1:35" x14ac:dyDescent="0.3">
      <c r="A1958" s="98">
        <v>1955</v>
      </c>
      <c r="AI1958" s="2" t="s">
        <v>9338</v>
      </c>
    </row>
    <row r="1959" spans="1:35" x14ac:dyDescent="0.3">
      <c r="A1959" s="98">
        <v>1956</v>
      </c>
      <c r="AI1959" s="4" t="s">
        <v>12299</v>
      </c>
    </row>
    <row r="1960" spans="1:35" x14ac:dyDescent="0.3">
      <c r="A1960" s="98">
        <v>1957</v>
      </c>
      <c r="AI1960" s="2" t="s">
        <v>9431</v>
      </c>
    </row>
    <row r="1961" spans="1:35" x14ac:dyDescent="0.3">
      <c r="A1961" s="98">
        <v>1958</v>
      </c>
      <c r="AI1961" s="2" t="s">
        <v>9868</v>
      </c>
    </row>
    <row r="1962" spans="1:35" x14ac:dyDescent="0.3">
      <c r="A1962" s="98">
        <v>1959</v>
      </c>
      <c r="AI1962" s="2" t="s">
        <v>9858</v>
      </c>
    </row>
    <row r="1963" spans="1:35" x14ac:dyDescent="0.3">
      <c r="A1963" s="98">
        <v>1960</v>
      </c>
      <c r="AI1963" s="4" t="s">
        <v>12300</v>
      </c>
    </row>
    <row r="1964" spans="1:35" x14ac:dyDescent="0.3">
      <c r="A1964" s="98">
        <v>1961</v>
      </c>
      <c r="AI1964" s="4" t="s">
        <v>12301</v>
      </c>
    </row>
    <row r="1965" spans="1:35" x14ac:dyDescent="0.3">
      <c r="A1965" s="98">
        <v>1962</v>
      </c>
      <c r="AI1965" s="2" t="s">
        <v>9812</v>
      </c>
    </row>
    <row r="1966" spans="1:35" x14ac:dyDescent="0.3">
      <c r="A1966" s="98">
        <v>1963</v>
      </c>
      <c r="AI1966" s="2" t="s">
        <v>10224</v>
      </c>
    </row>
    <row r="1967" spans="1:35" x14ac:dyDescent="0.3">
      <c r="A1967" s="98">
        <v>1964</v>
      </c>
      <c r="AI1967" s="2" t="s">
        <v>9362</v>
      </c>
    </row>
    <row r="1968" spans="1:35" x14ac:dyDescent="0.3">
      <c r="A1968" s="98">
        <v>1965</v>
      </c>
      <c r="AI1968" s="2" t="s">
        <v>9846</v>
      </c>
    </row>
    <row r="1969" spans="1:35" x14ac:dyDescent="0.3">
      <c r="A1969" s="98">
        <v>1966</v>
      </c>
      <c r="AI1969" s="2" t="s">
        <v>10177</v>
      </c>
    </row>
    <row r="1970" spans="1:35" x14ac:dyDescent="0.3">
      <c r="A1970" s="98">
        <v>1967</v>
      </c>
      <c r="AI1970" s="2" t="s">
        <v>9289</v>
      </c>
    </row>
    <row r="1971" spans="1:35" x14ac:dyDescent="0.3">
      <c r="A1971" s="98">
        <v>1968</v>
      </c>
      <c r="AI1971" s="2" t="s">
        <v>9732</v>
      </c>
    </row>
    <row r="1972" spans="1:35" x14ac:dyDescent="0.3">
      <c r="A1972" s="98">
        <v>1969</v>
      </c>
      <c r="AI1972" s="2" t="s">
        <v>9490</v>
      </c>
    </row>
    <row r="1973" spans="1:35" x14ac:dyDescent="0.3">
      <c r="A1973" s="98">
        <v>1970</v>
      </c>
      <c r="AI1973" s="4" t="s">
        <v>12302</v>
      </c>
    </row>
    <row r="1974" spans="1:35" x14ac:dyDescent="0.3">
      <c r="A1974" s="98">
        <v>1971</v>
      </c>
      <c r="AI1974" s="2" t="s">
        <v>9286</v>
      </c>
    </row>
    <row r="1975" spans="1:35" x14ac:dyDescent="0.3">
      <c r="A1975" s="98">
        <v>1972</v>
      </c>
      <c r="AI1975" s="2" t="s">
        <v>10173</v>
      </c>
    </row>
    <row r="1976" spans="1:35" x14ac:dyDescent="0.3">
      <c r="A1976" s="98">
        <v>1973</v>
      </c>
      <c r="AI1976" s="2" t="s">
        <v>9538</v>
      </c>
    </row>
    <row r="1977" spans="1:35" x14ac:dyDescent="0.3">
      <c r="A1977" s="98">
        <v>1974</v>
      </c>
      <c r="AI1977" s="2" t="s">
        <v>9640</v>
      </c>
    </row>
    <row r="1978" spans="1:35" x14ac:dyDescent="0.3">
      <c r="A1978" s="98">
        <v>1975</v>
      </c>
      <c r="AI1978" s="4" t="s">
        <v>12303</v>
      </c>
    </row>
    <row r="1979" spans="1:35" x14ac:dyDescent="0.3">
      <c r="A1979" s="98">
        <v>1976</v>
      </c>
      <c r="AI1979" s="2" t="s">
        <v>9554</v>
      </c>
    </row>
    <row r="1980" spans="1:35" x14ac:dyDescent="0.3">
      <c r="A1980" s="98">
        <v>1977</v>
      </c>
      <c r="AI1980" s="2" t="s">
        <v>11067</v>
      </c>
    </row>
    <row r="1981" spans="1:35" x14ac:dyDescent="0.3">
      <c r="A1981" s="98">
        <v>1978</v>
      </c>
      <c r="AI1981" s="2" t="s">
        <v>10157</v>
      </c>
    </row>
    <row r="1982" spans="1:35" x14ac:dyDescent="0.3">
      <c r="A1982" s="98">
        <v>1979</v>
      </c>
      <c r="AI1982" s="2" t="s">
        <v>9762</v>
      </c>
    </row>
    <row r="1983" spans="1:35" x14ac:dyDescent="0.3">
      <c r="A1983" s="98">
        <v>1980</v>
      </c>
      <c r="AI1983" s="2" t="s">
        <v>10101</v>
      </c>
    </row>
    <row r="1984" spans="1:35" x14ac:dyDescent="0.3">
      <c r="A1984" s="98">
        <v>1981</v>
      </c>
      <c r="AI1984" s="4" t="s">
        <v>12304</v>
      </c>
    </row>
    <row r="1985" spans="1:35" x14ac:dyDescent="0.3">
      <c r="A1985" s="98">
        <v>1982</v>
      </c>
      <c r="AI1985" s="4" t="s">
        <v>12305</v>
      </c>
    </row>
    <row r="1986" spans="1:35" x14ac:dyDescent="0.3">
      <c r="A1986" s="98">
        <v>1983</v>
      </c>
      <c r="AI1986" s="2" t="s">
        <v>9808</v>
      </c>
    </row>
    <row r="1987" spans="1:35" x14ac:dyDescent="0.3">
      <c r="A1987" s="98">
        <v>1984</v>
      </c>
      <c r="AI1987" s="2" t="s">
        <v>10882</v>
      </c>
    </row>
    <row r="1988" spans="1:35" x14ac:dyDescent="0.3">
      <c r="A1988" s="98">
        <v>1985</v>
      </c>
      <c r="AI1988" s="2" t="s">
        <v>9817</v>
      </c>
    </row>
    <row r="1989" spans="1:35" x14ac:dyDescent="0.3">
      <c r="A1989" s="98">
        <v>1986</v>
      </c>
      <c r="AI1989" s="2" t="s">
        <v>9340</v>
      </c>
    </row>
    <row r="1990" spans="1:35" x14ac:dyDescent="0.3">
      <c r="A1990" s="98">
        <v>1987</v>
      </c>
      <c r="AI1990" s="2" t="s">
        <v>10535</v>
      </c>
    </row>
    <row r="1991" spans="1:35" x14ac:dyDescent="0.3">
      <c r="A1991" s="98">
        <v>1988</v>
      </c>
      <c r="AI1991" s="2" t="s">
        <v>10765</v>
      </c>
    </row>
    <row r="1992" spans="1:35" x14ac:dyDescent="0.3">
      <c r="A1992" s="98">
        <v>1989</v>
      </c>
      <c r="AI1992" s="2" t="s">
        <v>9798</v>
      </c>
    </row>
    <row r="1993" spans="1:35" x14ac:dyDescent="0.3">
      <c r="A1993" s="98">
        <v>1990</v>
      </c>
      <c r="AI1993" s="2" t="s">
        <v>10047</v>
      </c>
    </row>
    <row r="1994" spans="1:35" x14ac:dyDescent="0.3">
      <c r="A1994" s="98">
        <v>1991</v>
      </c>
      <c r="AI1994" s="2" t="s">
        <v>9757</v>
      </c>
    </row>
    <row r="1995" spans="1:35" x14ac:dyDescent="0.3">
      <c r="A1995" s="98">
        <v>1992</v>
      </c>
      <c r="AI1995" s="4" t="s">
        <v>12306</v>
      </c>
    </row>
    <row r="1996" spans="1:35" x14ac:dyDescent="0.3">
      <c r="A1996" s="98">
        <v>1993</v>
      </c>
      <c r="AI1996" s="2" t="s">
        <v>9253</v>
      </c>
    </row>
    <row r="1997" spans="1:35" x14ac:dyDescent="0.3">
      <c r="A1997" s="98">
        <v>1994</v>
      </c>
      <c r="AI1997" s="2" t="s">
        <v>10559</v>
      </c>
    </row>
    <row r="1998" spans="1:35" x14ac:dyDescent="0.3">
      <c r="A1998" s="98">
        <v>1995</v>
      </c>
      <c r="AI1998" s="2" t="s">
        <v>9631</v>
      </c>
    </row>
    <row r="1999" spans="1:35" x14ac:dyDescent="0.3">
      <c r="A1999" s="98">
        <v>1996</v>
      </c>
      <c r="AI1999" s="2" t="s">
        <v>10514</v>
      </c>
    </row>
    <row r="2000" spans="1:35" x14ac:dyDescent="0.3">
      <c r="A2000" s="98">
        <v>1997</v>
      </c>
      <c r="AI2000" s="2" t="s">
        <v>9327</v>
      </c>
    </row>
    <row r="2001" spans="1:35" x14ac:dyDescent="0.3">
      <c r="A2001" s="98">
        <v>1998</v>
      </c>
      <c r="AI2001" s="2" t="s">
        <v>9648</v>
      </c>
    </row>
    <row r="2002" spans="1:35" x14ac:dyDescent="0.3">
      <c r="A2002" s="98">
        <v>1999</v>
      </c>
      <c r="AI2002" s="2" t="s">
        <v>9258</v>
      </c>
    </row>
    <row r="2003" spans="1:35" x14ac:dyDescent="0.3">
      <c r="A2003" s="98">
        <v>2000</v>
      </c>
      <c r="AI2003" s="2" t="s">
        <v>9598</v>
      </c>
    </row>
    <row r="2004" spans="1:35" x14ac:dyDescent="0.3">
      <c r="A2004" s="98">
        <v>2001</v>
      </c>
      <c r="AI2004" s="2" t="s">
        <v>10107</v>
      </c>
    </row>
    <row r="2005" spans="1:35" x14ac:dyDescent="0.3">
      <c r="A2005" s="98">
        <v>2002</v>
      </c>
      <c r="AI2005" s="2" t="s">
        <v>9332</v>
      </c>
    </row>
    <row r="2006" spans="1:35" x14ac:dyDescent="0.3">
      <c r="A2006" s="98">
        <v>2003</v>
      </c>
      <c r="AI2006" s="2" t="s">
        <v>9602</v>
      </c>
    </row>
    <row r="2007" spans="1:35" x14ac:dyDescent="0.3">
      <c r="A2007" s="98">
        <v>2004</v>
      </c>
      <c r="AI2007" s="4" t="s">
        <v>12307</v>
      </c>
    </row>
    <row r="2008" spans="1:35" x14ac:dyDescent="0.3">
      <c r="A2008" s="98">
        <v>2005</v>
      </c>
      <c r="AI2008" s="2" t="s">
        <v>9651</v>
      </c>
    </row>
    <row r="2009" spans="1:35" x14ac:dyDescent="0.3">
      <c r="A2009" s="98">
        <v>2006</v>
      </c>
      <c r="AI2009" s="2" t="s">
        <v>10909</v>
      </c>
    </row>
    <row r="2010" spans="1:35" x14ac:dyDescent="0.3">
      <c r="A2010" s="98">
        <v>2007</v>
      </c>
      <c r="AI2010" s="2" t="s">
        <v>9373</v>
      </c>
    </row>
    <row r="2011" spans="1:35" x14ac:dyDescent="0.3">
      <c r="A2011" s="98">
        <v>2008</v>
      </c>
      <c r="AI2011" s="2" t="s">
        <v>9368</v>
      </c>
    </row>
    <row r="2012" spans="1:35" x14ac:dyDescent="0.3">
      <c r="A2012" s="98">
        <v>2009</v>
      </c>
      <c r="AI2012" s="4" t="s">
        <v>12308</v>
      </c>
    </row>
    <row r="2013" spans="1:35" x14ac:dyDescent="0.3">
      <c r="A2013" s="98">
        <v>2010</v>
      </c>
      <c r="AI2013" s="2" t="s">
        <v>9265</v>
      </c>
    </row>
    <row r="2014" spans="1:35" x14ac:dyDescent="0.3">
      <c r="A2014" s="98">
        <v>2011</v>
      </c>
      <c r="AI2014" s="2" t="s">
        <v>10166</v>
      </c>
    </row>
    <row r="2015" spans="1:35" x14ac:dyDescent="0.3">
      <c r="A2015" s="98">
        <v>2012</v>
      </c>
      <c r="AI2015" s="2" t="s">
        <v>9736</v>
      </c>
    </row>
    <row r="2016" spans="1:35" x14ac:dyDescent="0.3">
      <c r="A2016" s="98">
        <v>2013</v>
      </c>
      <c r="AI2016" s="2" t="s">
        <v>9305</v>
      </c>
    </row>
    <row r="2017" spans="1:35" x14ac:dyDescent="0.3">
      <c r="A2017" s="98">
        <v>2014</v>
      </c>
      <c r="AI2017" s="4" t="s">
        <v>12309</v>
      </c>
    </row>
    <row r="2018" spans="1:35" x14ac:dyDescent="0.3">
      <c r="A2018" s="98">
        <v>2015</v>
      </c>
      <c r="AI2018" s="2" t="s">
        <v>10119</v>
      </c>
    </row>
    <row r="2019" spans="1:35" x14ac:dyDescent="0.3">
      <c r="A2019" s="98">
        <v>2016</v>
      </c>
      <c r="AI2019" s="4" t="s">
        <v>12310</v>
      </c>
    </row>
    <row r="2020" spans="1:35" x14ac:dyDescent="0.3">
      <c r="A2020" s="98">
        <v>2017</v>
      </c>
      <c r="AI2020" s="2" t="s">
        <v>9792</v>
      </c>
    </row>
    <row r="2021" spans="1:35" x14ac:dyDescent="0.3">
      <c r="A2021" s="98">
        <v>2018</v>
      </c>
      <c r="AI2021" s="2" t="s">
        <v>9686</v>
      </c>
    </row>
    <row r="2022" spans="1:35" x14ac:dyDescent="0.3">
      <c r="A2022" s="98">
        <v>2019</v>
      </c>
      <c r="AI2022" s="2" t="s">
        <v>10215</v>
      </c>
    </row>
    <row r="2023" spans="1:35" x14ac:dyDescent="0.3">
      <c r="A2023" s="98">
        <v>2020</v>
      </c>
      <c r="AI2023" s="4" t="s">
        <v>12311</v>
      </c>
    </row>
    <row r="2024" spans="1:35" x14ac:dyDescent="0.3">
      <c r="A2024" s="98">
        <v>2021</v>
      </c>
      <c r="AI2024" s="4" t="s">
        <v>12312</v>
      </c>
    </row>
    <row r="2025" spans="1:35" x14ac:dyDescent="0.3">
      <c r="A2025" s="98">
        <v>2022</v>
      </c>
      <c r="AI2025" s="4" t="s">
        <v>12313</v>
      </c>
    </row>
    <row r="2026" spans="1:35" x14ac:dyDescent="0.3">
      <c r="A2026" s="98">
        <v>2023</v>
      </c>
      <c r="AI2026" s="2" t="s">
        <v>9545</v>
      </c>
    </row>
    <row r="2027" spans="1:35" x14ac:dyDescent="0.3">
      <c r="A2027" s="98">
        <v>2024</v>
      </c>
      <c r="AI2027" s="2" t="s">
        <v>10029</v>
      </c>
    </row>
    <row r="2028" spans="1:35" x14ac:dyDescent="0.3">
      <c r="A2028" s="98">
        <v>2025</v>
      </c>
      <c r="AI2028" s="4" t="s">
        <v>12314</v>
      </c>
    </row>
    <row r="2029" spans="1:35" x14ac:dyDescent="0.3">
      <c r="A2029" s="98">
        <v>2026</v>
      </c>
      <c r="AI2029" s="4" t="s">
        <v>12315</v>
      </c>
    </row>
    <row r="2030" spans="1:35" x14ac:dyDescent="0.3">
      <c r="A2030" s="98">
        <v>2027</v>
      </c>
      <c r="AI2030" s="4" t="s">
        <v>12316</v>
      </c>
    </row>
    <row r="2031" spans="1:35" x14ac:dyDescent="0.3">
      <c r="A2031" s="98">
        <v>2028</v>
      </c>
      <c r="AI2031" s="2" t="s">
        <v>9472</v>
      </c>
    </row>
    <row r="2032" spans="1:35" x14ac:dyDescent="0.3">
      <c r="A2032" s="98">
        <v>2029</v>
      </c>
      <c r="AI2032" s="2" t="s">
        <v>10402</v>
      </c>
    </row>
    <row r="2033" spans="1:35" x14ac:dyDescent="0.3">
      <c r="A2033" s="98">
        <v>2030</v>
      </c>
      <c r="AI2033" s="2" t="s">
        <v>9375</v>
      </c>
    </row>
    <row r="2034" spans="1:35" x14ac:dyDescent="0.3">
      <c r="A2034" s="98">
        <v>2031</v>
      </c>
      <c r="AI2034" s="2" t="s">
        <v>10347</v>
      </c>
    </row>
    <row r="2035" spans="1:35" x14ac:dyDescent="0.3">
      <c r="A2035" s="98">
        <v>2032</v>
      </c>
      <c r="AI2035" s="2" t="s">
        <v>9737</v>
      </c>
    </row>
    <row r="2036" spans="1:35" x14ac:dyDescent="0.3">
      <c r="A2036" s="98">
        <v>2033</v>
      </c>
      <c r="AI2036" s="2" t="s">
        <v>11197</v>
      </c>
    </row>
    <row r="2037" spans="1:35" x14ac:dyDescent="0.3">
      <c r="A2037" s="98">
        <v>2034</v>
      </c>
      <c r="AI2037" s="2" t="s">
        <v>9322</v>
      </c>
    </row>
    <row r="2038" spans="1:35" x14ac:dyDescent="0.3">
      <c r="A2038" s="98">
        <v>2035</v>
      </c>
      <c r="AI2038" s="4" t="s">
        <v>12317</v>
      </c>
    </row>
    <row r="2039" spans="1:35" x14ac:dyDescent="0.3">
      <c r="A2039" s="98">
        <v>2036</v>
      </c>
      <c r="AI2039" s="2" t="s">
        <v>9684</v>
      </c>
    </row>
    <row r="2040" spans="1:35" x14ac:dyDescent="0.3">
      <c r="A2040" s="98">
        <v>2037</v>
      </c>
      <c r="AI2040" s="2" t="s">
        <v>10114</v>
      </c>
    </row>
    <row r="2041" spans="1:35" x14ac:dyDescent="0.3">
      <c r="A2041" s="98">
        <v>2038</v>
      </c>
      <c r="AI2041" s="4" t="s">
        <v>12318</v>
      </c>
    </row>
    <row r="2042" spans="1:35" x14ac:dyDescent="0.3">
      <c r="A2042" s="98">
        <v>2039</v>
      </c>
      <c r="AI2042" s="4" t="s">
        <v>12319</v>
      </c>
    </row>
    <row r="2043" spans="1:35" x14ac:dyDescent="0.3">
      <c r="A2043" s="98">
        <v>2040</v>
      </c>
      <c r="AI2043" s="4" t="s">
        <v>12320</v>
      </c>
    </row>
    <row r="2044" spans="1:35" x14ac:dyDescent="0.3">
      <c r="A2044" s="98">
        <v>2041</v>
      </c>
      <c r="AI2044" s="2" t="s">
        <v>10195</v>
      </c>
    </row>
    <row r="2045" spans="1:35" x14ac:dyDescent="0.3">
      <c r="A2045" s="98">
        <v>2042</v>
      </c>
      <c r="AI2045" s="2" t="s">
        <v>9764</v>
      </c>
    </row>
    <row r="2046" spans="1:35" x14ac:dyDescent="0.3">
      <c r="A2046" s="98">
        <v>2043</v>
      </c>
      <c r="AI2046" s="2" t="s">
        <v>9552</v>
      </c>
    </row>
    <row r="2047" spans="1:35" x14ac:dyDescent="0.3">
      <c r="A2047" s="98">
        <v>2044</v>
      </c>
      <c r="AI2047" s="2" t="s">
        <v>9285</v>
      </c>
    </row>
    <row r="2048" spans="1:35" x14ac:dyDescent="0.3">
      <c r="A2048" s="98">
        <v>2045</v>
      </c>
      <c r="AI2048" s="2" t="s">
        <v>9835</v>
      </c>
    </row>
    <row r="2049" spans="1:35" x14ac:dyDescent="0.3">
      <c r="A2049" s="98">
        <v>2046</v>
      </c>
      <c r="AI2049" s="2" t="s">
        <v>9489</v>
      </c>
    </row>
    <row r="2050" spans="1:35" x14ac:dyDescent="0.3">
      <c r="A2050" s="98">
        <v>2047</v>
      </c>
      <c r="AI2050" s="4" t="s">
        <v>12321</v>
      </c>
    </row>
    <row r="2051" spans="1:35" x14ac:dyDescent="0.3">
      <c r="A2051" s="98">
        <v>2048</v>
      </c>
      <c r="AI2051" s="2" t="s">
        <v>9480</v>
      </c>
    </row>
    <row r="2052" spans="1:35" x14ac:dyDescent="0.3">
      <c r="A2052" s="98">
        <v>2049</v>
      </c>
      <c r="AI2052" s="2" t="s">
        <v>9612</v>
      </c>
    </row>
    <row r="2053" spans="1:35" x14ac:dyDescent="0.3">
      <c r="A2053" s="98">
        <v>2050</v>
      </c>
      <c r="AI2053" s="2" t="s">
        <v>9831</v>
      </c>
    </row>
    <row r="2054" spans="1:35" x14ac:dyDescent="0.3">
      <c r="A2054" s="98">
        <v>2051</v>
      </c>
      <c r="AI2054" s="2" t="s">
        <v>11216</v>
      </c>
    </row>
    <row r="2055" spans="1:35" x14ac:dyDescent="0.3">
      <c r="A2055" s="98">
        <v>2052</v>
      </c>
      <c r="AI2055" s="2" t="s">
        <v>9741</v>
      </c>
    </row>
    <row r="2056" spans="1:35" x14ac:dyDescent="0.3">
      <c r="A2056" s="98">
        <v>2053</v>
      </c>
      <c r="AI2056" s="2" t="s">
        <v>10464</v>
      </c>
    </row>
    <row r="2057" spans="1:35" x14ac:dyDescent="0.3">
      <c r="A2057" s="98">
        <v>2054</v>
      </c>
      <c r="AI2057" s="4" t="s">
        <v>12322</v>
      </c>
    </row>
    <row r="2058" spans="1:35" x14ac:dyDescent="0.3">
      <c r="A2058" s="98">
        <v>2055</v>
      </c>
      <c r="AI2058" s="2" t="s">
        <v>11103</v>
      </c>
    </row>
    <row r="2059" spans="1:35" x14ac:dyDescent="0.3">
      <c r="A2059" s="98">
        <v>2056</v>
      </c>
      <c r="AI2059" s="2" t="s">
        <v>9664</v>
      </c>
    </row>
    <row r="2060" spans="1:35" x14ac:dyDescent="0.3">
      <c r="A2060" s="98">
        <v>2057</v>
      </c>
      <c r="AI2060" s="2" t="s">
        <v>10225</v>
      </c>
    </row>
    <row r="2061" spans="1:35" x14ac:dyDescent="0.3">
      <c r="A2061" s="98">
        <v>2058</v>
      </c>
      <c r="AI2061" s="4" t="s">
        <v>12323</v>
      </c>
    </row>
    <row r="2062" spans="1:35" x14ac:dyDescent="0.3">
      <c r="A2062" s="98">
        <v>2059</v>
      </c>
      <c r="AI2062" s="4" t="s">
        <v>12324</v>
      </c>
    </row>
    <row r="2063" spans="1:35" x14ac:dyDescent="0.3">
      <c r="A2063" s="98">
        <v>2060</v>
      </c>
      <c r="AI2063" s="2" t="s">
        <v>10717</v>
      </c>
    </row>
    <row r="2064" spans="1:35" x14ac:dyDescent="0.3">
      <c r="A2064" s="98">
        <v>2061</v>
      </c>
      <c r="AI2064" s="2" t="s">
        <v>10105</v>
      </c>
    </row>
    <row r="2065" spans="1:35" x14ac:dyDescent="0.3">
      <c r="A2065" s="98">
        <v>2062</v>
      </c>
      <c r="AI2065" s="2" t="s">
        <v>9771</v>
      </c>
    </row>
    <row r="2066" spans="1:35" x14ac:dyDescent="0.3">
      <c r="A2066" s="98">
        <v>2063</v>
      </c>
      <c r="AI2066" s="2" t="s">
        <v>9435</v>
      </c>
    </row>
    <row r="2067" spans="1:35" x14ac:dyDescent="0.3">
      <c r="A2067" s="98">
        <v>2064</v>
      </c>
      <c r="AI2067" s="2" t="s">
        <v>9803</v>
      </c>
    </row>
    <row r="2068" spans="1:35" x14ac:dyDescent="0.3">
      <c r="A2068" s="98">
        <v>2065</v>
      </c>
      <c r="AI2068" s="2" t="s">
        <v>9311</v>
      </c>
    </row>
    <row r="2069" spans="1:35" x14ac:dyDescent="0.3">
      <c r="A2069" s="98">
        <v>2066</v>
      </c>
      <c r="AI2069" s="4" t="s">
        <v>12325</v>
      </c>
    </row>
    <row r="2070" spans="1:35" x14ac:dyDescent="0.3">
      <c r="A2070" s="98">
        <v>2067</v>
      </c>
      <c r="AI2070" s="4" t="s">
        <v>12326</v>
      </c>
    </row>
    <row r="2071" spans="1:35" x14ac:dyDescent="0.3">
      <c r="A2071" s="98">
        <v>2068</v>
      </c>
      <c r="AI2071" s="2" t="s">
        <v>10103</v>
      </c>
    </row>
    <row r="2072" spans="1:35" x14ac:dyDescent="0.3">
      <c r="A2072" s="98">
        <v>2069</v>
      </c>
      <c r="AI2072" s="2" t="s">
        <v>9358</v>
      </c>
    </row>
    <row r="2073" spans="1:35" x14ac:dyDescent="0.3">
      <c r="A2073" s="98">
        <v>2070</v>
      </c>
      <c r="AI2073" s="2" t="s">
        <v>10388</v>
      </c>
    </row>
    <row r="2074" spans="1:35" x14ac:dyDescent="0.3">
      <c r="A2074" s="98">
        <v>2071</v>
      </c>
      <c r="AI2074" s="2" t="s">
        <v>9553</v>
      </c>
    </row>
    <row r="2075" spans="1:35" x14ac:dyDescent="0.3">
      <c r="A2075" s="98">
        <v>2072</v>
      </c>
      <c r="AI2075" s="2" t="s">
        <v>9523</v>
      </c>
    </row>
    <row r="2076" spans="1:35" x14ac:dyDescent="0.3">
      <c r="A2076" s="98">
        <v>2073</v>
      </c>
      <c r="AI2076" s="2" t="s">
        <v>10806</v>
      </c>
    </row>
    <row r="2077" spans="1:35" x14ac:dyDescent="0.3">
      <c r="A2077" s="98">
        <v>2074</v>
      </c>
      <c r="AI2077" s="2" t="s">
        <v>10133</v>
      </c>
    </row>
    <row r="2078" spans="1:35" x14ac:dyDescent="0.3">
      <c r="A2078" s="98">
        <v>2075</v>
      </c>
      <c r="AI2078" s="2" t="s">
        <v>9243</v>
      </c>
    </row>
    <row r="2079" spans="1:35" x14ac:dyDescent="0.3">
      <c r="A2079" s="98">
        <v>2076</v>
      </c>
      <c r="AI2079" s="4" t="s">
        <v>12327</v>
      </c>
    </row>
    <row r="2080" spans="1:35" x14ac:dyDescent="0.3">
      <c r="A2080" s="98">
        <v>2077</v>
      </c>
      <c r="AI2080" s="2" t="s">
        <v>10217</v>
      </c>
    </row>
    <row r="2081" spans="1:35" x14ac:dyDescent="0.3">
      <c r="A2081" s="98">
        <v>2078</v>
      </c>
      <c r="AI2081" s="2" t="s">
        <v>10162</v>
      </c>
    </row>
    <row r="2082" spans="1:35" x14ac:dyDescent="0.3">
      <c r="A2082" s="98">
        <v>2079</v>
      </c>
      <c r="AI2082" s="4" t="s">
        <v>12328</v>
      </c>
    </row>
    <row r="2083" spans="1:35" x14ac:dyDescent="0.3">
      <c r="A2083" s="98">
        <v>2080</v>
      </c>
      <c r="AI2083" s="2" t="s">
        <v>10055</v>
      </c>
    </row>
    <row r="2084" spans="1:35" x14ac:dyDescent="0.3">
      <c r="A2084" s="98">
        <v>2081</v>
      </c>
      <c r="AI2084" s="2" t="s">
        <v>9293</v>
      </c>
    </row>
    <row r="2085" spans="1:35" x14ac:dyDescent="0.3">
      <c r="A2085" s="98">
        <v>2082</v>
      </c>
      <c r="AI2085" s="2" t="s">
        <v>9842</v>
      </c>
    </row>
    <row r="2086" spans="1:35" x14ac:dyDescent="0.3">
      <c r="A2086" s="98">
        <v>2083</v>
      </c>
      <c r="AI2086" s="4" t="s">
        <v>12329</v>
      </c>
    </row>
    <row r="2087" spans="1:35" x14ac:dyDescent="0.3">
      <c r="A2087" s="98">
        <v>2084</v>
      </c>
      <c r="AI2087" s="2" t="s">
        <v>9936</v>
      </c>
    </row>
    <row r="2088" spans="1:35" x14ac:dyDescent="0.3">
      <c r="A2088" s="98">
        <v>2085</v>
      </c>
      <c r="AI2088" s="2" t="s">
        <v>11091</v>
      </c>
    </row>
    <row r="2089" spans="1:35" x14ac:dyDescent="0.3">
      <c r="A2089" s="98">
        <v>2086</v>
      </c>
      <c r="AI2089" s="4" t="s">
        <v>12330</v>
      </c>
    </row>
    <row r="2090" spans="1:35" x14ac:dyDescent="0.3">
      <c r="A2090" s="98">
        <v>2087</v>
      </c>
      <c r="AI2090" s="2" t="s">
        <v>9767</v>
      </c>
    </row>
    <row r="2091" spans="1:35" x14ac:dyDescent="0.3">
      <c r="A2091" s="98">
        <v>2088</v>
      </c>
      <c r="AI2091" s="2" t="s">
        <v>10569</v>
      </c>
    </row>
    <row r="2092" spans="1:35" x14ac:dyDescent="0.3">
      <c r="A2092" s="98">
        <v>2089</v>
      </c>
      <c r="AI2092" s="4" t="s">
        <v>12331</v>
      </c>
    </row>
    <row r="2093" spans="1:35" x14ac:dyDescent="0.3">
      <c r="A2093" s="98">
        <v>2090</v>
      </c>
      <c r="AI2093" s="2" t="s">
        <v>9517</v>
      </c>
    </row>
    <row r="2094" spans="1:35" x14ac:dyDescent="0.3">
      <c r="A2094" s="98">
        <v>2091</v>
      </c>
      <c r="AI2094" s="2" t="s">
        <v>10097</v>
      </c>
    </row>
    <row r="2095" spans="1:35" x14ac:dyDescent="0.3">
      <c r="A2095" s="98">
        <v>2092</v>
      </c>
      <c r="AI2095" s="2" t="s">
        <v>9306</v>
      </c>
    </row>
    <row r="2096" spans="1:35" x14ac:dyDescent="0.3">
      <c r="A2096" s="98">
        <v>2093</v>
      </c>
      <c r="AI2096" s="2" t="s">
        <v>9905</v>
      </c>
    </row>
    <row r="2097" spans="1:35" x14ac:dyDescent="0.3">
      <c r="A2097" s="98">
        <v>2094</v>
      </c>
      <c r="AI2097" s="2" t="s">
        <v>9415</v>
      </c>
    </row>
    <row r="2098" spans="1:35" x14ac:dyDescent="0.3">
      <c r="A2098" s="98">
        <v>2095</v>
      </c>
      <c r="AI2098" s="2" t="s">
        <v>9441</v>
      </c>
    </row>
    <row r="2099" spans="1:35" x14ac:dyDescent="0.3">
      <c r="A2099" s="98">
        <v>2096</v>
      </c>
      <c r="AI2099" s="2" t="s">
        <v>10032</v>
      </c>
    </row>
    <row r="2100" spans="1:35" x14ac:dyDescent="0.3">
      <c r="A2100" s="98">
        <v>2097</v>
      </c>
      <c r="AI2100" s="2" t="s">
        <v>10153</v>
      </c>
    </row>
    <row r="2101" spans="1:35" x14ac:dyDescent="0.3">
      <c r="A2101" s="98">
        <v>2098</v>
      </c>
      <c r="AI2101" s="4" t="s">
        <v>12332</v>
      </c>
    </row>
    <row r="2102" spans="1:35" x14ac:dyDescent="0.3">
      <c r="A2102" s="98">
        <v>2099</v>
      </c>
      <c r="AI2102" s="2" t="s">
        <v>10894</v>
      </c>
    </row>
    <row r="2103" spans="1:35" x14ac:dyDescent="0.3">
      <c r="A2103" s="98">
        <v>2100</v>
      </c>
      <c r="AI2103" s="2" t="s">
        <v>9487</v>
      </c>
    </row>
    <row r="2104" spans="1:35" x14ac:dyDescent="0.3">
      <c r="A2104" s="98">
        <v>2101</v>
      </c>
      <c r="AI2104" s="2" t="s">
        <v>9343</v>
      </c>
    </row>
    <row r="2105" spans="1:35" x14ac:dyDescent="0.3">
      <c r="A2105" s="98">
        <v>2102</v>
      </c>
      <c r="AI2105" s="2" t="s">
        <v>11084</v>
      </c>
    </row>
    <row r="2106" spans="1:35" x14ac:dyDescent="0.3">
      <c r="A2106" s="98">
        <v>2103</v>
      </c>
      <c r="AI2106" s="2" t="s">
        <v>10069</v>
      </c>
    </row>
    <row r="2107" spans="1:35" x14ac:dyDescent="0.3">
      <c r="A2107" s="98">
        <v>2104</v>
      </c>
      <c r="AI2107" s="2" t="s">
        <v>9778</v>
      </c>
    </row>
    <row r="2108" spans="1:35" x14ac:dyDescent="0.3">
      <c r="A2108" s="98">
        <v>2105</v>
      </c>
      <c r="AI2108" s="2" t="s">
        <v>11118</v>
      </c>
    </row>
    <row r="2109" spans="1:35" x14ac:dyDescent="0.3">
      <c r="A2109" s="98">
        <v>2106</v>
      </c>
      <c r="AI2109" s="2" t="s">
        <v>9676</v>
      </c>
    </row>
    <row r="2110" spans="1:35" x14ac:dyDescent="0.3">
      <c r="A2110" s="98">
        <v>2107</v>
      </c>
      <c r="AI2110" s="2" t="s">
        <v>10056</v>
      </c>
    </row>
    <row r="2111" spans="1:35" x14ac:dyDescent="0.3">
      <c r="A2111" s="98">
        <v>2108</v>
      </c>
      <c r="AI2111" s="2" t="s">
        <v>9548</v>
      </c>
    </row>
    <row r="2112" spans="1:35" x14ac:dyDescent="0.3">
      <c r="A2112" s="98">
        <v>2109</v>
      </c>
      <c r="AI2112" s="2" t="s">
        <v>9620</v>
      </c>
    </row>
    <row r="2113" spans="1:35" x14ac:dyDescent="0.3">
      <c r="A2113" s="98">
        <v>2110</v>
      </c>
      <c r="AI2113" s="2" t="s">
        <v>9324</v>
      </c>
    </row>
    <row r="2114" spans="1:35" x14ac:dyDescent="0.3">
      <c r="A2114" s="98">
        <v>2111</v>
      </c>
      <c r="AI2114" s="2" t="s">
        <v>9841</v>
      </c>
    </row>
    <row r="2115" spans="1:35" x14ac:dyDescent="0.3">
      <c r="A2115" s="98">
        <v>2112</v>
      </c>
      <c r="AI2115" s="2" t="s">
        <v>9394</v>
      </c>
    </row>
    <row r="2116" spans="1:35" x14ac:dyDescent="0.3">
      <c r="A2116" s="98">
        <v>2113</v>
      </c>
      <c r="AI2116" s="2" t="s">
        <v>9377</v>
      </c>
    </row>
    <row r="2117" spans="1:35" x14ac:dyDescent="0.3">
      <c r="A2117" s="98">
        <v>2114</v>
      </c>
      <c r="AI2117" s="2" t="s">
        <v>9287</v>
      </c>
    </row>
    <row r="2118" spans="1:35" x14ac:dyDescent="0.3">
      <c r="A2118" s="98">
        <v>2115</v>
      </c>
      <c r="AI2118" s="2" t="s">
        <v>9245</v>
      </c>
    </row>
    <row r="2119" spans="1:35" x14ac:dyDescent="0.3">
      <c r="A2119" s="98">
        <v>2116</v>
      </c>
      <c r="AI2119" s="2" t="s">
        <v>10657</v>
      </c>
    </row>
    <row r="2120" spans="1:35" x14ac:dyDescent="0.3">
      <c r="A2120" s="98">
        <v>2117</v>
      </c>
      <c r="AI2120" s="2" t="s">
        <v>11038</v>
      </c>
    </row>
    <row r="2121" spans="1:35" x14ac:dyDescent="0.3">
      <c r="A2121" s="98">
        <v>2118</v>
      </c>
      <c r="AI2121" s="2" t="s">
        <v>10685</v>
      </c>
    </row>
    <row r="2122" spans="1:35" x14ac:dyDescent="0.3">
      <c r="A2122" s="98">
        <v>2119</v>
      </c>
      <c r="AI2122" s="2" t="s">
        <v>11102</v>
      </c>
    </row>
    <row r="2123" spans="1:35" x14ac:dyDescent="0.3">
      <c r="A2123" s="98">
        <v>2120</v>
      </c>
      <c r="AI2123" s="2" t="s">
        <v>9626</v>
      </c>
    </row>
    <row r="2124" spans="1:35" x14ac:dyDescent="0.3">
      <c r="A2124" s="98">
        <v>2121</v>
      </c>
      <c r="AI2124" s="2" t="s">
        <v>10307</v>
      </c>
    </row>
    <row r="2125" spans="1:35" x14ac:dyDescent="0.3">
      <c r="A2125" s="98">
        <v>2122</v>
      </c>
      <c r="AI2125" s="2" t="s">
        <v>10713</v>
      </c>
    </row>
    <row r="2126" spans="1:35" x14ac:dyDescent="0.3">
      <c r="A2126" s="98">
        <v>2123</v>
      </c>
      <c r="AI2126" s="2" t="s">
        <v>9644</v>
      </c>
    </row>
    <row r="2127" spans="1:35" x14ac:dyDescent="0.3">
      <c r="A2127" s="98">
        <v>2124</v>
      </c>
      <c r="AI2127" s="4" t="s">
        <v>12333</v>
      </c>
    </row>
    <row r="2128" spans="1:35" x14ac:dyDescent="0.3">
      <c r="A2128" s="98">
        <v>2125</v>
      </c>
      <c r="AI2128" s="2" t="s">
        <v>10735</v>
      </c>
    </row>
    <row r="2129" spans="1:35" x14ac:dyDescent="0.3">
      <c r="A2129" s="98">
        <v>2126</v>
      </c>
      <c r="AI2129" s="2" t="s">
        <v>10471</v>
      </c>
    </row>
    <row r="2130" spans="1:35" x14ac:dyDescent="0.3">
      <c r="A2130" s="98">
        <v>2127</v>
      </c>
      <c r="AI2130" s="2" t="s">
        <v>10984</v>
      </c>
    </row>
    <row r="2131" spans="1:35" x14ac:dyDescent="0.3">
      <c r="A2131" s="98">
        <v>2128</v>
      </c>
      <c r="AI2131" s="2" t="s">
        <v>10644</v>
      </c>
    </row>
    <row r="2132" spans="1:35" x14ac:dyDescent="0.3">
      <c r="A2132" s="98">
        <v>2129</v>
      </c>
      <c r="AI2132" s="2" t="s">
        <v>9661</v>
      </c>
    </row>
    <row r="2133" spans="1:35" x14ac:dyDescent="0.3">
      <c r="A2133" s="98">
        <v>2130</v>
      </c>
      <c r="AI2133" s="2" t="s">
        <v>10024</v>
      </c>
    </row>
    <row r="2134" spans="1:35" x14ac:dyDescent="0.3">
      <c r="A2134" s="98">
        <v>2131</v>
      </c>
      <c r="AI2134" s="2" t="s">
        <v>9769</v>
      </c>
    </row>
    <row r="2135" spans="1:35" x14ac:dyDescent="0.3">
      <c r="A2135" s="98">
        <v>2132</v>
      </c>
      <c r="AI2135" s="2" t="s">
        <v>9740</v>
      </c>
    </row>
    <row r="2136" spans="1:35" x14ac:dyDescent="0.3">
      <c r="A2136" s="98">
        <v>2133</v>
      </c>
      <c r="AI2136" s="2" t="s">
        <v>10052</v>
      </c>
    </row>
    <row r="2137" spans="1:35" x14ac:dyDescent="0.3">
      <c r="A2137" s="98">
        <v>2134</v>
      </c>
      <c r="AI2137" s="2" t="s">
        <v>10891</v>
      </c>
    </row>
    <row r="2138" spans="1:35" x14ac:dyDescent="0.3">
      <c r="A2138" s="98">
        <v>2135</v>
      </c>
      <c r="AI2138" s="2" t="s">
        <v>9496</v>
      </c>
    </row>
    <row r="2139" spans="1:35" x14ac:dyDescent="0.3">
      <c r="A2139" s="98">
        <v>2136</v>
      </c>
      <c r="AI2139" s="2" t="s">
        <v>10264</v>
      </c>
    </row>
    <row r="2140" spans="1:35" x14ac:dyDescent="0.3">
      <c r="A2140" s="98">
        <v>2137</v>
      </c>
      <c r="AI2140" s="4" t="s">
        <v>12334</v>
      </c>
    </row>
    <row r="2141" spans="1:35" x14ac:dyDescent="0.3">
      <c r="A2141" s="98">
        <v>2138</v>
      </c>
      <c r="AI2141" s="2" t="s">
        <v>9878</v>
      </c>
    </row>
    <row r="2142" spans="1:35" x14ac:dyDescent="0.3">
      <c r="A2142" s="98">
        <v>2139</v>
      </c>
      <c r="AI2142" s="2" t="s">
        <v>11212</v>
      </c>
    </row>
    <row r="2143" spans="1:35" x14ac:dyDescent="0.3">
      <c r="A2143" s="98">
        <v>2140</v>
      </c>
      <c r="AI2143" s="2" t="s">
        <v>10344</v>
      </c>
    </row>
    <row r="2144" spans="1:35" x14ac:dyDescent="0.3">
      <c r="A2144" s="98">
        <v>2141</v>
      </c>
      <c r="AI2144" s="2" t="s">
        <v>10143</v>
      </c>
    </row>
    <row r="2145" spans="1:35" x14ac:dyDescent="0.3">
      <c r="A2145" s="98">
        <v>2142</v>
      </c>
      <c r="AI2145" s="2" t="s">
        <v>10406</v>
      </c>
    </row>
    <row r="2146" spans="1:35" x14ac:dyDescent="0.3">
      <c r="A2146" s="98">
        <v>2143</v>
      </c>
      <c r="AI2146" s="2" t="s">
        <v>9805</v>
      </c>
    </row>
    <row r="2147" spans="1:35" x14ac:dyDescent="0.3">
      <c r="A2147" s="98">
        <v>2144</v>
      </c>
      <c r="AI2147" s="2" t="s">
        <v>11075</v>
      </c>
    </row>
    <row r="2148" spans="1:35" x14ac:dyDescent="0.3">
      <c r="A2148" s="98">
        <v>2145</v>
      </c>
      <c r="AI2148" s="2" t="s">
        <v>11196</v>
      </c>
    </row>
    <row r="2149" spans="1:35" x14ac:dyDescent="0.3">
      <c r="A2149" s="98">
        <v>2146</v>
      </c>
      <c r="AI2149" s="2" t="s">
        <v>10295</v>
      </c>
    </row>
    <row r="2150" spans="1:35" x14ac:dyDescent="0.3">
      <c r="A2150" s="98">
        <v>2147</v>
      </c>
      <c r="AI2150" s="4" t="s">
        <v>12335</v>
      </c>
    </row>
    <row r="2151" spans="1:35" x14ac:dyDescent="0.3">
      <c r="A2151" s="98">
        <v>2148</v>
      </c>
      <c r="AI2151" s="2" t="s">
        <v>9731</v>
      </c>
    </row>
    <row r="2152" spans="1:35" x14ac:dyDescent="0.3">
      <c r="A2152" s="98">
        <v>2149</v>
      </c>
      <c r="AI2152" s="2" t="s">
        <v>11154</v>
      </c>
    </row>
    <row r="2153" spans="1:35" x14ac:dyDescent="0.3">
      <c r="A2153" s="98">
        <v>2150</v>
      </c>
      <c r="AI2153" s="2" t="s">
        <v>9519</v>
      </c>
    </row>
    <row r="2154" spans="1:35" x14ac:dyDescent="0.3">
      <c r="A2154" s="98">
        <v>2151</v>
      </c>
      <c r="AI2154" s="2" t="s">
        <v>9425</v>
      </c>
    </row>
    <row r="2155" spans="1:35" x14ac:dyDescent="0.3">
      <c r="A2155" s="98">
        <v>2152</v>
      </c>
      <c r="AI2155" s="2" t="s">
        <v>11153</v>
      </c>
    </row>
    <row r="2156" spans="1:35" x14ac:dyDescent="0.3">
      <c r="A2156" s="98">
        <v>2153</v>
      </c>
      <c r="AI2156" s="2" t="s">
        <v>10149</v>
      </c>
    </row>
    <row r="2157" spans="1:35" x14ac:dyDescent="0.3">
      <c r="A2157" s="98">
        <v>2154</v>
      </c>
      <c r="AI2157" s="2" t="s">
        <v>9973</v>
      </c>
    </row>
    <row r="2158" spans="1:35" x14ac:dyDescent="0.3">
      <c r="A2158" s="98">
        <v>2155</v>
      </c>
      <c r="AI2158" s="2" t="s">
        <v>10829</v>
      </c>
    </row>
    <row r="2159" spans="1:35" x14ac:dyDescent="0.3">
      <c r="A2159" s="98">
        <v>2156</v>
      </c>
      <c r="AI2159" s="2" t="s">
        <v>9843</v>
      </c>
    </row>
    <row r="2160" spans="1:35" x14ac:dyDescent="0.3">
      <c r="A2160" s="98">
        <v>2157</v>
      </c>
      <c r="AI2160" s="2" t="s">
        <v>10446</v>
      </c>
    </row>
    <row r="2161" spans="1:35" x14ac:dyDescent="0.3">
      <c r="A2161" s="98">
        <v>2158</v>
      </c>
      <c r="AI2161" s="2" t="s">
        <v>10917</v>
      </c>
    </row>
    <row r="2162" spans="1:35" x14ac:dyDescent="0.3">
      <c r="A2162" s="98">
        <v>2159</v>
      </c>
      <c r="AI2162" s="4" t="s">
        <v>12336</v>
      </c>
    </row>
    <row r="2163" spans="1:35" x14ac:dyDescent="0.3">
      <c r="A2163" s="98">
        <v>2160</v>
      </c>
      <c r="AI2163" s="2" t="s">
        <v>10843</v>
      </c>
    </row>
    <row r="2164" spans="1:35" x14ac:dyDescent="0.3">
      <c r="A2164" s="98">
        <v>2161</v>
      </c>
      <c r="AI2164" s="2" t="s">
        <v>10826</v>
      </c>
    </row>
    <row r="2165" spans="1:35" x14ac:dyDescent="0.3">
      <c r="A2165" s="98">
        <v>2162</v>
      </c>
      <c r="AI2165" s="2" t="s">
        <v>10371</v>
      </c>
    </row>
    <row r="2166" spans="1:35" x14ac:dyDescent="0.3">
      <c r="A2166" s="98">
        <v>2163</v>
      </c>
      <c r="AI2166" s="2" t="s">
        <v>10884</v>
      </c>
    </row>
    <row r="2167" spans="1:35" x14ac:dyDescent="0.3">
      <c r="A2167" s="98">
        <v>2164</v>
      </c>
      <c r="AI2167" s="2" t="s">
        <v>11144</v>
      </c>
    </row>
    <row r="2168" spans="1:35" x14ac:dyDescent="0.3">
      <c r="A2168" s="98">
        <v>2165</v>
      </c>
      <c r="AI2168" s="4" t="s">
        <v>12337</v>
      </c>
    </row>
    <row r="2169" spans="1:35" x14ac:dyDescent="0.3">
      <c r="A2169" s="98">
        <v>2166</v>
      </c>
      <c r="AI2169" s="2" t="s">
        <v>10267</v>
      </c>
    </row>
    <row r="2170" spans="1:35" x14ac:dyDescent="0.3">
      <c r="A2170" s="98">
        <v>2167</v>
      </c>
      <c r="AI2170" s="2" t="s">
        <v>10292</v>
      </c>
    </row>
    <row r="2171" spans="1:35" x14ac:dyDescent="0.3">
      <c r="A2171" s="98">
        <v>2168</v>
      </c>
      <c r="AI2171" s="2" t="s">
        <v>10086</v>
      </c>
    </row>
    <row r="2172" spans="1:35" x14ac:dyDescent="0.3">
      <c r="A2172" s="98">
        <v>2169</v>
      </c>
      <c r="AI2172" s="2" t="s">
        <v>9944</v>
      </c>
    </row>
    <row r="2173" spans="1:35" x14ac:dyDescent="0.3">
      <c r="A2173" s="98">
        <v>2170</v>
      </c>
      <c r="AI2173" s="2" t="s">
        <v>9990</v>
      </c>
    </row>
    <row r="2174" spans="1:35" x14ac:dyDescent="0.3">
      <c r="A2174" s="98">
        <v>2171</v>
      </c>
      <c r="AI2174" s="2" t="s">
        <v>10453</v>
      </c>
    </row>
    <row r="2175" spans="1:35" x14ac:dyDescent="0.3">
      <c r="A2175" s="98">
        <v>2172</v>
      </c>
      <c r="AI2175" s="2" t="s">
        <v>9978</v>
      </c>
    </row>
    <row r="2176" spans="1:35" x14ac:dyDescent="0.3">
      <c r="A2176" s="98">
        <v>2173</v>
      </c>
      <c r="AI2176" s="2" t="s">
        <v>9859</v>
      </c>
    </row>
    <row r="2177" spans="1:35" x14ac:dyDescent="0.3">
      <c r="A2177" s="98">
        <v>2174</v>
      </c>
      <c r="AI2177" s="4" t="s">
        <v>12338</v>
      </c>
    </row>
    <row r="2178" spans="1:35" x14ac:dyDescent="0.3">
      <c r="A2178" s="98">
        <v>2175</v>
      </c>
      <c r="AI2178" s="2" t="s">
        <v>9386</v>
      </c>
    </row>
    <row r="2179" spans="1:35" x14ac:dyDescent="0.3">
      <c r="A2179" s="98">
        <v>2176</v>
      </c>
      <c r="AI2179" s="2" t="s">
        <v>10141</v>
      </c>
    </row>
    <row r="2180" spans="1:35" x14ac:dyDescent="0.3">
      <c r="A2180" s="98">
        <v>2177</v>
      </c>
      <c r="AI2180" s="2" t="s">
        <v>10633</v>
      </c>
    </row>
    <row r="2181" spans="1:35" x14ac:dyDescent="0.3">
      <c r="A2181" s="98">
        <v>2178</v>
      </c>
      <c r="AI2181" s="2" t="s">
        <v>10659</v>
      </c>
    </row>
    <row r="2182" spans="1:35" x14ac:dyDescent="0.3">
      <c r="A2182" s="98">
        <v>2179</v>
      </c>
      <c r="AI2182" s="2" t="s">
        <v>9544</v>
      </c>
    </row>
    <row r="2183" spans="1:35" x14ac:dyDescent="0.3">
      <c r="A2183" s="98">
        <v>2180</v>
      </c>
      <c r="AI2183" s="2" t="s">
        <v>9255</v>
      </c>
    </row>
    <row r="2184" spans="1:35" x14ac:dyDescent="0.3">
      <c r="A2184" s="98">
        <v>2181</v>
      </c>
      <c r="AI2184" s="4" t="s">
        <v>12339</v>
      </c>
    </row>
    <row r="2185" spans="1:35" x14ac:dyDescent="0.3">
      <c r="A2185" s="98">
        <v>2182</v>
      </c>
      <c r="AI2185" s="2" t="s">
        <v>9594</v>
      </c>
    </row>
    <row r="2186" spans="1:35" x14ac:dyDescent="0.3">
      <c r="A2186" s="98">
        <v>2183</v>
      </c>
      <c r="AI2186" s="2" t="s">
        <v>10636</v>
      </c>
    </row>
    <row r="2187" spans="1:35" x14ac:dyDescent="0.3">
      <c r="A2187" s="98">
        <v>2184</v>
      </c>
      <c r="AI2187" s="2" t="s">
        <v>10527</v>
      </c>
    </row>
    <row r="2188" spans="1:35" x14ac:dyDescent="0.3">
      <c r="A2188" s="98">
        <v>2185</v>
      </c>
      <c r="AI2188" s="4" t="s">
        <v>12340</v>
      </c>
    </row>
    <row r="2189" spans="1:35" x14ac:dyDescent="0.3">
      <c r="A2189" s="98">
        <v>2186</v>
      </c>
      <c r="AI2189" s="2" t="s">
        <v>10115</v>
      </c>
    </row>
    <row r="2190" spans="1:35" x14ac:dyDescent="0.3">
      <c r="A2190" s="98">
        <v>2187</v>
      </c>
      <c r="AI2190" s="2" t="s">
        <v>9454</v>
      </c>
    </row>
    <row r="2191" spans="1:35" x14ac:dyDescent="0.3">
      <c r="A2191" s="98">
        <v>2188</v>
      </c>
      <c r="AI2191" s="2" t="s">
        <v>9628</v>
      </c>
    </row>
    <row r="2192" spans="1:35" x14ac:dyDescent="0.3">
      <c r="A2192" s="98">
        <v>2189</v>
      </c>
      <c r="AI2192" s="2" t="s">
        <v>10915</v>
      </c>
    </row>
    <row r="2193" spans="1:35" x14ac:dyDescent="0.3">
      <c r="A2193" s="98">
        <v>2190</v>
      </c>
      <c r="AI2193" s="2" t="s">
        <v>11145</v>
      </c>
    </row>
    <row r="2194" spans="1:35" x14ac:dyDescent="0.3">
      <c r="A2194" s="98">
        <v>2191</v>
      </c>
      <c r="AI2194" s="2" t="s">
        <v>11167</v>
      </c>
    </row>
    <row r="2195" spans="1:35" x14ac:dyDescent="0.3">
      <c r="A2195" s="98">
        <v>2192</v>
      </c>
      <c r="AI2195" s="2" t="s">
        <v>10408</v>
      </c>
    </row>
    <row r="2196" spans="1:35" x14ac:dyDescent="0.3">
      <c r="A2196" s="98">
        <v>2193</v>
      </c>
      <c r="AI2196" s="2" t="s">
        <v>9791</v>
      </c>
    </row>
    <row r="2197" spans="1:35" x14ac:dyDescent="0.3">
      <c r="A2197" s="98">
        <v>2194</v>
      </c>
      <c r="AI2197" s="2" t="s">
        <v>11015</v>
      </c>
    </row>
    <row r="2198" spans="1:35" x14ac:dyDescent="0.3">
      <c r="A2198" s="98">
        <v>2195</v>
      </c>
      <c r="AI2198" s="2" t="s">
        <v>9898</v>
      </c>
    </row>
    <row r="2199" spans="1:35" x14ac:dyDescent="0.3">
      <c r="A2199" s="98">
        <v>2196</v>
      </c>
      <c r="AI2199" s="4" t="s">
        <v>12341</v>
      </c>
    </row>
    <row r="2200" spans="1:35" x14ac:dyDescent="0.3">
      <c r="A2200" s="98">
        <v>2197</v>
      </c>
      <c r="AI2200" s="2" t="s">
        <v>9727</v>
      </c>
    </row>
    <row r="2201" spans="1:35" x14ac:dyDescent="0.3">
      <c r="A2201" s="98">
        <v>2198</v>
      </c>
      <c r="AI2201" s="2" t="s">
        <v>11150</v>
      </c>
    </row>
    <row r="2202" spans="1:35" x14ac:dyDescent="0.3">
      <c r="A2202" s="98">
        <v>2199</v>
      </c>
      <c r="AI2202" s="2" t="s">
        <v>11096</v>
      </c>
    </row>
    <row r="2203" spans="1:35" x14ac:dyDescent="0.3">
      <c r="A2203" s="98">
        <v>2200</v>
      </c>
      <c r="AI2203" s="2" t="s">
        <v>11185</v>
      </c>
    </row>
    <row r="2204" spans="1:35" x14ac:dyDescent="0.3">
      <c r="A2204" s="98">
        <v>2201</v>
      </c>
      <c r="AI2204" s="2" t="s">
        <v>10361</v>
      </c>
    </row>
    <row r="2205" spans="1:35" x14ac:dyDescent="0.3">
      <c r="A2205" s="98">
        <v>2202</v>
      </c>
      <c r="AI2205" s="2" t="s">
        <v>11139</v>
      </c>
    </row>
    <row r="2206" spans="1:35" x14ac:dyDescent="0.3">
      <c r="A2206" s="98">
        <v>2203</v>
      </c>
      <c r="AI2206" s="2" t="s">
        <v>10575</v>
      </c>
    </row>
    <row r="2207" spans="1:35" x14ac:dyDescent="0.3">
      <c r="A2207" s="98">
        <v>2204</v>
      </c>
      <c r="AI2207" s="2" t="s">
        <v>10963</v>
      </c>
    </row>
    <row r="2208" spans="1:35" x14ac:dyDescent="0.3">
      <c r="A2208" s="98">
        <v>2205</v>
      </c>
      <c r="AI2208" s="2" t="s">
        <v>9888</v>
      </c>
    </row>
    <row r="2209" spans="1:35" x14ac:dyDescent="0.3">
      <c r="A2209" s="98">
        <v>2206</v>
      </c>
      <c r="AI2209" s="2" t="s">
        <v>9393</v>
      </c>
    </row>
    <row r="2210" spans="1:35" x14ac:dyDescent="0.3">
      <c r="A2210" s="98">
        <v>2207</v>
      </c>
      <c r="AI2210" s="2" t="s">
        <v>10165</v>
      </c>
    </row>
    <row r="2211" spans="1:35" x14ac:dyDescent="0.3">
      <c r="A2211" s="98">
        <v>2208</v>
      </c>
      <c r="AI2211" s="2" t="s">
        <v>10695</v>
      </c>
    </row>
    <row r="2212" spans="1:35" x14ac:dyDescent="0.3">
      <c r="A2212" s="98">
        <v>2209</v>
      </c>
      <c r="AI2212" s="2" t="s">
        <v>9522</v>
      </c>
    </row>
    <row r="2213" spans="1:35" x14ac:dyDescent="0.3">
      <c r="A2213" s="98">
        <v>2210</v>
      </c>
      <c r="AI2213" s="2" t="s">
        <v>9775</v>
      </c>
    </row>
    <row r="2214" spans="1:35" x14ac:dyDescent="0.3">
      <c r="A2214" s="98">
        <v>2211</v>
      </c>
      <c r="AI2214" s="2" t="s">
        <v>9891</v>
      </c>
    </row>
    <row r="2215" spans="1:35" x14ac:dyDescent="0.3">
      <c r="A2215" s="98">
        <v>2212</v>
      </c>
      <c r="AI2215" s="2" t="s">
        <v>10272</v>
      </c>
    </row>
    <row r="2216" spans="1:35" x14ac:dyDescent="0.3">
      <c r="A2216" s="98">
        <v>2213</v>
      </c>
      <c r="AI2216" s="4" t="s">
        <v>12342</v>
      </c>
    </row>
    <row r="2217" spans="1:35" x14ac:dyDescent="0.3">
      <c r="A2217" s="98">
        <v>2214</v>
      </c>
      <c r="AI2217" s="2" t="s">
        <v>9484</v>
      </c>
    </row>
    <row r="2218" spans="1:35" x14ac:dyDescent="0.3">
      <c r="A2218" s="98">
        <v>2215</v>
      </c>
      <c r="AI2218" s="2" t="s">
        <v>10824</v>
      </c>
    </row>
    <row r="2219" spans="1:35" x14ac:dyDescent="0.3">
      <c r="A2219" s="98">
        <v>2216</v>
      </c>
      <c r="AI2219" s="4" t="s">
        <v>12343</v>
      </c>
    </row>
    <row r="2220" spans="1:35" x14ac:dyDescent="0.3">
      <c r="A2220" s="98">
        <v>2217</v>
      </c>
      <c r="AI2220" s="2" t="s">
        <v>9819</v>
      </c>
    </row>
    <row r="2221" spans="1:35" x14ac:dyDescent="0.3">
      <c r="A2221" s="98">
        <v>2218</v>
      </c>
      <c r="AI2221" s="2" t="s">
        <v>10240</v>
      </c>
    </row>
    <row r="2222" spans="1:35" x14ac:dyDescent="0.3">
      <c r="A2222" s="98">
        <v>2219</v>
      </c>
      <c r="AI2222" s="2" t="s">
        <v>10542</v>
      </c>
    </row>
    <row r="2223" spans="1:35" x14ac:dyDescent="0.3">
      <c r="A2223" s="98">
        <v>2220</v>
      </c>
      <c r="AI2223" s="2" t="s">
        <v>10324</v>
      </c>
    </row>
    <row r="2224" spans="1:35" x14ac:dyDescent="0.3">
      <c r="A2224" s="98">
        <v>2221</v>
      </c>
      <c r="AI2224" s="2" t="s">
        <v>11063</v>
      </c>
    </row>
    <row r="2225" spans="1:35" x14ac:dyDescent="0.3">
      <c r="A2225" s="98">
        <v>2222</v>
      </c>
      <c r="AI2225" s="2" t="s">
        <v>9284</v>
      </c>
    </row>
    <row r="2226" spans="1:35" x14ac:dyDescent="0.3">
      <c r="A2226" s="98">
        <v>2223</v>
      </c>
      <c r="AI2226" s="2" t="s">
        <v>10072</v>
      </c>
    </row>
    <row r="2227" spans="1:35" x14ac:dyDescent="0.3">
      <c r="A2227" s="98">
        <v>2224</v>
      </c>
      <c r="AI2227" s="4" t="s">
        <v>12344</v>
      </c>
    </row>
    <row r="2228" spans="1:35" x14ac:dyDescent="0.3">
      <c r="A2228" s="98">
        <v>2225</v>
      </c>
      <c r="AI2228" s="2" t="s">
        <v>10481</v>
      </c>
    </row>
    <row r="2229" spans="1:35" x14ac:dyDescent="0.3">
      <c r="A2229" s="98">
        <v>2226</v>
      </c>
      <c r="AI2229" s="4" t="s">
        <v>12345</v>
      </c>
    </row>
    <row r="2230" spans="1:35" x14ac:dyDescent="0.3">
      <c r="A2230" s="98">
        <v>2227</v>
      </c>
      <c r="AI2230" s="2" t="s">
        <v>10734</v>
      </c>
    </row>
    <row r="2231" spans="1:35" x14ac:dyDescent="0.3">
      <c r="A2231" s="98">
        <v>2228</v>
      </c>
      <c r="AI2231" s="2" t="s">
        <v>11045</v>
      </c>
    </row>
    <row r="2232" spans="1:35" x14ac:dyDescent="0.3">
      <c r="A2232" s="98">
        <v>2229</v>
      </c>
      <c r="AI2232" s="2" t="s">
        <v>9457</v>
      </c>
    </row>
    <row r="2233" spans="1:35" x14ac:dyDescent="0.3">
      <c r="A2233" s="98">
        <v>2230</v>
      </c>
      <c r="AI2233" s="2" t="s">
        <v>9438</v>
      </c>
    </row>
    <row r="2234" spans="1:35" x14ac:dyDescent="0.3">
      <c r="A2234" s="98">
        <v>2231</v>
      </c>
      <c r="AI2234" s="2" t="s">
        <v>9232</v>
      </c>
    </row>
    <row r="2235" spans="1:35" x14ac:dyDescent="0.3">
      <c r="A2235" s="98">
        <v>2232</v>
      </c>
      <c r="AI2235" s="2" t="s">
        <v>9371</v>
      </c>
    </row>
    <row r="2236" spans="1:35" x14ac:dyDescent="0.3">
      <c r="A2236" s="98">
        <v>2233</v>
      </c>
      <c r="AI2236" s="2" t="s">
        <v>9984</v>
      </c>
    </row>
    <row r="2237" spans="1:35" x14ac:dyDescent="0.3">
      <c r="A2237" s="98">
        <v>2234</v>
      </c>
      <c r="AI2237" s="2" t="s">
        <v>9335</v>
      </c>
    </row>
    <row r="2238" spans="1:35" x14ac:dyDescent="0.3">
      <c r="A2238" s="98">
        <v>2235</v>
      </c>
      <c r="AI2238" s="2" t="s">
        <v>10404</v>
      </c>
    </row>
    <row r="2239" spans="1:35" x14ac:dyDescent="0.3">
      <c r="A2239" s="98">
        <v>2236</v>
      </c>
      <c r="AI2239" s="4" t="s">
        <v>12346</v>
      </c>
    </row>
    <row r="2240" spans="1:35" x14ac:dyDescent="0.3">
      <c r="A2240" s="98">
        <v>2237</v>
      </c>
      <c r="AI2240" s="2" t="s">
        <v>10437</v>
      </c>
    </row>
    <row r="2241" spans="1:35" x14ac:dyDescent="0.3">
      <c r="A2241" s="98">
        <v>2238</v>
      </c>
      <c r="AI2241" s="2" t="s">
        <v>10934</v>
      </c>
    </row>
    <row r="2242" spans="1:35" x14ac:dyDescent="0.3">
      <c r="A2242" s="98">
        <v>2239</v>
      </c>
      <c r="AI2242" s="2" t="s">
        <v>9876</v>
      </c>
    </row>
    <row r="2243" spans="1:35" x14ac:dyDescent="0.3">
      <c r="A2243" s="98">
        <v>2240</v>
      </c>
      <c r="AI2243" s="2" t="s">
        <v>10220</v>
      </c>
    </row>
    <row r="2244" spans="1:35" x14ac:dyDescent="0.3">
      <c r="A2244" s="98">
        <v>2241</v>
      </c>
      <c r="AI2244" s="2" t="s">
        <v>9933</v>
      </c>
    </row>
    <row r="2245" spans="1:35" x14ac:dyDescent="0.3">
      <c r="A2245" s="98">
        <v>2242</v>
      </c>
      <c r="AI2245" s="2" t="s">
        <v>10382</v>
      </c>
    </row>
    <row r="2246" spans="1:35" x14ac:dyDescent="0.3">
      <c r="A2246" s="98">
        <v>2243</v>
      </c>
      <c r="AI2246" s="2" t="s">
        <v>10517</v>
      </c>
    </row>
    <row r="2247" spans="1:35" x14ac:dyDescent="0.3">
      <c r="A2247" s="98">
        <v>2244</v>
      </c>
      <c r="AI2247" s="4" t="s">
        <v>12347</v>
      </c>
    </row>
    <row r="2248" spans="1:35" x14ac:dyDescent="0.3">
      <c r="A2248" s="98">
        <v>2245</v>
      </c>
      <c r="AI2248" s="2" t="s">
        <v>9761</v>
      </c>
    </row>
    <row r="2249" spans="1:35" x14ac:dyDescent="0.3">
      <c r="A2249" s="98">
        <v>2246</v>
      </c>
      <c r="AI2249" s="2" t="s">
        <v>10947</v>
      </c>
    </row>
    <row r="2250" spans="1:35" x14ac:dyDescent="0.3">
      <c r="A2250" s="98">
        <v>2247</v>
      </c>
      <c r="AI2250" s="2" t="s">
        <v>11078</v>
      </c>
    </row>
    <row r="2251" spans="1:35" x14ac:dyDescent="0.3">
      <c r="A2251" s="98">
        <v>2248</v>
      </c>
      <c r="AI2251" s="2" t="s">
        <v>10241</v>
      </c>
    </row>
    <row r="2252" spans="1:35" x14ac:dyDescent="0.3">
      <c r="A2252" s="98">
        <v>2249</v>
      </c>
      <c r="AI2252" s="2" t="s">
        <v>9968</v>
      </c>
    </row>
    <row r="2253" spans="1:35" x14ac:dyDescent="0.3">
      <c r="A2253" s="98">
        <v>2250</v>
      </c>
      <c r="AI2253" s="4" t="s">
        <v>12348</v>
      </c>
    </row>
    <row r="2254" spans="1:35" x14ac:dyDescent="0.3">
      <c r="A2254" s="98">
        <v>2251</v>
      </c>
      <c r="AI2254" s="2" t="s">
        <v>10445</v>
      </c>
    </row>
    <row r="2255" spans="1:35" x14ac:dyDescent="0.3">
      <c r="A2255" s="98">
        <v>2252</v>
      </c>
      <c r="AI2255" s="2" t="s">
        <v>10982</v>
      </c>
    </row>
    <row r="2256" spans="1:35" x14ac:dyDescent="0.3">
      <c r="A2256" s="98">
        <v>2253</v>
      </c>
      <c r="AI2256" s="2" t="s">
        <v>9601</v>
      </c>
    </row>
    <row r="2257" spans="1:35" x14ac:dyDescent="0.3">
      <c r="A2257" s="98">
        <v>2254</v>
      </c>
      <c r="AI2257" s="2" t="s">
        <v>9527</v>
      </c>
    </row>
    <row r="2258" spans="1:35" x14ac:dyDescent="0.3">
      <c r="A2258" s="98">
        <v>2255</v>
      </c>
      <c r="AI2258" s="4" t="s">
        <v>12349</v>
      </c>
    </row>
    <row r="2259" spans="1:35" x14ac:dyDescent="0.3">
      <c r="A2259" s="98">
        <v>2256</v>
      </c>
      <c r="AI2259" s="2" t="s">
        <v>10251</v>
      </c>
    </row>
    <row r="2260" spans="1:35" x14ac:dyDescent="0.3">
      <c r="A2260" s="98">
        <v>2257</v>
      </c>
      <c r="AI2260" s="2" t="s">
        <v>11054</v>
      </c>
    </row>
    <row r="2261" spans="1:35" x14ac:dyDescent="0.3">
      <c r="A2261" s="98">
        <v>2258</v>
      </c>
      <c r="AI2261" s="2" t="s">
        <v>10888</v>
      </c>
    </row>
    <row r="2262" spans="1:35" x14ac:dyDescent="0.3">
      <c r="A2262" s="98">
        <v>2259</v>
      </c>
      <c r="AI2262" s="2" t="s">
        <v>9706</v>
      </c>
    </row>
    <row r="2263" spans="1:35" x14ac:dyDescent="0.3">
      <c r="A2263" s="98">
        <v>2260</v>
      </c>
      <c r="AI2263" s="2" t="s">
        <v>10705</v>
      </c>
    </row>
    <row r="2264" spans="1:35" x14ac:dyDescent="0.3">
      <c r="A2264" s="98">
        <v>2261</v>
      </c>
      <c r="AI2264" s="2" t="s">
        <v>10262</v>
      </c>
    </row>
    <row r="2265" spans="1:35" x14ac:dyDescent="0.3">
      <c r="A2265" s="98">
        <v>2262</v>
      </c>
      <c r="AI2265" s="4" t="s">
        <v>12350</v>
      </c>
    </row>
    <row r="2266" spans="1:35" x14ac:dyDescent="0.3">
      <c r="A2266" s="98">
        <v>2263</v>
      </c>
      <c r="AI2266" s="2" t="s">
        <v>10358</v>
      </c>
    </row>
    <row r="2267" spans="1:35" x14ac:dyDescent="0.3">
      <c r="A2267" s="98">
        <v>2264</v>
      </c>
      <c r="AI2267" s="2" t="s">
        <v>10136</v>
      </c>
    </row>
    <row r="2268" spans="1:35" x14ac:dyDescent="0.3">
      <c r="A2268" s="98">
        <v>2265</v>
      </c>
      <c r="AI2268" s="2" t="s">
        <v>10206</v>
      </c>
    </row>
    <row r="2269" spans="1:35" x14ac:dyDescent="0.3">
      <c r="A2269" s="98">
        <v>2266</v>
      </c>
      <c r="AI2269" s="2" t="s">
        <v>9429</v>
      </c>
    </row>
    <row r="2270" spans="1:35" x14ac:dyDescent="0.3">
      <c r="A2270" s="98">
        <v>2267</v>
      </c>
      <c r="AI2270" s="2" t="s">
        <v>10004</v>
      </c>
    </row>
    <row r="2271" spans="1:35" x14ac:dyDescent="0.3">
      <c r="A2271" s="98">
        <v>2268</v>
      </c>
      <c r="AI2271" s="4" t="s">
        <v>12351</v>
      </c>
    </row>
    <row r="2272" spans="1:35" x14ac:dyDescent="0.3">
      <c r="A2272" s="98">
        <v>2269</v>
      </c>
      <c r="AI2272" s="2" t="s">
        <v>9796</v>
      </c>
    </row>
    <row r="2273" spans="1:35" x14ac:dyDescent="0.3">
      <c r="A2273" s="98">
        <v>2270</v>
      </c>
      <c r="AI2273" s="2" t="s">
        <v>10586</v>
      </c>
    </row>
    <row r="2274" spans="1:35" x14ac:dyDescent="0.3">
      <c r="A2274" s="98">
        <v>2271</v>
      </c>
      <c r="AI2274" s="2" t="s">
        <v>10341</v>
      </c>
    </row>
    <row r="2275" spans="1:35" x14ac:dyDescent="0.3">
      <c r="A2275" s="98">
        <v>2272</v>
      </c>
      <c r="AI2275" s="2" t="s">
        <v>9679</v>
      </c>
    </row>
    <row r="2276" spans="1:35" x14ac:dyDescent="0.3">
      <c r="A2276" s="98">
        <v>2273</v>
      </c>
      <c r="AI2276" s="2" t="s">
        <v>10663</v>
      </c>
    </row>
    <row r="2277" spans="1:35" x14ac:dyDescent="0.3">
      <c r="A2277" s="98">
        <v>2274</v>
      </c>
      <c r="AI2277" s="2" t="s">
        <v>10110</v>
      </c>
    </row>
    <row r="2278" spans="1:35" x14ac:dyDescent="0.3">
      <c r="A2278" s="98">
        <v>2275</v>
      </c>
      <c r="AI2278" s="2" t="s">
        <v>10625</v>
      </c>
    </row>
    <row r="2279" spans="1:35" x14ac:dyDescent="0.3">
      <c r="A2279" s="98">
        <v>2276</v>
      </c>
      <c r="AI2279" s="2" t="s">
        <v>9555</v>
      </c>
    </row>
    <row r="2280" spans="1:35" x14ac:dyDescent="0.3">
      <c r="A2280" s="98">
        <v>2277</v>
      </c>
      <c r="AI2280" s="2" t="s">
        <v>10476</v>
      </c>
    </row>
    <row r="2281" spans="1:35" x14ac:dyDescent="0.3">
      <c r="A2281" s="98">
        <v>2278</v>
      </c>
      <c r="AI2281" s="2" t="s">
        <v>10323</v>
      </c>
    </row>
    <row r="2282" spans="1:35" x14ac:dyDescent="0.3">
      <c r="A2282" s="98">
        <v>2279</v>
      </c>
      <c r="AI2282" s="4" t="s">
        <v>12352</v>
      </c>
    </row>
    <row r="2283" spans="1:35" x14ac:dyDescent="0.3">
      <c r="A2283" s="98">
        <v>2280</v>
      </c>
      <c r="AI2283" s="2" t="s">
        <v>10150</v>
      </c>
    </row>
    <row r="2284" spans="1:35" x14ac:dyDescent="0.3">
      <c r="A2284" s="98">
        <v>2281</v>
      </c>
      <c r="AI2284" s="2" t="s">
        <v>9989</v>
      </c>
    </row>
    <row r="2285" spans="1:35" x14ac:dyDescent="0.3">
      <c r="A2285" s="98">
        <v>2282</v>
      </c>
      <c r="AI2285" s="2" t="s">
        <v>11217</v>
      </c>
    </row>
    <row r="2286" spans="1:35" x14ac:dyDescent="0.3">
      <c r="A2286" s="98">
        <v>2283</v>
      </c>
      <c r="AI2286" s="2" t="s">
        <v>10327</v>
      </c>
    </row>
    <row r="2287" spans="1:35" x14ac:dyDescent="0.3">
      <c r="A2287" s="98">
        <v>2284</v>
      </c>
      <c r="AI2287" s="2" t="s">
        <v>10837</v>
      </c>
    </row>
    <row r="2288" spans="1:35" x14ac:dyDescent="0.3">
      <c r="A2288" s="98">
        <v>2285</v>
      </c>
      <c r="AI2288" s="2" t="s">
        <v>10065</v>
      </c>
    </row>
    <row r="2289" spans="1:35" x14ac:dyDescent="0.3">
      <c r="A2289" s="98">
        <v>2286</v>
      </c>
      <c r="AI2289" s="2" t="s">
        <v>10680</v>
      </c>
    </row>
    <row r="2290" spans="1:35" x14ac:dyDescent="0.3">
      <c r="A2290" s="98">
        <v>2287</v>
      </c>
      <c r="AI2290" s="2" t="s">
        <v>9937</v>
      </c>
    </row>
    <row r="2291" spans="1:35" x14ac:dyDescent="0.3">
      <c r="A2291" s="98">
        <v>2288</v>
      </c>
      <c r="AI2291" s="2" t="s">
        <v>10578</v>
      </c>
    </row>
    <row r="2292" spans="1:35" x14ac:dyDescent="0.3">
      <c r="A2292" s="98">
        <v>2289</v>
      </c>
      <c r="AI2292" s="2" t="s">
        <v>10557</v>
      </c>
    </row>
    <row r="2293" spans="1:35" x14ac:dyDescent="0.3">
      <c r="A2293" s="98">
        <v>2290</v>
      </c>
      <c r="AI2293" s="2" t="s">
        <v>10741</v>
      </c>
    </row>
    <row r="2294" spans="1:35" x14ac:dyDescent="0.3">
      <c r="A2294" s="98">
        <v>2291</v>
      </c>
      <c r="AI2294" s="4" t="s">
        <v>12353</v>
      </c>
    </row>
    <row r="2295" spans="1:35" x14ac:dyDescent="0.3">
      <c r="A2295" s="98">
        <v>2292</v>
      </c>
      <c r="AI2295" s="2" t="s">
        <v>10228</v>
      </c>
    </row>
    <row r="2296" spans="1:35" x14ac:dyDescent="0.3">
      <c r="A2296" s="98">
        <v>2293</v>
      </c>
      <c r="AI2296" s="2" t="s">
        <v>9357</v>
      </c>
    </row>
    <row r="2297" spans="1:35" x14ac:dyDescent="0.3">
      <c r="A2297" s="98">
        <v>2294</v>
      </c>
      <c r="AI2297" s="2" t="s">
        <v>10787</v>
      </c>
    </row>
    <row r="2298" spans="1:35" x14ac:dyDescent="0.3">
      <c r="A2298" s="98">
        <v>2295</v>
      </c>
      <c r="AI2298" s="4" t="s">
        <v>12354</v>
      </c>
    </row>
    <row r="2299" spans="1:35" x14ac:dyDescent="0.3">
      <c r="A2299" s="98">
        <v>2296</v>
      </c>
      <c r="AI2299" s="2" t="s">
        <v>10972</v>
      </c>
    </row>
    <row r="2300" spans="1:35" x14ac:dyDescent="0.3">
      <c r="A2300" s="98">
        <v>2297</v>
      </c>
      <c r="AI2300" s="2" t="s">
        <v>10482</v>
      </c>
    </row>
    <row r="2301" spans="1:35" x14ac:dyDescent="0.3">
      <c r="A2301" s="98">
        <v>2298</v>
      </c>
      <c r="AI2301" s="2" t="s">
        <v>11042</v>
      </c>
    </row>
    <row r="2302" spans="1:35" x14ac:dyDescent="0.3">
      <c r="A2302" s="98">
        <v>2299</v>
      </c>
      <c r="AI2302" s="2" t="s">
        <v>10304</v>
      </c>
    </row>
    <row r="2303" spans="1:35" x14ac:dyDescent="0.3">
      <c r="A2303" s="98">
        <v>2300</v>
      </c>
      <c r="AI2303" s="2" t="s">
        <v>9813</v>
      </c>
    </row>
    <row r="2304" spans="1:35" x14ac:dyDescent="0.3">
      <c r="A2304" s="98">
        <v>2301</v>
      </c>
      <c r="AI2304" s="2" t="s">
        <v>10991</v>
      </c>
    </row>
    <row r="2305" spans="1:35" x14ac:dyDescent="0.3">
      <c r="A2305" s="98">
        <v>2302</v>
      </c>
      <c r="AI2305" s="2" t="s">
        <v>10477</v>
      </c>
    </row>
    <row r="2306" spans="1:35" x14ac:dyDescent="0.3">
      <c r="A2306" s="98">
        <v>2303</v>
      </c>
      <c r="AI2306" s="2" t="s">
        <v>10565</v>
      </c>
    </row>
    <row r="2307" spans="1:35" x14ac:dyDescent="0.3">
      <c r="A2307" s="98">
        <v>2304</v>
      </c>
      <c r="AI2307" s="2" t="s">
        <v>9345</v>
      </c>
    </row>
    <row r="2308" spans="1:35" x14ac:dyDescent="0.3">
      <c r="A2308" s="98">
        <v>2305</v>
      </c>
      <c r="AI2308" s="2" t="s">
        <v>9809</v>
      </c>
    </row>
    <row r="2309" spans="1:35" x14ac:dyDescent="0.3">
      <c r="A2309" s="98">
        <v>2306</v>
      </c>
      <c r="AI2309" s="2" t="s">
        <v>9632</v>
      </c>
    </row>
    <row r="2310" spans="1:35" x14ac:dyDescent="0.3">
      <c r="A2310" s="98">
        <v>2307</v>
      </c>
      <c r="AI2310" s="2" t="s">
        <v>10393</v>
      </c>
    </row>
    <row r="2311" spans="1:35" x14ac:dyDescent="0.3">
      <c r="A2311" s="98">
        <v>2308</v>
      </c>
      <c r="AI2311" s="2" t="s">
        <v>9574</v>
      </c>
    </row>
    <row r="2312" spans="1:35" x14ac:dyDescent="0.3">
      <c r="A2312" s="98">
        <v>2309</v>
      </c>
      <c r="AI2312" s="2" t="s">
        <v>9986</v>
      </c>
    </row>
    <row r="2313" spans="1:35" x14ac:dyDescent="0.3">
      <c r="A2313" s="98">
        <v>2310</v>
      </c>
      <c r="AI2313" s="2" t="s">
        <v>9993</v>
      </c>
    </row>
    <row r="2314" spans="1:35" x14ac:dyDescent="0.3">
      <c r="A2314" s="98">
        <v>2311</v>
      </c>
      <c r="AI2314" s="2" t="s">
        <v>11183</v>
      </c>
    </row>
    <row r="2315" spans="1:35" x14ac:dyDescent="0.3">
      <c r="A2315" s="98">
        <v>2312</v>
      </c>
      <c r="AI2315" s="2" t="s">
        <v>10412</v>
      </c>
    </row>
    <row r="2316" spans="1:35" x14ac:dyDescent="0.3">
      <c r="A2316" s="98">
        <v>2313</v>
      </c>
      <c r="AI2316" s="2" t="s">
        <v>10595</v>
      </c>
    </row>
    <row r="2317" spans="1:35" x14ac:dyDescent="0.3">
      <c r="A2317" s="98">
        <v>2314</v>
      </c>
      <c r="AI2317" s="2" t="s">
        <v>10767</v>
      </c>
    </row>
    <row r="2318" spans="1:35" x14ac:dyDescent="0.3">
      <c r="A2318" s="98">
        <v>2315</v>
      </c>
      <c r="AI2318" s="4" t="s">
        <v>12355</v>
      </c>
    </row>
    <row r="2319" spans="1:35" x14ac:dyDescent="0.3">
      <c r="A2319" s="98">
        <v>2316</v>
      </c>
      <c r="AI2319" s="2" t="s">
        <v>10809</v>
      </c>
    </row>
    <row r="2320" spans="1:35" x14ac:dyDescent="0.3">
      <c r="A2320" s="98">
        <v>2317</v>
      </c>
      <c r="AI2320" s="2" t="s">
        <v>10957</v>
      </c>
    </row>
    <row r="2321" spans="1:35" x14ac:dyDescent="0.3">
      <c r="A2321" s="98">
        <v>2318</v>
      </c>
      <c r="AI2321" s="2" t="s">
        <v>10386</v>
      </c>
    </row>
    <row r="2322" spans="1:35" x14ac:dyDescent="0.3">
      <c r="A2322" s="98">
        <v>2319</v>
      </c>
      <c r="AI2322" s="2" t="s">
        <v>10601</v>
      </c>
    </row>
    <row r="2323" spans="1:35" x14ac:dyDescent="0.3">
      <c r="A2323" s="98">
        <v>2320</v>
      </c>
      <c r="AI2323" s="2" t="s">
        <v>9398</v>
      </c>
    </row>
    <row r="2324" spans="1:35" x14ac:dyDescent="0.3">
      <c r="A2324" s="98">
        <v>2321</v>
      </c>
      <c r="AI2324" s="2" t="s">
        <v>9811</v>
      </c>
    </row>
    <row r="2325" spans="1:35" x14ac:dyDescent="0.3">
      <c r="A2325" s="98">
        <v>2322</v>
      </c>
      <c r="AI2325" s="2" t="s">
        <v>10866</v>
      </c>
    </row>
    <row r="2326" spans="1:35" x14ac:dyDescent="0.3">
      <c r="A2326" s="98">
        <v>2323</v>
      </c>
      <c r="AI2326" s="2" t="s">
        <v>10152</v>
      </c>
    </row>
    <row r="2327" spans="1:35" x14ac:dyDescent="0.3">
      <c r="A2327" s="98">
        <v>2324</v>
      </c>
      <c r="AI2327" s="2" t="s">
        <v>10508</v>
      </c>
    </row>
    <row r="2328" spans="1:35" x14ac:dyDescent="0.3">
      <c r="A2328" s="98">
        <v>2325</v>
      </c>
      <c r="AI2328" s="2" t="s">
        <v>9420</v>
      </c>
    </row>
    <row r="2329" spans="1:35" x14ac:dyDescent="0.3">
      <c r="A2329" s="98">
        <v>2326</v>
      </c>
      <c r="AI2329" s="2" t="s">
        <v>9866</v>
      </c>
    </row>
    <row r="2330" spans="1:35" x14ac:dyDescent="0.3">
      <c r="A2330" s="98">
        <v>2327</v>
      </c>
      <c r="AI2330" s="2" t="s">
        <v>10299</v>
      </c>
    </row>
    <row r="2331" spans="1:35" x14ac:dyDescent="0.3">
      <c r="A2331" s="98">
        <v>2328</v>
      </c>
      <c r="AI2331" s="2" t="s">
        <v>10294</v>
      </c>
    </row>
    <row r="2332" spans="1:35" x14ac:dyDescent="0.3">
      <c r="A2332" s="98">
        <v>2329</v>
      </c>
      <c r="AI2332" s="2" t="s">
        <v>10007</v>
      </c>
    </row>
    <row r="2333" spans="1:35" x14ac:dyDescent="0.3">
      <c r="A2333" s="98">
        <v>2330</v>
      </c>
      <c r="AI2333" s="2" t="s">
        <v>10777</v>
      </c>
    </row>
    <row r="2334" spans="1:35" x14ac:dyDescent="0.3">
      <c r="A2334" s="98">
        <v>2331</v>
      </c>
      <c r="AI2334" s="2" t="s">
        <v>9374</v>
      </c>
    </row>
    <row r="2335" spans="1:35" x14ac:dyDescent="0.3">
      <c r="A2335" s="98">
        <v>2332</v>
      </c>
      <c r="AI2335" s="2" t="s">
        <v>9249</v>
      </c>
    </row>
    <row r="2336" spans="1:35" x14ac:dyDescent="0.3">
      <c r="A2336" s="98">
        <v>2333</v>
      </c>
      <c r="AI2336" s="2" t="s">
        <v>11172</v>
      </c>
    </row>
    <row r="2337" spans="1:35" x14ac:dyDescent="0.3">
      <c r="A2337" s="98">
        <v>2334</v>
      </c>
      <c r="AI2337" s="2" t="s">
        <v>10839</v>
      </c>
    </row>
  </sheetData>
  <sortState ref="AI4:AI2337">
    <sortCondition ref="AI2337"/>
  </sortState>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2"/>
  <sheetViews>
    <sheetView workbookViewId="0">
      <pane xSplit="1" ySplit="2" topLeftCell="B3" activePane="bottomRight" state="frozen"/>
      <selection pane="topRight" activeCell="B1" sqref="B1"/>
      <selection pane="bottomLeft" activeCell="A3" sqref="A3"/>
      <selection pane="bottomRight"/>
    </sheetView>
  </sheetViews>
  <sheetFormatPr defaultColWidth="9.140625" defaultRowHeight="16.5" x14ac:dyDescent="0.3"/>
  <cols>
    <col min="1" max="1" width="9.140625" style="98"/>
    <col min="2" max="7" width="19.7109375" style="8" customWidth="1"/>
    <col min="8" max="16384" width="9.140625" style="2"/>
  </cols>
  <sheetData>
    <row r="1" spans="1:7" s="99" customFormat="1" ht="14.25" x14ac:dyDescent="0.2">
      <c r="A1" s="98" t="s">
        <v>9214</v>
      </c>
      <c r="B1" s="101" t="s">
        <v>4315</v>
      </c>
      <c r="C1" s="101" t="s">
        <v>629</v>
      </c>
      <c r="D1" s="101" t="s">
        <v>9216</v>
      </c>
      <c r="E1" s="101" t="s">
        <v>9217</v>
      </c>
      <c r="F1" s="101" t="s">
        <v>9218</v>
      </c>
      <c r="G1" s="101" t="s">
        <v>1916</v>
      </c>
    </row>
    <row r="2" spans="1:7" s="99" customFormat="1" ht="14.25" x14ac:dyDescent="0.2">
      <c r="A2" s="98" t="s">
        <v>0</v>
      </c>
      <c r="B2" s="101" t="s">
        <v>9215</v>
      </c>
      <c r="C2" s="101" t="s">
        <v>9215</v>
      </c>
      <c r="D2" s="101" t="s">
        <v>9215</v>
      </c>
      <c r="E2" s="101" t="s">
        <v>9215</v>
      </c>
      <c r="F2" s="101" t="s">
        <v>9215</v>
      </c>
      <c r="G2" s="101" t="s">
        <v>9215</v>
      </c>
    </row>
    <row r="3" spans="1:7" ht="14.1" x14ac:dyDescent="0.3">
      <c r="A3" s="98">
        <v>1</v>
      </c>
      <c r="B3" s="8" t="s">
        <v>14804</v>
      </c>
      <c r="C3" s="8" t="s">
        <v>14805</v>
      </c>
      <c r="D3" s="8" t="s">
        <v>14806</v>
      </c>
      <c r="E3" s="8" t="s">
        <v>14807</v>
      </c>
      <c r="F3" s="8" t="s">
        <v>14805</v>
      </c>
      <c r="G3" s="8" t="s">
        <v>14806</v>
      </c>
    </row>
    <row r="4" spans="1:7" ht="14.1" x14ac:dyDescent="0.3">
      <c r="A4" s="98">
        <v>2</v>
      </c>
      <c r="B4" s="8" t="s">
        <v>14804</v>
      </c>
      <c r="C4" s="8" t="s">
        <v>14805</v>
      </c>
      <c r="D4" s="8" t="s">
        <v>14806</v>
      </c>
      <c r="E4" s="8" t="s">
        <v>14806</v>
      </c>
      <c r="F4" s="8" t="s">
        <v>14806</v>
      </c>
      <c r="G4" s="8" t="s">
        <v>14806</v>
      </c>
    </row>
    <row r="5" spans="1:7" ht="14.1" x14ac:dyDescent="0.3">
      <c r="A5" s="98">
        <v>3</v>
      </c>
      <c r="B5" s="8" t="s">
        <v>14804</v>
      </c>
      <c r="C5" s="8" t="s">
        <v>14807</v>
      </c>
      <c r="D5" s="8" t="s">
        <v>14808</v>
      </c>
      <c r="E5" s="8" t="s">
        <v>14806</v>
      </c>
      <c r="F5" s="8" t="s">
        <v>14808</v>
      </c>
      <c r="G5" s="8" t="s">
        <v>14806</v>
      </c>
    </row>
    <row r="6" spans="1:7" ht="14.1" x14ac:dyDescent="0.3">
      <c r="A6" s="98">
        <v>4</v>
      </c>
      <c r="B6" s="8" t="s">
        <v>14809</v>
      </c>
      <c r="C6" s="8" t="s">
        <v>14807</v>
      </c>
      <c r="D6" s="8" t="s">
        <v>14808</v>
      </c>
      <c r="E6" s="8" t="s">
        <v>14808</v>
      </c>
      <c r="F6" s="8" t="s">
        <v>14810</v>
      </c>
      <c r="G6" s="8" t="s">
        <v>14808</v>
      </c>
    </row>
    <row r="7" spans="1:7" ht="14.1" x14ac:dyDescent="0.3">
      <c r="A7" s="98">
        <v>5</v>
      </c>
      <c r="B7" s="8" t="s">
        <v>14809</v>
      </c>
      <c r="C7" s="8" t="s">
        <v>14806</v>
      </c>
      <c r="D7" s="8" t="s">
        <v>14810</v>
      </c>
      <c r="E7" s="8" t="s">
        <v>14808</v>
      </c>
      <c r="F7" s="8" t="s">
        <v>14811</v>
      </c>
      <c r="G7" s="8" t="s">
        <v>14808</v>
      </c>
    </row>
    <row r="8" spans="1:7" ht="14.1" x14ac:dyDescent="0.3">
      <c r="A8" s="98">
        <v>6</v>
      </c>
      <c r="B8" s="8" t="s">
        <v>14809</v>
      </c>
      <c r="C8" s="8" t="s">
        <v>14806</v>
      </c>
      <c r="D8" s="8" t="s">
        <v>14810</v>
      </c>
      <c r="E8" s="8" t="s">
        <v>14810</v>
      </c>
      <c r="F8" s="8" t="s">
        <v>14812</v>
      </c>
      <c r="G8" s="8" t="s">
        <v>14808</v>
      </c>
    </row>
    <row r="9" spans="1:7" ht="14.1" x14ac:dyDescent="0.3">
      <c r="A9" s="98">
        <v>7</v>
      </c>
      <c r="B9" s="8" t="s">
        <v>14813</v>
      </c>
      <c r="C9" s="8" t="s">
        <v>14808</v>
      </c>
      <c r="D9" s="8" t="s">
        <v>14811</v>
      </c>
      <c r="E9" s="8" t="s">
        <v>14810</v>
      </c>
      <c r="F9" s="8" t="s">
        <v>14814</v>
      </c>
      <c r="G9" s="8" t="s">
        <v>14812</v>
      </c>
    </row>
    <row r="10" spans="1:7" ht="14.1" x14ac:dyDescent="0.3">
      <c r="A10" s="98">
        <v>8</v>
      </c>
      <c r="B10" s="8" t="s">
        <v>14813</v>
      </c>
      <c r="C10" s="8" t="s">
        <v>14808</v>
      </c>
      <c r="D10" s="8" t="s">
        <v>14811</v>
      </c>
      <c r="E10" s="8" t="s">
        <v>14811</v>
      </c>
      <c r="F10" s="8" t="s">
        <v>14815</v>
      </c>
      <c r="G10" s="8" t="s">
        <v>14812</v>
      </c>
    </row>
    <row r="11" spans="1:7" ht="14.1" x14ac:dyDescent="0.3">
      <c r="A11" s="98">
        <v>9</v>
      </c>
      <c r="B11" s="8" t="s">
        <v>14813</v>
      </c>
      <c r="C11" s="8" t="s">
        <v>14816</v>
      </c>
      <c r="D11" s="8" t="s">
        <v>14815</v>
      </c>
      <c r="E11" s="8" t="s">
        <v>14811</v>
      </c>
      <c r="F11" s="8" t="s">
        <v>14817</v>
      </c>
      <c r="G11" s="8" t="s">
        <v>14812</v>
      </c>
    </row>
    <row r="12" spans="1:7" ht="14.1" x14ac:dyDescent="0.3">
      <c r="A12" s="98">
        <v>10</v>
      </c>
      <c r="B12" s="8" t="s">
        <v>14813</v>
      </c>
      <c r="C12" s="8" t="s">
        <v>14816</v>
      </c>
      <c r="D12" s="8" t="s">
        <v>14815</v>
      </c>
      <c r="E12" s="8" t="s">
        <v>14815</v>
      </c>
      <c r="F12" s="8" t="s">
        <v>14818</v>
      </c>
      <c r="G12" s="8" t="s">
        <v>14814</v>
      </c>
    </row>
    <row r="13" spans="1:7" ht="14.1" x14ac:dyDescent="0.3">
      <c r="A13" s="98">
        <v>11</v>
      </c>
      <c r="B13" s="8" t="s">
        <v>14819</v>
      </c>
      <c r="C13" s="8" t="s">
        <v>14820</v>
      </c>
      <c r="D13" s="8" t="s">
        <v>14815</v>
      </c>
      <c r="E13" s="8" t="s">
        <v>14817</v>
      </c>
      <c r="F13" s="8" t="s">
        <v>14821</v>
      </c>
      <c r="G13" s="8" t="s">
        <v>14814</v>
      </c>
    </row>
    <row r="14" spans="1:7" ht="14.1" x14ac:dyDescent="0.3">
      <c r="A14" s="98">
        <v>12</v>
      </c>
      <c r="B14" s="8" t="s">
        <v>14819</v>
      </c>
      <c r="C14" s="8" t="s">
        <v>14820</v>
      </c>
      <c r="D14" s="8" t="s">
        <v>14817</v>
      </c>
      <c r="E14" s="8" t="s">
        <v>14818</v>
      </c>
      <c r="F14" s="8" t="s">
        <v>14822</v>
      </c>
      <c r="G14" s="8" t="s">
        <v>14814</v>
      </c>
    </row>
    <row r="15" spans="1:7" ht="14.1" x14ac:dyDescent="0.3">
      <c r="A15" s="98">
        <v>13</v>
      </c>
      <c r="B15" s="8" t="s">
        <v>14819</v>
      </c>
      <c r="C15" s="8" t="s">
        <v>14823</v>
      </c>
      <c r="D15" s="8" t="s">
        <v>14817</v>
      </c>
      <c r="E15" s="8" t="s">
        <v>14821</v>
      </c>
      <c r="F15" s="8" t="s">
        <v>14824</v>
      </c>
      <c r="G15" s="8" t="s">
        <v>14822</v>
      </c>
    </row>
    <row r="16" spans="1:7" ht="14.1" x14ac:dyDescent="0.3">
      <c r="A16" s="98">
        <v>14</v>
      </c>
      <c r="B16" s="8" t="s">
        <v>14825</v>
      </c>
      <c r="C16" s="8" t="s">
        <v>14823</v>
      </c>
      <c r="D16" s="8" t="s">
        <v>14818</v>
      </c>
      <c r="E16" s="8" t="s">
        <v>14822</v>
      </c>
      <c r="F16" s="8" t="s">
        <v>14826</v>
      </c>
      <c r="G16" s="8" t="s">
        <v>14822</v>
      </c>
    </row>
    <row r="17" spans="1:7" ht="14.1" x14ac:dyDescent="0.3">
      <c r="A17" s="98">
        <v>15</v>
      </c>
      <c r="B17" s="8" t="s">
        <v>14825</v>
      </c>
      <c r="C17" s="8" t="s">
        <v>14827</v>
      </c>
      <c r="D17" s="8" t="s">
        <v>14818</v>
      </c>
      <c r="E17" s="8" t="s">
        <v>14824</v>
      </c>
      <c r="F17" s="8" t="s">
        <v>14828</v>
      </c>
      <c r="G17" s="8" t="s">
        <v>14822</v>
      </c>
    </row>
    <row r="18" spans="1:7" ht="14.1" x14ac:dyDescent="0.3">
      <c r="A18" s="98">
        <v>16</v>
      </c>
      <c r="B18" s="8" t="s">
        <v>14825</v>
      </c>
      <c r="C18" s="8" t="s">
        <v>14827</v>
      </c>
      <c r="D18" s="8" t="s">
        <v>14821</v>
      </c>
      <c r="E18" s="8" t="s">
        <v>14816</v>
      </c>
      <c r="F18" s="8" t="s">
        <v>14828</v>
      </c>
      <c r="G18" s="8" t="s">
        <v>14824</v>
      </c>
    </row>
    <row r="19" spans="1:7" ht="14.1" x14ac:dyDescent="0.3">
      <c r="A19" s="98">
        <v>17</v>
      </c>
      <c r="B19" s="8" t="s">
        <v>14829</v>
      </c>
      <c r="C19" s="8" t="s">
        <v>14830</v>
      </c>
      <c r="D19" s="8" t="s">
        <v>14821</v>
      </c>
      <c r="E19" s="8" t="s">
        <v>14820</v>
      </c>
      <c r="F19" s="8" t="s">
        <v>14816</v>
      </c>
      <c r="G19" s="8" t="s">
        <v>14824</v>
      </c>
    </row>
    <row r="20" spans="1:7" ht="14.1" x14ac:dyDescent="0.3">
      <c r="A20" s="98">
        <v>18</v>
      </c>
      <c r="B20" s="8" t="s">
        <v>14829</v>
      </c>
      <c r="C20" s="8" t="s">
        <v>14830</v>
      </c>
      <c r="D20" s="8" t="s">
        <v>14816</v>
      </c>
      <c r="E20" s="8" t="s">
        <v>14831</v>
      </c>
      <c r="F20" s="8" t="s">
        <v>14820</v>
      </c>
      <c r="G20" s="8" t="s">
        <v>14824</v>
      </c>
    </row>
    <row r="21" spans="1:7" ht="14.1" x14ac:dyDescent="0.3">
      <c r="A21" s="98">
        <v>19</v>
      </c>
      <c r="B21" s="8" t="s">
        <v>14829</v>
      </c>
      <c r="C21" s="8" t="s">
        <v>14832</v>
      </c>
      <c r="D21" s="8" t="s">
        <v>14816</v>
      </c>
      <c r="E21" s="8" t="s">
        <v>14833</v>
      </c>
      <c r="F21" s="8" t="s">
        <v>14831</v>
      </c>
      <c r="G21" s="8" t="s">
        <v>14826</v>
      </c>
    </row>
    <row r="22" spans="1:7" ht="14.1" x14ac:dyDescent="0.3">
      <c r="A22" s="98">
        <v>20</v>
      </c>
      <c r="B22" s="8" t="s">
        <v>14834</v>
      </c>
      <c r="C22" s="8" t="s">
        <v>14832</v>
      </c>
      <c r="D22" s="8" t="s">
        <v>14820</v>
      </c>
      <c r="E22" s="8" t="s">
        <v>14823</v>
      </c>
      <c r="F22" s="8" t="s">
        <v>14833</v>
      </c>
      <c r="G22" s="8" t="s">
        <v>14826</v>
      </c>
    </row>
    <row r="23" spans="1:7" ht="14.1" x14ac:dyDescent="0.3">
      <c r="A23" s="98">
        <v>21</v>
      </c>
      <c r="B23" s="8" t="s">
        <v>14834</v>
      </c>
      <c r="C23" s="8" t="s">
        <v>14835</v>
      </c>
      <c r="D23" s="8" t="s">
        <v>14820</v>
      </c>
      <c r="E23" s="8" t="s">
        <v>14823</v>
      </c>
      <c r="F23" s="8" t="s">
        <v>14823</v>
      </c>
      <c r="G23" s="8" t="s">
        <v>14826</v>
      </c>
    </row>
    <row r="24" spans="1:7" ht="14.1" x14ac:dyDescent="0.3">
      <c r="A24" s="98">
        <v>22</v>
      </c>
      <c r="B24" s="8" t="s">
        <v>14834</v>
      </c>
      <c r="C24" s="8" t="s">
        <v>14835</v>
      </c>
      <c r="D24" s="8" t="s">
        <v>14831</v>
      </c>
      <c r="E24" s="8" t="s">
        <v>14827</v>
      </c>
      <c r="F24" s="8" t="s">
        <v>14827</v>
      </c>
      <c r="G24" s="8" t="s">
        <v>14831</v>
      </c>
    </row>
    <row r="25" spans="1:7" ht="14.1" x14ac:dyDescent="0.3">
      <c r="A25" s="98">
        <v>23</v>
      </c>
      <c r="B25" s="8" t="s">
        <v>14834</v>
      </c>
      <c r="C25" s="8" t="s">
        <v>14836</v>
      </c>
      <c r="D25" s="8" t="s">
        <v>14831</v>
      </c>
      <c r="E25" s="8" t="s">
        <v>14827</v>
      </c>
      <c r="F25" s="8" t="s">
        <v>14830</v>
      </c>
      <c r="G25" s="8" t="s">
        <v>14831</v>
      </c>
    </row>
    <row r="26" spans="1:7" ht="14.1" x14ac:dyDescent="0.3">
      <c r="A26" s="98">
        <v>24</v>
      </c>
      <c r="B26" s="8" t="s">
        <v>14837</v>
      </c>
      <c r="C26" s="8" t="s">
        <v>14836</v>
      </c>
      <c r="D26" s="8" t="s">
        <v>14833</v>
      </c>
      <c r="E26" s="8" t="s">
        <v>14830</v>
      </c>
      <c r="F26" s="8" t="s">
        <v>14838</v>
      </c>
      <c r="G26" s="8" t="s">
        <v>14831</v>
      </c>
    </row>
    <row r="27" spans="1:7" ht="14.1" x14ac:dyDescent="0.3">
      <c r="A27" s="98">
        <v>25</v>
      </c>
      <c r="B27" s="8" t="s">
        <v>14837</v>
      </c>
      <c r="C27" s="8" t="s">
        <v>14839</v>
      </c>
      <c r="D27" s="8" t="s">
        <v>14833</v>
      </c>
      <c r="E27" s="8" t="s">
        <v>14838</v>
      </c>
      <c r="F27" s="8" t="s">
        <v>14840</v>
      </c>
      <c r="G27" s="8" t="s">
        <v>14833</v>
      </c>
    </row>
    <row r="28" spans="1:7" ht="14.1" x14ac:dyDescent="0.3">
      <c r="A28" s="98">
        <v>26</v>
      </c>
      <c r="B28" s="8" t="s">
        <v>14837</v>
      </c>
      <c r="C28" s="8" t="s">
        <v>14839</v>
      </c>
      <c r="D28" s="8" t="s">
        <v>14823</v>
      </c>
      <c r="E28" s="8" t="s">
        <v>14840</v>
      </c>
      <c r="F28" s="8" t="s">
        <v>14841</v>
      </c>
      <c r="G28" s="8" t="s">
        <v>14833</v>
      </c>
    </row>
    <row r="29" spans="1:7" ht="14.1" x14ac:dyDescent="0.3">
      <c r="A29" s="98">
        <v>27</v>
      </c>
      <c r="B29" s="8" t="s">
        <v>14842</v>
      </c>
      <c r="C29" s="8" t="s">
        <v>14843</v>
      </c>
      <c r="D29" s="8" t="s">
        <v>14823</v>
      </c>
      <c r="E29" s="8" t="s">
        <v>14841</v>
      </c>
      <c r="F29" s="8" t="s">
        <v>14832</v>
      </c>
      <c r="G29" s="8" t="s">
        <v>14833</v>
      </c>
    </row>
    <row r="30" spans="1:7" ht="14.1" x14ac:dyDescent="0.3">
      <c r="A30" s="98">
        <v>28</v>
      </c>
      <c r="B30" s="8" t="s">
        <v>14842</v>
      </c>
      <c r="C30" s="8" t="s">
        <v>14843</v>
      </c>
      <c r="D30" s="8" t="s">
        <v>14827</v>
      </c>
      <c r="E30" s="8" t="s">
        <v>14839</v>
      </c>
      <c r="F30" s="8" t="s">
        <v>14832</v>
      </c>
      <c r="G30" s="8" t="s">
        <v>14823</v>
      </c>
    </row>
    <row r="31" spans="1:7" ht="14.1" x14ac:dyDescent="0.3">
      <c r="A31" s="98">
        <v>29</v>
      </c>
      <c r="B31" s="8" t="s">
        <v>14842</v>
      </c>
      <c r="C31" s="8" t="s">
        <v>14844</v>
      </c>
      <c r="D31" s="8" t="s">
        <v>14827</v>
      </c>
      <c r="E31" s="8" t="s">
        <v>14843</v>
      </c>
      <c r="F31" s="8" t="s">
        <v>14835</v>
      </c>
      <c r="G31" s="8" t="s">
        <v>14823</v>
      </c>
    </row>
    <row r="32" spans="1:7" ht="14.1" x14ac:dyDescent="0.3">
      <c r="A32" s="98">
        <v>30</v>
      </c>
      <c r="B32" s="8" t="s">
        <v>14845</v>
      </c>
      <c r="C32" s="8" t="s">
        <v>14844</v>
      </c>
      <c r="D32" s="8" t="s">
        <v>14827</v>
      </c>
      <c r="E32" s="8" t="s">
        <v>14844</v>
      </c>
      <c r="F32" s="8" t="s">
        <v>14835</v>
      </c>
      <c r="G32" s="8" t="s">
        <v>14823</v>
      </c>
    </row>
    <row r="33" spans="1:7" ht="14.1" x14ac:dyDescent="0.3">
      <c r="A33" s="98">
        <v>31</v>
      </c>
      <c r="B33" s="8" t="s">
        <v>14845</v>
      </c>
      <c r="C33" s="8" t="s">
        <v>14846</v>
      </c>
      <c r="D33" s="8" t="s">
        <v>14830</v>
      </c>
      <c r="E33" s="8" t="s">
        <v>14846</v>
      </c>
      <c r="F33" s="8" t="s">
        <v>14836</v>
      </c>
      <c r="G33" s="8" t="s">
        <v>14827</v>
      </c>
    </row>
    <row r="34" spans="1:7" ht="14.1" x14ac:dyDescent="0.3">
      <c r="A34" s="98">
        <v>32</v>
      </c>
      <c r="B34" s="8" t="s">
        <v>14845</v>
      </c>
      <c r="C34" s="8" t="s">
        <v>14846</v>
      </c>
      <c r="D34" s="8" t="s">
        <v>14830</v>
      </c>
      <c r="E34" s="8" t="s">
        <v>14847</v>
      </c>
      <c r="F34" s="8" t="s">
        <v>14836</v>
      </c>
      <c r="G34" s="8" t="s">
        <v>14827</v>
      </c>
    </row>
    <row r="35" spans="1:7" ht="14.1" x14ac:dyDescent="0.3">
      <c r="A35" s="98">
        <v>33</v>
      </c>
      <c r="B35" s="8" t="s">
        <v>14845</v>
      </c>
      <c r="C35" s="8" t="s">
        <v>14848</v>
      </c>
      <c r="D35" s="8" t="s">
        <v>14830</v>
      </c>
      <c r="E35" s="8" t="s">
        <v>14849</v>
      </c>
      <c r="F35" s="8" t="s">
        <v>14839</v>
      </c>
      <c r="G35" s="8" t="s">
        <v>14827</v>
      </c>
    </row>
    <row r="36" spans="1:7" ht="14.1" x14ac:dyDescent="0.3">
      <c r="A36" s="98">
        <v>34</v>
      </c>
      <c r="B36" s="8" t="s">
        <v>14850</v>
      </c>
      <c r="C36" s="8" t="s">
        <v>14848</v>
      </c>
      <c r="D36" s="8" t="s">
        <v>14838</v>
      </c>
      <c r="E36" s="8" t="s">
        <v>14851</v>
      </c>
      <c r="F36" s="8" t="s">
        <v>14839</v>
      </c>
      <c r="G36" s="8" t="s">
        <v>14838</v>
      </c>
    </row>
    <row r="37" spans="1:7" ht="14.1" x14ac:dyDescent="0.3">
      <c r="A37" s="98">
        <v>35</v>
      </c>
      <c r="B37" s="8" t="s">
        <v>14850</v>
      </c>
      <c r="C37" s="8" t="s">
        <v>14829</v>
      </c>
      <c r="D37" s="8" t="s">
        <v>14838</v>
      </c>
      <c r="E37" s="8" t="s">
        <v>14829</v>
      </c>
      <c r="F37" s="8" t="s">
        <v>14843</v>
      </c>
      <c r="G37" s="8" t="s">
        <v>14838</v>
      </c>
    </row>
    <row r="38" spans="1:7" ht="14.1" x14ac:dyDescent="0.3">
      <c r="A38" s="98">
        <v>36</v>
      </c>
      <c r="B38" s="8" t="s">
        <v>14850</v>
      </c>
      <c r="C38" s="8" t="s">
        <v>14829</v>
      </c>
      <c r="D38" s="8" t="s">
        <v>14838</v>
      </c>
      <c r="E38" s="2" t="s">
        <v>14852</v>
      </c>
      <c r="F38" s="8" t="s">
        <v>14843</v>
      </c>
      <c r="G38" s="8" t="s">
        <v>14838</v>
      </c>
    </row>
    <row r="39" spans="1:7" ht="14.1" x14ac:dyDescent="0.3">
      <c r="A39" s="98">
        <v>37</v>
      </c>
      <c r="B39" s="8" t="s">
        <v>14853</v>
      </c>
      <c r="C39" s="8" t="s">
        <v>14854</v>
      </c>
      <c r="D39" s="8" t="s">
        <v>14840</v>
      </c>
      <c r="E39" s="2" t="s">
        <v>14855</v>
      </c>
      <c r="F39" s="8" t="s">
        <v>14844</v>
      </c>
      <c r="G39" s="8" t="s">
        <v>14840</v>
      </c>
    </row>
    <row r="40" spans="1:7" x14ac:dyDescent="0.3">
      <c r="A40" s="98">
        <v>38</v>
      </c>
      <c r="B40" s="8" t="s">
        <v>14853</v>
      </c>
      <c r="C40" s="8" t="s">
        <v>14854</v>
      </c>
      <c r="D40" s="8" t="s">
        <v>14840</v>
      </c>
      <c r="E40" s="2" t="s">
        <v>14856</v>
      </c>
      <c r="F40" s="8" t="s">
        <v>14844</v>
      </c>
      <c r="G40" s="8" t="s">
        <v>14840</v>
      </c>
    </row>
    <row r="41" spans="1:7" x14ac:dyDescent="0.3">
      <c r="A41" s="98">
        <v>39</v>
      </c>
      <c r="B41" s="8" t="s">
        <v>14853</v>
      </c>
      <c r="C41" s="8" t="s">
        <v>14857</v>
      </c>
      <c r="D41" s="8" t="s">
        <v>14840</v>
      </c>
      <c r="E41" s="2" t="s">
        <v>14858</v>
      </c>
      <c r="F41" s="8" t="s">
        <v>14846</v>
      </c>
      <c r="G41" s="8" t="s">
        <v>14840</v>
      </c>
    </row>
    <row r="42" spans="1:7" x14ac:dyDescent="0.3">
      <c r="A42" s="98">
        <v>40</v>
      </c>
      <c r="B42" s="8" t="s">
        <v>14859</v>
      </c>
      <c r="C42" s="8" t="s">
        <v>14857</v>
      </c>
      <c r="D42" s="8" t="s">
        <v>14841</v>
      </c>
      <c r="E42" s="2" t="s">
        <v>14860</v>
      </c>
      <c r="F42" s="8" t="s">
        <v>14848</v>
      </c>
      <c r="G42" s="8" t="s">
        <v>14839</v>
      </c>
    </row>
    <row r="43" spans="1:7" x14ac:dyDescent="0.3">
      <c r="A43" s="98">
        <v>41</v>
      </c>
      <c r="B43" s="8" t="s">
        <v>14859</v>
      </c>
      <c r="C43" s="8" t="s">
        <v>14858</v>
      </c>
      <c r="D43" s="8" t="s">
        <v>14841</v>
      </c>
      <c r="E43" s="2" t="s">
        <v>14861</v>
      </c>
      <c r="F43" s="8" t="s">
        <v>14847</v>
      </c>
      <c r="G43" s="8" t="s">
        <v>14839</v>
      </c>
    </row>
    <row r="44" spans="1:7" x14ac:dyDescent="0.3">
      <c r="A44" s="98">
        <v>42</v>
      </c>
      <c r="B44" s="8" t="s">
        <v>14859</v>
      </c>
      <c r="C44" s="8" t="s">
        <v>14858</v>
      </c>
      <c r="D44" s="8" t="s">
        <v>14839</v>
      </c>
      <c r="E44" s="2" t="s">
        <v>14862</v>
      </c>
      <c r="F44" s="8" t="s">
        <v>14849</v>
      </c>
      <c r="G44" s="8" t="s">
        <v>14839</v>
      </c>
    </row>
    <row r="45" spans="1:7" x14ac:dyDescent="0.3">
      <c r="A45" s="98">
        <v>43</v>
      </c>
      <c r="B45" s="8" t="s">
        <v>14859</v>
      </c>
      <c r="C45" s="8" t="s">
        <v>14860</v>
      </c>
      <c r="D45" s="8" t="s">
        <v>14839</v>
      </c>
      <c r="E45" s="2" t="s">
        <v>14863</v>
      </c>
      <c r="F45" s="8" t="s">
        <v>14851</v>
      </c>
      <c r="G45" s="8" t="s">
        <v>14843</v>
      </c>
    </row>
    <row r="46" spans="1:7" x14ac:dyDescent="0.3">
      <c r="A46" s="98">
        <v>44</v>
      </c>
      <c r="B46" s="8" t="s">
        <v>14864</v>
      </c>
      <c r="C46" s="8" t="s">
        <v>14860</v>
      </c>
      <c r="D46" s="8" t="s">
        <v>14843</v>
      </c>
      <c r="E46" s="2" t="s">
        <v>14865</v>
      </c>
      <c r="F46" s="8" t="s">
        <v>14829</v>
      </c>
      <c r="G46" s="8" t="s">
        <v>14843</v>
      </c>
    </row>
    <row r="47" spans="1:7" x14ac:dyDescent="0.3">
      <c r="A47" s="98">
        <v>45</v>
      </c>
      <c r="B47" s="8" t="s">
        <v>14864</v>
      </c>
      <c r="C47" s="8" t="s">
        <v>14861</v>
      </c>
      <c r="D47" s="8" t="s">
        <v>14843</v>
      </c>
      <c r="E47" s="2" t="s">
        <v>14866</v>
      </c>
      <c r="F47" s="2" t="s">
        <v>14852</v>
      </c>
      <c r="G47" s="8" t="s">
        <v>14843</v>
      </c>
    </row>
    <row r="48" spans="1:7" x14ac:dyDescent="0.3">
      <c r="A48" s="98">
        <v>46</v>
      </c>
      <c r="B48" s="8" t="s">
        <v>14864</v>
      </c>
      <c r="C48" s="8" t="s">
        <v>14861</v>
      </c>
      <c r="D48" s="8" t="s">
        <v>14844</v>
      </c>
      <c r="E48" s="2" t="s">
        <v>14867</v>
      </c>
      <c r="F48" s="2" t="s">
        <v>14854</v>
      </c>
      <c r="G48" s="8" t="s">
        <v>14848</v>
      </c>
    </row>
    <row r="49" spans="1:7" x14ac:dyDescent="0.3">
      <c r="A49" s="98">
        <v>47</v>
      </c>
      <c r="B49" s="8" t="s">
        <v>14868</v>
      </c>
      <c r="C49" s="8" t="s">
        <v>14862</v>
      </c>
      <c r="D49" s="8" t="s">
        <v>14844</v>
      </c>
      <c r="E49" s="2" t="s">
        <v>14869</v>
      </c>
      <c r="F49" s="2" t="s">
        <v>14854</v>
      </c>
      <c r="G49" s="8" t="s">
        <v>14848</v>
      </c>
    </row>
    <row r="50" spans="1:7" x14ac:dyDescent="0.3">
      <c r="A50" s="98">
        <v>48</v>
      </c>
      <c r="B50" s="8" t="s">
        <v>14868</v>
      </c>
      <c r="C50" s="8" t="s">
        <v>14862</v>
      </c>
      <c r="D50" s="8" t="s">
        <v>14846</v>
      </c>
      <c r="E50" s="2" t="s">
        <v>14869</v>
      </c>
      <c r="F50" s="2" t="s">
        <v>14857</v>
      </c>
      <c r="G50" s="8" t="s">
        <v>14848</v>
      </c>
    </row>
    <row r="51" spans="1:7" x14ac:dyDescent="0.3">
      <c r="A51" s="98">
        <v>49</v>
      </c>
      <c r="B51" s="8" t="s">
        <v>14868</v>
      </c>
      <c r="C51" s="8" t="s">
        <v>14863</v>
      </c>
      <c r="D51" s="8" t="s">
        <v>14846</v>
      </c>
      <c r="E51" s="2" t="s">
        <v>14870</v>
      </c>
      <c r="F51" s="2" t="s">
        <v>14857</v>
      </c>
      <c r="G51" s="8" t="s">
        <v>14829</v>
      </c>
    </row>
    <row r="52" spans="1:7" x14ac:dyDescent="0.3">
      <c r="A52" s="98">
        <v>50</v>
      </c>
      <c r="B52" s="8" t="s">
        <v>14868</v>
      </c>
      <c r="C52" s="8" t="s">
        <v>14863</v>
      </c>
      <c r="D52" s="8" t="s">
        <v>14847</v>
      </c>
      <c r="E52" s="2" t="s">
        <v>14870</v>
      </c>
      <c r="F52" s="2" t="s">
        <v>14855</v>
      </c>
      <c r="G52" s="8" t="s">
        <v>14829</v>
      </c>
    </row>
    <row r="53" spans="1:7" x14ac:dyDescent="0.3">
      <c r="A53" s="98">
        <v>51</v>
      </c>
      <c r="B53" s="8" t="s">
        <v>14871</v>
      </c>
      <c r="C53" s="8" t="s">
        <v>14869</v>
      </c>
      <c r="D53" s="8" t="s">
        <v>14847</v>
      </c>
      <c r="E53" s="2" t="s">
        <v>14872</v>
      </c>
      <c r="F53" s="2" t="s">
        <v>14855</v>
      </c>
      <c r="G53" s="8" t="s">
        <v>14829</v>
      </c>
    </row>
    <row r="54" spans="1:7" x14ac:dyDescent="0.3">
      <c r="A54" s="98">
        <v>52</v>
      </c>
      <c r="B54" s="8" t="s">
        <v>14871</v>
      </c>
      <c r="C54" s="8" t="s">
        <v>14869</v>
      </c>
      <c r="D54" s="8" t="s">
        <v>14847</v>
      </c>
      <c r="E54" s="2" t="s">
        <v>14873</v>
      </c>
      <c r="F54" s="2" t="s">
        <v>14858</v>
      </c>
      <c r="G54" s="2" t="s">
        <v>14854</v>
      </c>
    </row>
    <row r="55" spans="1:7" x14ac:dyDescent="0.3">
      <c r="A55" s="98">
        <v>53</v>
      </c>
      <c r="B55" s="8" t="s">
        <v>14871</v>
      </c>
      <c r="C55" s="8" t="s">
        <v>14870</v>
      </c>
      <c r="D55" s="8" t="s">
        <v>14849</v>
      </c>
      <c r="E55" s="2" t="s">
        <v>14874</v>
      </c>
      <c r="F55" s="2" t="s">
        <v>14860</v>
      </c>
      <c r="G55" s="2" t="s">
        <v>14854</v>
      </c>
    </row>
    <row r="56" spans="1:7" x14ac:dyDescent="0.3">
      <c r="A56" s="98">
        <v>54</v>
      </c>
      <c r="B56" s="8" t="s">
        <v>14871</v>
      </c>
      <c r="C56" s="8" t="s">
        <v>14870</v>
      </c>
      <c r="D56" s="8" t="s">
        <v>14849</v>
      </c>
      <c r="E56" s="2" t="s">
        <v>14875</v>
      </c>
      <c r="F56" s="2" t="s">
        <v>14860</v>
      </c>
      <c r="G56" s="2" t="s">
        <v>14854</v>
      </c>
    </row>
    <row r="57" spans="1:7" x14ac:dyDescent="0.3">
      <c r="A57" s="98">
        <v>55</v>
      </c>
      <c r="B57" s="8" t="s">
        <v>14876</v>
      </c>
      <c r="C57" s="8" t="s">
        <v>14874</v>
      </c>
      <c r="D57" s="8" t="s">
        <v>14851</v>
      </c>
      <c r="E57" s="2" t="s">
        <v>14877</v>
      </c>
      <c r="F57" s="2" t="s">
        <v>14861</v>
      </c>
      <c r="G57" s="2" t="s">
        <v>14857</v>
      </c>
    </row>
    <row r="58" spans="1:7" x14ac:dyDescent="0.3">
      <c r="A58" s="98">
        <v>56</v>
      </c>
      <c r="B58" s="8" t="s">
        <v>14876</v>
      </c>
      <c r="C58" s="8" t="s">
        <v>14874</v>
      </c>
      <c r="D58" s="8" t="s">
        <v>14851</v>
      </c>
      <c r="E58" s="2" t="s">
        <v>14878</v>
      </c>
      <c r="F58" s="2" t="s">
        <v>14862</v>
      </c>
      <c r="G58" s="2" t="s">
        <v>14857</v>
      </c>
    </row>
    <row r="59" spans="1:7" x14ac:dyDescent="0.3">
      <c r="A59" s="98">
        <v>57</v>
      </c>
      <c r="B59" s="8" t="s">
        <v>14876</v>
      </c>
      <c r="C59" s="8" t="s">
        <v>14875</v>
      </c>
      <c r="D59" s="8" t="s">
        <v>14829</v>
      </c>
      <c r="E59" s="2" t="s">
        <v>14878</v>
      </c>
      <c r="F59" s="2" t="s">
        <v>14863</v>
      </c>
      <c r="G59" s="2" t="s">
        <v>14857</v>
      </c>
    </row>
    <row r="60" spans="1:7" x14ac:dyDescent="0.3">
      <c r="A60" s="98">
        <v>58</v>
      </c>
      <c r="B60" s="8" t="s">
        <v>14879</v>
      </c>
      <c r="C60" s="8" t="s">
        <v>14875</v>
      </c>
      <c r="D60" s="8" t="s">
        <v>14829</v>
      </c>
      <c r="E60" s="2" t="s">
        <v>14880</v>
      </c>
      <c r="F60" s="2" t="s">
        <v>14865</v>
      </c>
      <c r="G60" s="2" t="s">
        <v>14856</v>
      </c>
    </row>
    <row r="61" spans="1:7" x14ac:dyDescent="0.3">
      <c r="A61" s="98">
        <v>59</v>
      </c>
      <c r="B61" s="8" t="s">
        <v>14879</v>
      </c>
      <c r="C61" s="8" t="s">
        <v>14877</v>
      </c>
      <c r="D61" s="2" t="s">
        <v>14852</v>
      </c>
      <c r="E61" s="2" t="s">
        <v>14880</v>
      </c>
      <c r="F61" s="2" t="s">
        <v>14865</v>
      </c>
      <c r="G61" s="2" t="s">
        <v>14856</v>
      </c>
    </row>
    <row r="62" spans="1:7" x14ac:dyDescent="0.3">
      <c r="A62" s="98">
        <v>60</v>
      </c>
      <c r="B62" s="8" t="s">
        <v>14879</v>
      </c>
      <c r="C62" s="8" t="s">
        <v>14877</v>
      </c>
      <c r="D62" s="2" t="s">
        <v>14852</v>
      </c>
      <c r="E62" s="2" t="s">
        <v>14881</v>
      </c>
      <c r="F62" s="2" t="s">
        <v>14866</v>
      </c>
      <c r="G62" s="2" t="s">
        <v>14856</v>
      </c>
    </row>
    <row r="63" spans="1:7" x14ac:dyDescent="0.3">
      <c r="A63" s="98">
        <v>61</v>
      </c>
      <c r="B63" s="8" t="s">
        <v>14882</v>
      </c>
      <c r="C63" s="8" t="s">
        <v>14878</v>
      </c>
      <c r="D63" s="2" t="s">
        <v>14858</v>
      </c>
      <c r="E63" s="2" t="s">
        <v>14883</v>
      </c>
      <c r="F63" s="2" t="s">
        <v>14866</v>
      </c>
      <c r="G63" s="2" t="s">
        <v>14860</v>
      </c>
    </row>
    <row r="64" spans="1:7" x14ac:dyDescent="0.3">
      <c r="A64" s="98">
        <v>62</v>
      </c>
      <c r="B64" s="8" t="s">
        <v>14882</v>
      </c>
      <c r="C64" s="8" t="s">
        <v>14878</v>
      </c>
      <c r="D64" s="2" t="s">
        <v>14858</v>
      </c>
      <c r="E64" s="2" t="s">
        <v>14884</v>
      </c>
      <c r="F64" s="2" t="s">
        <v>14867</v>
      </c>
      <c r="G64" s="2" t="s">
        <v>14860</v>
      </c>
    </row>
    <row r="65" spans="1:7" x14ac:dyDescent="0.3">
      <c r="A65" s="98">
        <v>63</v>
      </c>
      <c r="B65" s="8" t="s">
        <v>14882</v>
      </c>
      <c r="C65" s="8" t="s">
        <v>14880</v>
      </c>
      <c r="D65" s="2" t="s">
        <v>14858</v>
      </c>
      <c r="E65" s="2" t="s">
        <v>14885</v>
      </c>
      <c r="F65" s="2" t="s">
        <v>14869</v>
      </c>
      <c r="G65" s="2" t="s">
        <v>14860</v>
      </c>
    </row>
    <row r="66" spans="1:7" x14ac:dyDescent="0.3">
      <c r="A66" s="98">
        <v>64</v>
      </c>
      <c r="B66" s="8" t="s">
        <v>14886</v>
      </c>
      <c r="C66" s="8" t="s">
        <v>14880</v>
      </c>
      <c r="D66" s="2" t="s">
        <v>14860</v>
      </c>
      <c r="E66" s="2" t="s">
        <v>14885</v>
      </c>
      <c r="F66" s="2" t="s">
        <v>14869</v>
      </c>
      <c r="G66" s="2" t="s">
        <v>14861</v>
      </c>
    </row>
    <row r="67" spans="1:7" x14ac:dyDescent="0.3">
      <c r="A67" s="98">
        <v>65</v>
      </c>
      <c r="B67" s="8" t="s">
        <v>14886</v>
      </c>
      <c r="C67" s="8" t="s">
        <v>14884</v>
      </c>
      <c r="D67" s="2" t="s">
        <v>14860</v>
      </c>
      <c r="E67" s="2" t="s">
        <v>14887</v>
      </c>
      <c r="F67" s="2" t="s">
        <v>14888</v>
      </c>
      <c r="G67" s="2" t="s">
        <v>14861</v>
      </c>
    </row>
    <row r="68" spans="1:7" x14ac:dyDescent="0.3">
      <c r="A68" s="98">
        <v>66</v>
      </c>
      <c r="B68" s="8" t="s">
        <v>14886</v>
      </c>
      <c r="C68" s="8" t="s">
        <v>14884</v>
      </c>
      <c r="D68" s="2" t="s">
        <v>14865</v>
      </c>
      <c r="E68" s="2" t="s">
        <v>14887</v>
      </c>
      <c r="F68" s="2" t="s">
        <v>14888</v>
      </c>
      <c r="G68" s="2" t="s">
        <v>14861</v>
      </c>
    </row>
    <row r="69" spans="1:7" x14ac:dyDescent="0.3">
      <c r="A69" s="98">
        <v>67</v>
      </c>
      <c r="B69" s="8" t="s">
        <v>14889</v>
      </c>
      <c r="C69" s="8" t="s">
        <v>14885</v>
      </c>
      <c r="D69" s="2" t="s">
        <v>14865</v>
      </c>
      <c r="E69" s="2" t="s">
        <v>14890</v>
      </c>
      <c r="F69" s="2" t="s">
        <v>14870</v>
      </c>
      <c r="G69" s="2" t="s">
        <v>14862</v>
      </c>
    </row>
    <row r="70" spans="1:7" x14ac:dyDescent="0.3">
      <c r="A70" s="98">
        <v>68</v>
      </c>
      <c r="B70" s="8" t="s">
        <v>14889</v>
      </c>
      <c r="C70" s="8" t="s">
        <v>14885</v>
      </c>
      <c r="D70" s="2" t="s">
        <v>14866</v>
      </c>
      <c r="E70" s="2" t="s">
        <v>14890</v>
      </c>
      <c r="F70" s="2" t="s">
        <v>14870</v>
      </c>
      <c r="G70" s="2" t="s">
        <v>14862</v>
      </c>
    </row>
    <row r="71" spans="1:7" x14ac:dyDescent="0.3">
      <c r="A71" s="98">
        <v>69</v>
      </c>
      <c r="B71" s="8" t="s">
        <v>14889</v>
      </c>
      <c r="C71" s="8" t="s">
        <v>14891</v>
      </c>
      <c r="D71" s="2" t="s">
        <v>14866</v>
      </c>
      <c r="E71" s="2" t="s">
        <v>14891</v>
      </c>
      <c r="F71" s="2" t="s">
        <v>14872</v>
      </c>
      <c r="G71" s="2" t="s">
        <v>14862</v>
      </c>
    </row>
    <row r="72" spans="1:7" x14ac:dyDescent="0.3">
      <c r="A72" s="98">
        <v>70</v>
      </c>
      <c r="B72" s="8" t="s">
        <v>14892</v>
      </c>
      <c r="C72" s="8" t="s">
        <v>14891</v>
      </c>
      <c r="D72" s="2" t="s">
        <v>14867</v>
      </c>
      <c r="E72" s="2" t="s">
        <v>14891</v>
      </c>
      <c r="F72" s="2" t="s">
        <v>14873</v>
      </c>
      <c r="G72" s="2" t="s">
        <v>14863</v>
      </c>
    </row>
    <row r="73" spans="1:7" x14ac:dyDescent="0.3">
      <c r="A73" s="98">
        <v>71</v>
      </c>
      <c r="B73" s="8" t="s">
        <v>14892</v>
      </c>
      <c r="C73" s="8" t="s">
        <v>14893</v>
      </c>
      <c r="D73" s="2" t="s">
        <v>14867</v>
      </c>
      <c r="E73" s="2" t="s">
        <v>14893</v>
      </c>
      <c r="F73" s="2" t="s">
        <v>14874</v>
      </c>
      <c r="G73" s="2" t="s">
        <v>14863</v>
      </c>
    </row>
    <row r="74" spans="1:7" x14ac:dyDescent="0.3">
      <c r="A74" s="98">
        <v>72</v>
      </c>
      <c r="B74" s="8" t="s">
        <v>14892</v>
      </c>
      <c r="C74" s="8" t="s">
        <v>14893</v>
      </c>
      <c r="D74" s="2" t="s">
        <v>14869</v>
      </c>
      <c r="E74" s="2" t="s">
        <v>14893</v>
      </c>
      <c r="F74" s="2" t="s">
        <v>14875</v>
      </c>
      <c r="G74" s="2" t="s">
        <v>14863</v>
      </c>
    </row>
    <row r="75" spans="1:7" x14ac:dyDescent="0.3">
      <c r="A75" s="98">
        <v>73</v>
      </c>
      <c r="B75" s="8" t="s">
        <v>14894</v>
      </c>
      <c r="C75" s="8" t="s">
        <v>14895</v>
      </c>
      <c r="D75" s="2" t="s">
        <v>14869</v>
      </c>
      <c r="E75" s="2" t="s">
        <v>14895</v>
      </c>
      <c r="F75" s="2" t="s">
        <v>14877</v>
      </c>
      <c r="G75" s="2" t="s">
        <v>14869</v>
      </c>
    </row>
    <row r="76" spans="1:7" x14ac:dyDescent="0.3">
      <c r="A76" s="98">
        <v>74</v>
      </c>
      <c r="B76" s="8" t="s">
        <v>14894</v>
      </c>
      <c r="C76" s="8" t="s">
        <v>14895</v>
      </c>
      <c r="D76" s="2" t="s">
        <v>14870</v>
      </c>
      <c r="E76" s="2" t="s">
        <v>14895</v>
      </c>
      <c r="F76" s="2" t="s">
        <v>14878</v>
      </c>
      <c r="G76" s="2" t="s">
        <v>14869</v>
      </c>
    </row>
    <row r="77" spans="1:7" x14ac:dyDescent="0.3">
      <c r="A77" s="98">
        <v>75</v>
      </c>
      <c r="B77" s="8" t="s">
        <v>14894</v>
      </c>
      <c r="C77" s="8" t="s">
        <v>14896</v>
      </c>
      <c r="D77" s="2" t="s">
        <v>14870</v>
      </c>
      <c r="E77" s="2" t="s">
        <v>14897</v>
      </c>
      <c r="F77" s="2" t="s">
        <v>14880</v>
      </c>
      <c r="G77" s="2" t="s">
        <v>14869</v>
      </c>
    </row>
    <row r="78" spans="1:7" x14ac:dyDescent="0.3">
      <c r="A78" s="98">
        <v>76</v>
      </c>
      <c r="B78" s="8" t="s">
        <v>14898</v>
      </c>
      <c r="C78" s="8" t="s">
        <v>14896</v>
      </c>
      <c r="D78" s="2" t="s">
        <v>14872</v>
      </c>
      <c r="E78" s="2" t="s">
        <v>14896</v>
      </c>
      <c r="F78" s="2" t="s">
        <v>14881</v>
      </c>
      <c r="G78" s="2" t="s">
        <v>14870</v>
      </c>
    </row>
    <row r="79" spans="1:7" x14ac:dyDescent="0.3">
      <c r="A79" s="98">
        <v>77</v>
      </c>
      <c r="B79" s="8" t="s">
        <v>14898</v>
      </c>
      <c r="C79" s="8" t="s">
        <v>14899</v>
      </c>
      <c r="D79" s="2" t="s">
        <v>14872</v>
      </c>
      <c r="E79" s="2" t="s">
        <v>14896</v>
      </c>
      <c r="F79" s="2" t="s">
        <v>14883</v>
      </c>
      <c r="G79" s="2" t="s">
        <v>14870</v>
      </c>
    </row>
    <row r="80" spans="1:7" x14ac:dyDescent="0.3">
      <c r="A80" s="98">
        <v>78</v>
      </c>
      <c r="B80" s="8" t="s">
        <v>14898</v>
      </c>
      <c r="C80" s="8" t="s">
        <v>14899</v>
      </c>
      <c r="D80" s="2" t="s">
        <v>14873</v>
      </c>
      <c r="E80" s="2" t="s">
        <v>14899</v>
      </c>
      <c r="F80" s="2" t="s">
        <v>14884</v>
      </c>
      <c r="G80" s="2" t="s">
        <v>14870</v>
      </c>
    </row>
    <row r="81" spans="1:7" x14ac:dyDescent="0.3">
      <c r="A81" s="98">
        <v>79</v>
      </c>
      <c r="B81" s="8" t="s">
        <v>14900</v>
      </c>
      <c r="C81" s="8" t="s">
        <v>14901</v>
      </c>
      <c r="D81" s="2" t="s">
        <v>14873</v>
      </c>
      <c r="E81" s="2" t="s">
        <v>14899</v>
      </c>
      <c r="F81" s="2" t="s">
        <v>14884</v>
      </c>
      <c r="G81" s="2" t="s">
        <v>14878</v>
      </c>
    </row>
    <row r="82" spans="1:7" x14ac:dyDescent="0.3">
      <c r="A82" s="98">
        <v>80</v>
      </c>
      <c r="B82" s="8" t="s">
        <v>14900</v>
      </c>
      <c r="C82" s="8" t="s">
        <v>14901</v>
      </c>
      <c r="D82" s="2" t="s">
        <v>14874</v>
      </c>
      <c r="E82" s="2" t="s">
        <v>14901</v>
      </c>
      <c r="F82" s="2" t="s">
        <v>14902</v>
      </c>
      <c r="G82" s="2" t="s">
        <v>14878</v>
      </c>
    </row>
    <row r="83" spans="1:7" x14ac:dyDescent="0.3">
      <c r="A83" s="98">
        <v>81</v>
      </c>
      <c r="B83" s="8" t="s">
        <v>14900</v>
      </c>
      <c r="C83" s="8" t="s">
        <v>14859</v>
      </c>
      <c r="D83" s="2" t="s">
        <v>14874</v>
      </c>
      <c r="E83" s="2" t="s">
        <v>14901</v>
      </c>
      <c r="F83" s="2" t="s">
        <v>14902</v>
      </c>
      <c r="G83" s="2" t="s">
        <v>14878</v>
      </c>
    </row>
    <row r="84" spans="1:7" x14ac:dyDescent="0.3">
      <c r="A84" s="98">
        <v>82</v>
      </c>
      <c r="B84" s="8" t="s">
        <v>14903</v>
      </c>
      <c r="C84" s="8" t="s">
        <v>14859</v>
      </c>
      <c r="D84" s="2" t="s">
        <v>14874</v>
      </c>
      <c r="E84" s="2" t="s">
        <v>14904</v>
      </c>
      <c r="F84" s="2" t="s">
        <v>14887</v>
      </c>
      <c r="G84" s="2" t="s">
        <v>14880</v>
      </c>
    </row>
    <row r="85" spans="1:7" x14ac:dyDescent="0.3">
      <c r="A85" s="98">
        <v>83</v>
      </c>
      <c r="B85" s="8" t="s">
        <v>14903</v>
      </c>
      <c r="C85" s="8" t="s">
        <v>14864</v>
      </c>
      <c r="D85" s="2" t="s">
        <v>14875</v>
      </c>
      <c r="E85" s="2" t="s">
        <v>14905</v>
      </c>
      <c r="F85" s="2" t="s">
        <v>14890</v>
      </c>
      <c r="G85" s="2" t="s">
        <v>14880</v>
      </c>
    </row>
    <row r="86" spans="1:7" x14ac:dyDescent="0.3">
      <c r="A86" s="98">
        <v>84</v>
      </c>
      <c r="B86" s="8" t="s">
        <v>14903</v>
      </c>
      <c r="C86" s="8" t="s">
        <v>14906</v>
      </c>
      <c r="D86" s="2" t="s">
        <v>14875</v>
      </c>
      <c r="E86" s="2" t="s">
        <v>14907</v>
      </c>
      <c r="F86" s="2" t="s">
        <v>14891</v>
      </c>
      <c r="G86" s="2" t="s">
        <v>14880</v>
      </c>
    </row>
    <row r="87" spans="1:7" x14ac:dyDescent="0.3">
      <c r="A87" s="98">
        <v>85</v>
      </c>
      <c r="B87" s="8" t="s">
        <v>14908</v>
      </c>
      <c r="C87" s="8" t="s">
        <v>14909</v>
      </c>
      <c r="D87" s="2" t="s">
        <v>14875</v>
      </c>
      <c r="E87" s="2" t="s">
        <v>14906</v>
      </c>
      <c r="F87" s="2" t="s">
        <v>14893</v>
      </c>
      <c r="G87" s="2" t="s">
        <v>14902</v>
      </c>
    </row>
    <row r="88" spans="1:7" x14ac:dyDescent="0.3">
      <c r="A88" s="98">
        <v>86</v>
      </c>
      <c r="B88" s="8" t="s">
        <v>14908</v>
      </c>
      <c r="C88" s="8" t="s">
        <v>14910</v>
      </c>
      <c r="D88" s="2" t="s">
        <v>14877</v>
      </c>
      <c r="E88" s="2" t="s">
        <v>14911</v>
      </c>
      <c r="F88" s="2" t="s">
        <v>14895</v>
      </c>
      <c r="G88" s="2" t="s">
        <v>14902</v>
      </c>
    </row>
    <row r="89" spans="1:7" x14ac:dyDescent="0.3">
      <c r="A89" s="98">
        <v>87</v>
      </c>
      <c r="B89" s="8" t="s">
        <v>14908</v>
      </c>
      <c r="C89" s="8" t="s">
        <v>14910</v>
      </c>
      <c r="D89" s="2" t="s">
        <v>14877</v>
      </c>
      <c r="E89" s="2" t="s">
        <v>14911</v>
      </c>
      <c r="F89" s="2" t="s">
        <v>14897</v>
      </c>
      <c r="G89" s="2" t="s">
        <v>14902</v>
      </c>
    </row>
    <row r="90" spans="1:7" x14ac:dyDescent="0.3">
      <c r="A90" s="98">
        <v>88</v>
      </c>
      <c r="B90" s="8" t="s">
        <v>14912</v>
      </c>
      <c r="C90" s="8" t="s">
        <v>14913</v>
      </c>
      <c r="D90" s="2" t="s">
        <v>14877</v>
      </c>
      <c r="E90" s="2" t="s">
        <v>14914</v>
      </c>
      <c r="F90" s="2" t="s">
        <v>14896</v>
      </c>
      <c r="G90" s="2" t="s">
        <v>14859</v>
      </c>
    </row>
    <row r="91" spans="1:7" x14ac:dyDescent="0.3">
      <c r="A91" s="98">
        <v>89</v>
      </c>
      <c r="B91" s="8" t="s">
        <v>14912</v>
      </c>
      <c r="C91" s="8" t="s">
        <v>14913</v>
      </c>
      <c r="D91" s="2" t="s">
        <v>14878</v>
      </c>
      <c r="E91" s="2" t="s">
        <v>14914</v>
      </c>
      <c r="F91" s="2" t="s">
        <v>14899</v>
      </c>
      <c r="G91" s="2" t="s">
        <v>14859</v>
      </c>
    </row>
    <row r="92" spans="1:7" x14ac:dyDescent="0.3">
      <c r="A92" s="98">
        <v>90</v>
      </c>
      <c r="B92" s="8" t="s">
        <v>14912</v>
      </c>
      <c r="C92" s="8" t="s">
        <v>14915</v>
      </c>
      <c r="D92" s="2" t="s">
        <v>14878</v>
      </c>
      <c r="E92" s="2" t="s">
        <v>14916</v>
      </c>
      <c r="F92" s="2" t="s">
        <v>14901</v>
      </c>
      <c r="G92" s="2" t="s">
        <v>14859</v>
      </c>
    </row>
    <row r="93" spans="1:7" x14ac:dyDescent="0.3">
      <c r="A93" s="98">
        <v>91</v>
      </c>
      <c r="B93" s="8" t="s">
        <v>14917</v>
      </c>
      <c r="C93" s="8" t="s">
        <v>14915</v>
      </c>
      <c r="D93" s="2" t="s">
        <v>14878</v>
      </c>
      <c r="E93" s="2" t="s">
        <v>14918</v>
      </c>
      <c r="F93" s="2" t="s">
        <v>14904</v>
      </c>
      <c r="G93" s="2" t="s">
        <v>14864</v>
      </c>
    </row>
    <row r="94" spans="1:7" x14ac:dyDescent="0.3">
      <c r="A94" s="98">
        <v>92</v>
      </c>
      <c r="B94" s="8" t="s">
        <v>14917</v>
      </c>
      <c r="C94" s="8" t="s">
        <v>14919</v>
      </c>
      <c r="D94" s="2" t="s">
        <v>14880</v>
      </c>
      <c r="E94" s="2" t="s">
        <v>14920</v>
      </c>
      <c r="F94" s="2" t="s">
        <v>14905</v>
      </c>
      <c r="G94" s="2" t="s">
        <v>14864</v>
      </c>
    </row>
    <row r="95" spans="1:7" x14ac:dyDescent="0.3">
      <c r="A95" s="98">
        <v>93</v>
      </c>
      <c r="B95" s="8" t="s">
        <v>14917</v>
      </c>
      <c r="C95" s="8" t="s">
        <v>14919</v>
      </c>
      <c r="D95" s="2" t="s">
        <v>14880</v>
      </c>
      <c r="E95" s="2" t="s">
        <v>14921</v>
      </c>
      <c r="F95" s="2" t="s">
        <v>14907</v>
      </c>
      <c r="G95" s="2" t="s">
        <v>14864</v>
      </c>
    </row>
    <row r="96" spans="1:7" x14ac:dyDescent="0.3">
      <c r="A96" s="98">
        <v>94</v>
      </c>
      <c r="B96" s="8" t="s">
        <v>14922</v>
      </c>
      <c r="C96" s="8" t="s">
        <v>14923</v>
      </c>
      <c r="D96" s="2" t="s">
        <v>14881</v>
      </c>
      <c r="E96" s="2" t="s">
        <v>14921</v>
      </c>
      <c r="F96" s="2" t="s">
        <v>14906</v>
      </c>
      <c r="G96" s="2" t="s">
        <v>14924</v>
      </c>
    </row>
    <row r="97" spans="1:7" x14ac:dyDescent="0.3">
      <c r="A97" s="98">
        <v>95</v>
      </c>
      <c r="B97" s="8" t="s">
        <v>14922</v>
      </c>
      <c r="C97" s="8" t="s">
        <v>14923</v>
      </c>
      <c r="D97" s="2" t="s">
        <v>14881</v>
      </c>
      <c r="E97" s="2" t="s">
        <v>14925</v>
      </c>
      <c r="F97" s="2" t="s">
        <v>14926</v>
      </c>
      <c r="G97" s="2" t="s">
        <v>14924</v>
      </c>
    </row>
    <row r="98" spans="1:7" x14ac:dyDescent="0.3">
      <c r="A98" s="98">
        <v>96</v>
      </c>
      <c r="B98" s="8" t="s">
        <v>14922</v>
      </c>
      <c r="C98" s="8" t="s">
        <v>14927</v>
      </c>
      <c r="D98" s="2" t="s">
        <v>14883</v>
      </c>
      <c r="E98" s="2" t="s">
        <v>14925</v>
      </c>
      <c r="F98" s="2" t="s">
        <v>14926</v>
      </c>
      <c r="G98" s="2" t="s">
        <v>14924</v>
      </c>
    </row>
    <row r="99" spans="1:7" x14ac:dyDescent="0.3">
      <c r="A99" s="98">
        <v>97</v>
      </c>
      <c r="B99" s="8" t="s">
        <v>14928</v>
      </c>
      <c r="C99" s="8" t="s">
        <v>14927</v>
      </c>
      <c r="D99" s="2" t="s">
        <v>14883</v>
      </c>
      <c r="E99" s="2" t="s">
        <v>14929</v>
      </c>
      <c r="F99" s="2" t="s">
        <v>14911</v>
      </c>
      <c r="G99" s="2" t="s">
        <v>14930</v>
      </c>
    </row>
    <row r="100" spans="1:7" x14ac:dyDescent="0.3">
      <c r="A100" s="98">
        <v>98</v>
      </c>
      <c r="B100" s="8" t="s">
        <v>14928</v>
      </c>
      <c r="C100" s="8" t="s">
        <v>14931</v>
      </c>
      <c r="D100" s="2" t="s">
        <v>14884</v>
      </c>
      <c r="E100" s="2" t="s">
        <v>14929</v>
      </c>
      <c r="F100" s="2" t="s">
        <v>14911</v>
      </c>
      <c r="G100" s="2" t="s">
        <v>14930</v>
      </c>
    </row>
    <row r="101" spans="1:7" x14ac:dyDescent="0.3">
      <c r="A101" s="98">
        <v>99</v>
      </c>
      <c r="B101" s="8" t="s">
        <v>14928</v>
      </c>
      <c r="C101" s="8" t="s">
        <v>14931</v>
      </c>
      <c r="D101" s="2" t="s">
        <v>14884</v>
      </c>
      <c r="E101" s="2" t="s">
        <v>14932</v>
      </c>
      <c r="F101" s="2" t="s">
        <v>14914</v>
      </c>
      <c r="G101" s="2" t="s">
        <v>14930</v>
      </c>
    </row>
    <row r="102" spans="1:7" x14ac:dyDescent="0.3">
      <c r="A102" s="98">
        <v>100</v>
      </c>
      <c r="B102" s="8" t="s">
        <v>14933</v>
      </c>
      <c r="C102" s="8" t="s">
        <v>14934</v>
      </c>
      <c r="D102" s="2" t="s">
        <v>14887</v>
      </c>
      <c r="E102" s="2" t="s">
        <v>14932</v>
      </c>
      <c r="F102" s="2" t="s">
        <v>14914</v>
      </c>
      <c r="G102" s="2" t="s">
        <v>14935</v>
      </c>
    </row>
    <row r="103" spans="1:7" x14ac:dyDescent="0.3">
      <c r="A103" s="98">
        <v>101</v>
      </c>
      <c r="B103" s="8" t="s">
        <v>14933</v>
      </c>
      <c r="C103" s="8" t="s">
        <v>14934</v>
      </c>
      <c r="D103" s="2" t="s">
        <v>14887</v>
      </c>
      <c r="E103" s="2" t="s">
        <v>14910</v>
      </c>
      <c r="F103" s="2" t="s">
        <v>14936</v>
      </c>
      <c r="G103" s="2" t="s">
        <v>14935</v>
      </c>
    </row>
    <row r="104" spans="1:7" x14ac:dyDescent="0.3">
      <c r="A104" s="98">
        <v>102</v>
      </c>
      <c r="B104" s="8" t="s">
        <v>14933</v>
      </c>
      <c r="C104" s="8" t="s">
        <v>14930</v>
      </c>
      <c r="D104" s="2" t="s">
        <v>14887</v>
      </c>
      <c r="E104" s="2" t="s">
        <v>14913</v>
      </c>
      <c r="F104" s="2" t="s">
        <v>14936</v>
      </c>
      <c r="G104" s="2" t="s">
        <v>14935</v>
      </c>
    </row>
    <row r="105" spans="1:7" x14ac:dyDescent="0.3">
      <c r="A105" s="98">
        <v>103</v>
      </c>
      <c r="B105" s="8" t="s">
        <v>14937</v>
      </c>
      <c r="C105" s="8" t="s">
        <v>14930</v>
      </c>
      <c r="D105" s="2" t="s">
        <v>14890</v>
      </c>
      <c r="E105" s="2" t="s">
        <v>14938</v>
      </c>
      <c r="F105" s="2" t="s">
        <v>14909</v>
      </c>
      <c r="G105" s="2" t="s">
        <v>14939</v>
      </c>
    </row>
    <row r="106" spans="1:7" x14ac:dyDescent="0.3">
      <c r="A106" s="98">
        <v>104</v>
      </c>
      <c r="B106" s="8" t="s">
        <v>14937</v>
      </c>
      <c r="C106" s="8" t="s">
        <v>14935</v>
      </c>
      <c r="D106" s="2" t="s">
        <v>14890</v>
      </c>
      <c r="E106" s="2" t="s">
        <v>14938</v>
      </c>
      <c r="F106" s="2" t="s">
        <v>14918</v>
      </c>
      <c r="G106" s="2" t="s">
        <v>14939</v>
      </c>
    </row>
    <row r="107" spans="1:7" x14ac:dyDescent="0.3">
      <c r="A107" s="98">
        <v>105</v>
      </c>
      <c r="B107" s="8" t="s">
        <v>14937</v>
      </c>
      <c r="C107" s="8" t="s">
        <v>14935</v>
      </c>
      <c r="D107" s="2" t="s">
        <v>14891</v>
      </c>
      <c r="E107" s="2" t="s">
        <v>14940</v>
      </c>
      <c r="F107" s="2" t="s">
        <v>14920</v>
      </c>
      <c r="G107" s="2" t="s">
        <v>14939</v>
      </c>
    </row>
    <row r="108" spans="1:7" x14ac:dyDescent="0.3">
      <c r="A108" s="98">
        <v>106</v>
      </c>
      <c r="B108" s="8" t="s">
        <v>14941</v>
      </c>
      <c r="C108" s="8" t="s">
        <v>14942</v>
      </c>
      <c r="D108" s="2" t="s">
        <v>14891</v>
      </c>
      <c r="E108" s="2" t="s">
        <v>14940</v>
      </c>
      <c r="F108" s="2" t="s">
        <v>14921</v>
      </c>
      <c r="G108" s="2" t="s">
        <v>14943</v>
      </c>
    </row>
    <row r="109" spans="1:7" x14ac:dyDescent="0.3">
      <c r="A109" s="98">
        <v>107</v>
      </c>
      <c r="B109" s="8" t="s">
        <v>14941</v>
      </c>
      <c r="C109" s="8" t="s">
        <v>14942</v>
      </c>
      <c r="D109" s="2" t="s">
        <v>14895</v>
      </c>
      <c r="E109" s="2" t="s">
        <v>14915</v>
      </c>
      <c r="F109" s="2" t="s">
        <v>14925</v>
      </c>
      <c r="G109" s="2" t="s">
        <v>14943</v>
      </c>
    </row>
    <row r="110" spans="1:7" x14ac:dyDescent="0.3">
      <c r="A110" s="98">
        <v>108</v>
      </c>
      <c r="B110" s="8" t="s">
        <v>14941</v>
      </c>
      <c r="C110" s="8" t="s">
        <v>14944</v>
      </c>
      <c r="D110" s="2" t="s">
        <v>14895</v>
      </c>
      <c r="E110" s="2" t="s">
        <v>14915</v>
      </c>
      <c r="F110" s="2" t="s">
        <v>14929</v>
      </c>
      <c r="G110" s="2" t="s">
        <v>14943</v>
      </c>
    </row>
    <row r="111" spans="1:7" x14ac:dyDescent="0.3">
      <c r="A111" s="98">
        <v>109</v>
      </c>
      <c r="B111" s="8" t="s">
        <v>14945</v>
      </c>
      <c r="C111" s="8" t="s">
        <v>14944</v>
      </c>
      <c r="D111" s="2" t="s">
        <v>14896</v>
      </c>
      <c r="E111" s="2" t="s">
        <v>14919</v>
      </c>
      <c r="F111" s="2" t="s">
        <v>14932</v>
      </c>
      <c r="G111" s="2" t="s">
        <v>14946</v>
      </c>
    </row>
    <row r="112" spans="1:7" x14ac:dyDescent="0.3">
      <c r="A112" s="98">
        <v>110</v>
      </c>
      <c r="B112" s="8" t="s">
        <v>14945</v>
      </c>
      <c r="C112" s="8" t="s">
        <v>14947</v>
      </c>
      <c r="D112" s="2" t="s">
        <v>14896</v>
      </c>
      <c r="E112" s="2" t="s">
        <v>14919</v>
      </c>
      <c r="F112" s="2" t="s">
        <v>14910</v>
      </c>
      <c r="G112" s="2" t="s">
        <v>14946</v>
      </c>
    </row>
    <row r="113" spans="1:7" x14ac:dyDescent="0.3">
      <c r="A113" s="98">
        <v>111</v>
      </c>
      <c r="B113" s="8" t="s">
        <v>14945</v>
      </c>
      <c r="C113" s="8" t="s">
        <v>14947</v>
      </c>
      <c r="D113" s="2" t="s">
        <v>14899</v>
      </c>
      <c r="E113" s="2" t="s">
        <v>14948</v>
      </c>
      <c r="F113" s="2" t="s">
        <v>14910</v>
      </c>
      <c r="G113" s="2" t="s">
        <v>14946</v>
      </c>
    </row>
    <row r="114" spans="1:7" x14ac:dyDescent="0.3">
      <c r="A114" s="98">
        <v>112</v>
      </c>
      <c r="B114" s="8" t="s">
        <v>14949</v>
      </c>
      <c r="C114" s="8" t="s">
        <v>14950</v>
      </c>
      <c r="D114" s="2" t="s">
        <v>14899</v>
      </c>
      <c r="E114" s="2" t="s">
        <v>14923</v>
      </c>
      <c r="F114" s="2" t="s">
        <v>14913</v>
      </c>
      <c r="G114" s="2" t="s">
        <v>14951</v>
      </c>
    </row>
    <row r="115" spans="1:7" x14ac:dyDescent="0.3">
      <c r="A115" s="98">
        <v>113</v>
      </c>
      <c r="B115" s="8" t="s">
        <v>14949</v>
      </c>
      <c r="C115" s="8" t="s">
        <v>14950</v>
      </c>
      <c r="D115" s="2" t="s">
        <v>14904</v>
      </c>
      <c r="E115" s="2" t="s">
        <v>14923</v>
      </c>
      <c r="F115" s="2" t="s">
        <v>14913</v>
      </c>
      <c r="G115" s="2" t="s">
        <v>14951</v>
      </c>
    </row>
    <row r="116" spans="1:7" x14ac:dyDescent="0.3">
      <c r="A116" s="98">
        <v>114</v>
      </c>
      <c r="B116" s="8" t="s">
        <v>14949</v>
      </c>
      <c r="C116" s="8" t="s">
        <v>14939</v>
      </c>
      <c r="D116" s="2" t="s">
        <v>14904</v>
      </c>
      <c r="E116" s="2" t="s">
        <v>14952</v>
      </c>
      <c r="F116" s="2" t="s">
        <v>14938</v>
      </c>
      <c r="G116" s="2" t="s">
        <v>14951</v>
      </c>
    </row>
    <row r="117" spans="1:7" x14ac:dyDescent="0.3">
      <c r="A117" s="98">
        <v>115</v>
      </c>
      <c r="B117" s="8" t="s">
        <v>14953</v>
      </c>
      <c r="C117" s="8" t="s">
        <v>14939</v>
      </c>
      <c r="D117" s="2" t="s">
        <v>14904</v>
      </c>
      <c r="E117" s="2" t="s">
        <v>14954</v>
      </c>
      <c r="F117" s="2" t="s">
        <v>14940</v>
      </c>
      <c r="G117" s="2" t="s">
        <v>14955</v>
      </c>
    </row>
    <row r="118" spans="1:7" x14ac:dyDescent="0.3">
      <c r="A118" s="98">
        <v>116</v>
      </c>
      <c r="B118" s="8" t="s">
        <v>14953</v>
      </c>
      <c r="C118" s="8" t="s">
        <v>14956</v>
      </c>
      <c r="D118" s="2" t="s">
        <v>14905</v>
      </c>
      <c r="E118" s="2" t="s">
        <v>14957</v>
      </c>
      <c r="F118" s="2" t="s">
        <v>14915</v>
      </c>
      <c r="G118" s="2" t="s">
        <v>14955</v>
      </c>
    </row>
    <row r="119" spans="1:7" x14ac:dyDescent="0.3">
      <c r="A119" s="98">
        <v>117</v>
      </c>
      <c r="B119" s="8" t="s">
        <v>14953</v>
      </c>
      <c r="C119" s="8" t="s">
        <v>14956</v>
      </c>
      <c r="D119" s="2" t="s">
        <v>14905</v>
      </c>
      <c r="E119" s="2" t="s">
        <v>14958</v>
      </c>
      <c r="F119" s="2" t="s">
        <v>14919</v>
      </c>
      <c r="G119" s="2" t="s">
        <v>14955</v>
      </c>
    </row>
    <row r="120" spans="1:7" x14ac:dyDescent="0.3">
      <c r="A120" s="98">
        <v>118</v>
      </c>
      <c r="B120" s="8" t="s">
        <v>14959</v>
      </c>
      <c r="C120" s="8" t="s">
        <v>14943</v>
      </c>
      <c r="D120" s="2" t="s">
        <v>14907</v>
      </c>
      <c r="E120" s="2" t="s">
        <v>14958</v>
      </c>
      <c r="F120" s="2" t="s">
        <v>14948</v>
      </c>
      <c r="G120" s="2" t="s">
        <v>14960</v>
      </c>
    </row>
    <row r="121" spans="1:7" x14ac:dyDescent="0.3">
      <c r="A121" s="98">
        <v>119</v>
      </c>
      <c r="B121" s="8" t="s">
        <v>14959</v>
      </c>
      <c r="C121" s="8" t="s">
        <v>14943</v>
      </c>
      <c r="D121" s="2" t="s">
        <v>14907</v>
      </c>
      <c r="E121" s="2" t="s">
        <v>14961</v>
      </c>
      <c r="F121" s="2" t="s">
        <v>14954</v>
      </c>
      <c r="G121" s="2" t="s">
        <v>14960</v>
      </c>
    </row>
    <row r="122" spans="1:7" x14ac:dyDescent="0.3">
      <c r="A122" s="98">
        <v>120</v>
      </c>
      <c r="B122" s="8" t="s">
        <v>14959</v>
      </c>
      <c r="C122" s="8" t="s">
        <v>14946</v>
      </c>
      <c r="D122" s="2" t="s">
        <v>14911</v>
      </c>
      <c r="E122" s="2" t="s">
        <v>14961</v>
      </c>
      <c r="F122" s="2" t="s">
        <v>14957</v>
      </c>
      <c r="G122" s="2" t="s">
        <v>14960</v>
      </c>
    </row>
    <row r="123" spans="1:7" x14ac:dyDescent="0.3">
      <c r="A123" s="98">
        <v>121</v>
      </c>
      <c r="B123" s="8" t="s">
        <v>14962</v>
      </c>
      <c r="C123" s="8" t="s">
        <v>14946</v>
      </c>
      <c r="D123" s="2" t="s">
        <v>14911</v>
      </c>
      <c r="E123" s="2" t="s">
        <v>14927</v>
      </c>
      <c r="F123" s="2" t="s">
        <v>14924</v>
      </c>
      <c r="G123" s="2" t="s">
        <v>14963</v>
      </c>
    </row>
    <row r="124" spans="1:7" x14ac:dyDescent="0.3">
      <c r="A124" s="98">
        <v>122</v>
      </c>
      <c r="B124" s="8" t="s">
        <v>14962</v>
      </c>
      <c r="C124" s="8" t="s">
        <v>14951</v>
      </c>
      <c r="D124" s="2" t="s">
        <v>14914</v>
      </c>
      <c r="E124" s="2" t="s">
        <v>14927</v>
      </c>
      <c r="F124" s="2" t="s">
        <v>14931</v>
      </c>
      <c r="G124" s="2" t="s">
        <v>14963</v>
      </c>
    </row>
    <row r="125" spans="1:7" x14ac:dyDescent="0.3">
      <c r="A125" s="98">
        <v>123</v>
      </c>
      <c r="B125" s="8" t="s">
        <v>14962</v>
      </c>
      <c r="C125" s="8" t="s">
        <v>14951</v>
      </c>
      <c r="D125" s="2" t="s">
        <v>14914</v>
      </c>
      <c r="E125" s="2" t="s">
        <v>14931</v>
      </c>
      <c r="F125" s="2" t="s">
        <v>14934</v>
      </c>
      <c r="G125" s="2" t="s">
        <v>14963</v>
      </c>
    </row>
    <row r="126" spans="1:7" x14ac:dyDescent="0.3">
      <c r="A126" s="98">
        <v>124</v>
      </c>
      <c r="B126" s="8" t="s">
        <v>14964</v>
      </c>
      <c r="C126" s="8" t="s">
        <v>14965</v>
      </c>
      <c r="D126" s="2" t="s">
        <v>14916</v>
      </c>
      <c r="E126" s="2" t="s">
        <v>14931</v>
      </c>
      <c r="F126" s="2" t="s">
        <v>14966</v>
      </c>
      <c r="G126" s="2" t="s">
        <v>14967</v>
      </c>
    </row>
    <row r="127" spans="1:7" x14ac:dyDescent="0.3">
      <c r="A127" s="98">
        <v>125</v>
      </c>
      <c r="B127" s="8" t="s">
        <v>14964</v>
      </c>
      <c r="C127" s="8" t="s">
        <v>14965</v>
      </c>
      <c r="D127" s="2" t="s">
        <v>14916</v>
      </c>
      <c r="E127" s="2" t="s">
        <v>14934</v>
      </c>
      <c r="F127" s="2" t="s">
        <v>14966</v>
      </c>
      <c r="G127" s="2" t="s">
        <v>14967</v>
      </c>
    </row>
    <row r="128" spans="1:7" x14ac:dyDescent="0.3">
      <c r="A128" s="98">
        <v>126</v>
      </c>
      <c r="B128" s="8" t="s">
        <v>14964</v>
      </c>
      <c r="C128" s="8" t="s">
        <v>14968</v>
      </c>
      <c r="D128" s="2" t="s">
        <v>14969</v>
      </c>
      <c r="E128" s="2" t="s">
        <v>14934</v>
      </c>
      <c r="F128" s="2" t="s">
        <v>14970</v>
      </c>
      <c r="G128" s="2" t="s">
        <v>14967</v>
      </c>
    </row>
    <row r="129" spans="1:7" x14ac:dyDescent="0.3">
      <c r="A129" s="98">
        <v>127</v>
      </c>
      <c r="B129" s="8" t="s">
        <v>14971</v>
      </c>
      <c r="C129" s="8" t="s">
        <v>14968</v>
      </c>
      <c r="D129" s="2" t="s">
        <v>14969</v>
      </c>
      <c r="E129" s="2" t="s">
        <v>14972</v>
      </c>
      <c r="F129" s="2" t="s">
        <v>14973</v>
      </c>
      <c r="G129" s="2" t="s">
        <v>14974</v>
      </c>
    </row>
    <row r="130" spans="1:7" x14ac:dyDescent="0.3">
      <c r="A130" s="98">
        <v>128</v>
      </c>
      <c r="B130" s="8" t="s">
        <v>14971</v>
      </c>
      <c r="C130" s="8" t="s">
        <v>14955</v>
      </c>
      <c r="D130" s="2" t="s">
        <v>14975</v>
      </c>
      <c r="E130" s="2" t="s">
        <v>14976</v>
      </c>
      <c r="F130" s="2" t="s">
        <v>14947</v>
      </c>
      <c r="G130" s="2" t="s">
        <v>14974</v>
      </c>
    </row>
    <row r="131" spans="1:7" x14ac:dyDescent="0.3">
      <c r="A131" s="98">
        <v>129</v>
      </c>
      <c r="B131" s="8" t="s">
        <v>14971</v>
      </c>
      <c r="C131" s="8" t="s">
        <v>14955</v>
      </c>
      <c r="D131" s="2" t="s">
        <v>14975</v>
      </c>
      <c r="E131" s="2" t="s">
        <v>14942</v>
      </c>
      <c r="F131" s="2" t="s">
        <v>14950</v>
      </c>
      <c r="G131" s="2" t="s">
        <v>14974</v>
      </c>
    </row>
    <row r="132" spans="1:7" x14ac:dyDescent="0.3">
      <c r="A132" s="98">
        <v>130</v>
      </c>
      <c r="B132" s="8" t="s">
        <v>14977</v>
      </c>
      <c r="C132" s="8" t="s">
        <v>14960</v>
      </c>
      <c r="D132" s="2" t="s">
        <v>14921</v>
      </c>
      <c r="E132" s="2" t="s">
        <v>14942</v>
      </c>
      <c r="F132" s="2" t="s">
        <v>14978</v>
      </c>
      <c r="G132" s="2" t="s">
        <v>14979</v>
      </c>
    </row>
    <row r="133" spans="1:7" x14ac:dyDescent="0.3">
      <c r="A133" s="98">
        <v>131</v>
      </c>
      <c r="B133" s="8" t="s">
        <v>14977</v>
      </c>
      <c r="C133" s="8" t="s">
        <v>14960</v>
      </c>
      <c r="D133" s="2" t="s">
        <v>14921</v>
      </c>
      <c r="E133" s="2" t="s">
        <v>14970</v>
      </c>
      <c r="F133" s="2" t="s">
        <v>14980</v>
      </c>
      <c r="G133" s="2" t="s">
        <v>14979</v>
      </c>
    </row>
    <row r="134" spans="1:7" x14ac:dyDescent="0.3">
      <c r="A134" s="98">
        <v>132</v>
      </c>
      <c r="B134" s="8" t="s">
        <v>14977</v>
      </c>
      <c r="C134" s="8" t="s">
        <v>14963</v>
      </c>
      <c r="D134" s="2" t="s">
        <v>14921</v>
      </c>
      <c r="E134" s="2" t="s">
        <v>14981</v>
      </c>
      <c r="F134" s="2" t="s">
        <v>14982</v>
      </c>
      <c r="G134" s="2" t="s">
        <v>14979</v>
      </c>
    </row>
    <row r="135" spans="1:7" x14ac:dyDescent="0.3">
      <c r="A135" s="98">
        <v>133</v>
      </c>
      <c r="B135" s="8" t="s">
        <v>14983</v>
      </c>
      <c r="C135" s="8" t="s">
        <v>14963</v>
      </c>
      <c r="D135" s="2" t="s">
        <v>14925</v>
      </c>
      <c r="E135" s="2" t="s">
        <v>14973</v>
      </c>
      <c r="F135" s="2" t="s">
        <v>14984</v>
      </c>
      <c r="G135" s="2" t="s">
        <v>14985</v>
      </c>
    </row>
    <row r="136" spans="1:7" x14ac:dyDescent="0.3">
      <c r="A136" s="98">
        <v>134</v>
      </c>
      <c r="B136" s="8" t="s">
        <v>14983</v>
      </c>
      <c r="C136" s="8" t="s">
        <v>14912</v>
      </c>
      <c r="D136" s="2" t="s">
        <v>14925</v>
      </c>
      <c r="E136" s="2" t="s">
        <v>14944</v>
      </c>
      <c r="F136" s="2" t="s">
        <v>14986</v>
      </c>
      <c r="G136" s="2" t="s">
        <v>14985</v>
      </c>
    </row>
    <row r="137" spans="1:7" x14ac:dyDescent="0.3">
      <c r="A137" s="98">
        <v>135</v>
      </c>
      <c r="B137" s="8" t="s">
        <v>14983</v>
      </c>
      <c r="C137" s="8" t="s">
        <v>14912</v>
      </c>
      <c r="D137" s="2" t="s">
        <v>14929</v>
      </c>
      <c r="E137" s="2" t="s">
        <v>14944</v>
      </c>
      <c r="F137" s="2" t="s">
        <v>14986</v>
      </c>
      <c r="G137" s="2" t="s">
        <v>14985</v>
      </c>
    </row>
    <row r="138" spans="1:7" x14ac:dyDescent="0.3">
      <c r="A138" s="98">
        <v>136</v>
      </c>
      <c r="B138" s="8" t="s">
        <v>14987</v>
      </c>
      <c r="C138" s="8" t="s">
        <v>14917</v>
      </c>
      <c r="D138" s="2" t="s">
        <v>14929</v>
      </c>
      <c r="E138" s="2" t="s">
        <v>14947</v>
      </c>
      <c r="F138" s="2" t="s">
        <v>14988</v>
      </c>
      <c r="G138" s="2" t="s">
        <v>14989</v>
      </c>
    </row>
    <row r="139" spans="1:7" x14ac:dyDescent="0.3">
      <c r="A139" s="98">
        <v>137</v>
      </c>
      <c r="B139" s="8" t="s">
        <v>14987</v>
      </c>
      <c r="C139" s="8" t="s">
        <v>14917</v>
      </c>
      <c r="D139" s="2" t="s">
        <v>14929</v>
      </c>
      <c r="E139" s="2" t="s">
        <v>14947</v>
      </c>
      <c r="F139" s="2" t="s">
        <v>14990</v>
      </c>
      <c r="G139" s="2" t="s">
        <v>14989</v>
      </c>
    </row>
    <row r="140" spans="1:7" x14ac:dyDescent="0.3">
      <c r="A140" s="98">
        <v>138</v>
      </c>
      <c r="B140" s="8" t="s">
        <v>14987</v>
      </c>
      <c r="C140" s="8" t="s">
        <v>14922</v>
      </c>
      <c r="D140" s="2" t="s">
        <v>14910</v>
      </c>
      <c r="E140" s="2" t="s">
        <v>14950</v>
      </c>
      <c r="F140" s="2" t="s">
        <v>14991</v>
      </c>
      <c r="G140" s="2" t="s">
        <v>14989</v>
      </c>
    </row>
    <row r="141" spans="1:7" x14ac:dyDescent="0.3">
      <c r="A141" s="98">
        <v>139</v>
      </c>
      <c r="B141" s="8" t="s">
        <v>14992</v>
      </c>
      <c r="C141" s="8" t="s">
        <v>14922</v>
      </c>
      <c r="D141" s="2" t="s">
        <v>14910</v>
      </c>
      <c r="E141" s="2" t="s">
        <v>14950</v>
      </c>
      <c r="F141" s="2" t="s">
        <v>14993</v>
      </c>
      <c r="G141" s="2" t="s">
        <v>14994</v>
      </c>
    </row>
    <row r="142" spans="1:7" x14ac:dyDescent="0.3">
      <c r="A142" s="98">
        <v>140</v>
      </c>
      <c r="B142" s="8" t="s">
        <v>14992</v>
      </c>
      <c r="C142" s="8" t="s">
        <v>14974</v>
      </c>
      <c r="D142" s="2" t="s">
        <v>14910</v>
      </c>
      <c r="E142" s="2" t="s">
        <v>14956</v>
      </c>
      <c r="F142" s="2" t="s">
        <v>14993</v>
      </c>
      <c r="G142" s="2" t="s">
        <v>14994</v>
      </c>
    </row>
    <row r="143" spans="1:7" x14ac:dyDescent="0.3">
      <c r="A143" s="98">
        <v>141</v>
      </c>
      <c r="B143" s="8" t="s">
        <v>14992</v>
      </c>
      <c r="C143" s="8" t="s">
        <v>14974</v>
      </c>
      <c r="D143" s="2" t="s">
        <v>14913</v>
      </c>
      <c r="E143" s="2" t="s">
        <v>14956</v>
      </c>
      <c r="F143" s="2" t="s">
        <v>14974</v>
      </c>
      <c r="G143" s="2" t="s">
        <v>14994</v>
      </c>
    </row>
    <row r="144" spans="1:7" x14ac:dyDescent="0.3">
      <c r="A144" s="98">
        <v>142</v>
      </c>
      <c r="B144" s="8" t="s">
        <v>14995</v>
      </c>
      <c r="C144" s="8" t="s">
        <v>14996</v>
      </c>
      <c r="D144" s="2" t="s">
        <v>14913</v>
      </c>
      <c r="E144" s="2" t="s">
        <v>14978</v>
      </c>
      <c r="F144" s="2" t="s">
        <v>14997</v>
      </c>
      <c r="G144" s="2" t="s">
        <v>14998</v>
      </c>
    </row>
    <row r="145" spans="1:7" x14ac:dyDescent="0.3">
      <c r="A145" s="98">
        <v>143</v>
      </c>
      <c r="B145" s="8" t="s">
        <v>14995</v>
      </c>
      <c r="C145" s="8" t="s">
        <v>14996</v>
      </c>
      <c r="D145" s="2" t="s">
        <v>14913</v>
      </c>
      <c r="E145" s="2" t="s">
        <v>14978</v>
      </c>
      <c r="F145" s="2" t="s">
        <v>14997</v>
      </c>
      <c r="G145" s="2" t="s">
        <v>14998</v>
      </c>
    </row>
    <row r="146" spans="1:7" x14ac:dyDescent="0.3">
      <c r="A146" s="98">
        <v>144</v>
      </c>
      <c r="B146" s="8" t="s">
        <v>14995</v>
      </c>
      <c r="C146" s="8" t="s">
        <v>14999</v>
      </c>
      <c r="D146" s="2" t="s">
        <v>14940</v>
      </c>
      <c r="E146" s="2" t="s">
        <v>14980</v>
      </c>
      <c r="F146" s="2" t="s">
        <v>15000</v>
      </c>
      <c r="G146" s="2" t="s">
        <v>14998</v>
      </c>
    </row>
    <row r="147" spans="1:7" x14ac:dyDescent="0.3">
      <c r="A147" s="98">
        <v>145</v>
      </c>
      <c r="B147" s="8" t="s">
        <v>15001</v>
      </c>
      <c r="C147" s="8" t="s">
        <v>14999</v>
      </c>
      <c r="D147" s="2" t="s">
        <v>14940</v>
      </c>
      <c r="E147" s="2" t="s">
        <v>14980</v>
      </c>
      <c r="F147" s="2" t="s">
        <v>15000</v>
      </c>
      <c r="G147" s="2" t="s">
        <v>15002</v>
      </c>
    </row>
    <row r="148" spans="1:7" x14ac:dyDescent="0.3">
      <c r="A148" s="98">
        <v>146</v>
      </c>
      <c r="B148" s="8" t="s">
        <v>15001</v>
      </c>
      <c r="C148" s="8" t="s">
        <v>15003</v>
      </c>
      <c r="D148" s="2" t="s">
        <v>14915</v>
      </c>
      <c r="E148" s="2" t="s">
        <v>14982</v>
      </c>
      <c r="F148" s="2" t="s">
        <v>15004</v>
      </c>
      <c r="G148" s="2" t="s">
        <v>15002</v>
      </c>
    </row>
    <row r="149" spans="1:7" x14ac:dyDescent="0.3">
      <c r="A149" s="98">
        <v>147</v>
      </c>
      <c r="B149" s="8" t="s">
        <v>15001</v>
      </c>
      <c r="C149" s="8" t="s">
        <v>15003</v>
      </c>
      <c r="D149" s="2" t="s">
        <v>14915</v>
      </c>
      <c r="E149" s="2" t="s">
        <v>14984</v>
      </c>
      <c r="F149" s="2" t="s">
        <v>15004</v>
      </c>
      <c r="G149" s="2" t="s">
        <v>15002</v>
      </c>
    </row>
    <row r="150" spans="1:7" x14ac:dyDescent="0.3">
      <c r="A150" s="98">
        <v>148</v>
      </c>
      <c r="B150" s="8" t="s">
        <v>15005</v>
      </c>
      <c r="C150" s="8" t="s">
        <v>15006</v>
      </c>
      <c r="D150" s="2" t="s">
        <v>14919</v>
      </c>
      <c r="E150" s="2" t="s">
        <v>15007</v>
      </c>
      <c r="F150" s="2" t="s">
        <v>15008</v>
      </c>
      <c r="G150" s="2" t="s">
        <v>15009</v>
      </c>
    </row>
    <row r="151" spans="1:7" x14ac:dyDescent="0.3">
      <c r="A151" s="98">
        <v>149</v>
      </c>
      <c r="B151" s="8" t="s">
        <v>15005</v>
      </c>
      <c r="C151" s="8" t="s">
        <v>15006</v>
      </c>
      <c r="D151" s="2" t="s">
        <v>14919</v>
      </c>
      <c r="E151" s="2" t="s">
        <v>15007</v>
      </c>
      <c r="F151" s="2" t="s">
        <v>15008</v>
      </c>
      <c r="G151" s="2" t="s">
        <v>15009</v>
      </c>
    </row>
    <row r="152" spans="1:7" x14ac:dyDescent="0.3">
      <c r="A152" s="98">
        <v>150</v>
      </c>
      <c r="B152" s="8" t="s">
        <v>15005</v>
      </c>
      <c r="C152" s="8" t="s">
        <v>15008</v>
      </c>
      <c r="D152" s="2" t="s">
        <v>14952</v>
      </c>
      <c r="E152" s="2" t="s">
        <v>15010</v>
      </c>
      <c r="F152" s="2" t="s">
        <v>15011</v>
      </c>
      <c r="G152" s="2" t="s">
        <v>15009</v>
      </c>
    </row>
    <row r="153" spans="1:7" x14ac:dyDescent="0.3">
      <c r="A153" s="98">
        <v>151</v>
      </c>
      <c r="B153" s="8" t="s">
        <v>15012</v>
      </c>
      <c r="C153" s="8" t="s">
        <v>15011</v>
      </c>
      <c r="D153" s="2" t="s">
        <v>14952</v>
      </c>
      <c r="E153" s="2" t="s">
        <v>15010</v>
      </c>
      <c r="F153" s="2" t="s">
        <v>15011</v>
      </c>
      <c r="G153" s="2" t="s">
        <v>15013</v>
      </c>
    </row>
    <row r="154" spans="1:7" x14ac:dyDescent="0.3">
      <c r="A154" s="98">
        <v>152</v>
      </c>
      <c r="B154" s="8" t="s">
        <v>15012</v>
      </c>
      <c r="C154" s="8" t="s">
        <v>15011</v>
      </c>
      <c r="D154" s="2" t="s">
        <v>15014</v>
      </c>
      <c r="E154" s="2" t="s">
        <v>15015</v>
      </c>
      <c r="F154" s="2" t="s">
        <v>15016</v>
      </c>
      <c r="G154" s="2" t="s">
        <v>15013</v>
      </c>
    </row>
    <row r="155" spans="1:7" x14ac:dyDescent="0.3">
      <c r="A155" s="98">
        <v>153</v>
      </c>
      <c r="B155" s="8" t="s">
        <v>15012</v>
      </c>
      <c r="C155" s="8" t="s">
        <v>15017</v>
      </c>
      <c r="D155" s="2" t="s">
        <v>15014</v>
      </c>
      <c r="E155" s="2" t="s">
        <v>14988</v>
      </c>
      <c r="F155" s="2" t="s">
        <v>15016</v>
      </c>
      <c r="G155" s="2" t="s">
        <v>15013</v>
      </c>
    </row>
    <row r="156" spans="1:7" x14ac:dyDescent="0.3">
      <c r="A156" s="98">
        <v>154</v>
      </c>
      <c r="B156" s="8" t="s">
        <v>15012</v>
      </c>
      <c r="C156" s="8" t="s">
        <v>15017</v>
      </c>
      <c r="D156" s="2" t="s">
        <v>15014</v>
      </c>
      <c r="E156" s="2" t="s">
        <v>14988</v>
      </c>
      <c r="F156" s="2" t="s">
        <v>15018</v>
      </c>
      <c r="G156" s="2" t="s">
        <v>15019</v>
      </c>
    </row>
    <row r="157" spans="1:7" x14ac:dyDescent="0.3">
      <c r="A157" s="98">
        <v>155</v>
      </c>
      <c r="B157" s="8" t="s">
        <v>15020</v>
      </c>
      <c r="C157" s="8" t="s">
        <v>15021</v>
      </c>
      <c r="D157" s="2" t="s">
        <v>14954</v>
      </c>
      <c r="E157" s="2" t="s">
        <v>14990</v>
      </c>
      <c r="F157" s="2" t="s">
        <v>15018</v>
      </c>
      <c r="G157" s="2" t="s">
        <v>15019</v>
      </c>
    </row>
    <row r="158" spans="1:7" x14ac:dyDescent="0.3">
      <c r="A158" s="98">
        <v>156</v>
      </c>
      <c r="B158" s="8" t="s">
        <v>15020</v>
      </c>
      <c r="C158" s="8" t="s">
        <v>15022</v>
      </c>
      <c r="D158" s="2" t="s">
        <v>14954</v>
      </c>
      <c r="E158" s="2" t="s">
        <v>14965</v>
      </c>
      <c r="F158" s="2" t="s">
        <v>15023</v>
      </c>
      <c r="G158" s="2" t="s">
        <v>15019</v>
      </c>
    </row>
    <row r="159" spans="1:7" x14ac:dyDescent="0.3">
      <c r="A159" s="98">
        <v>157</v>
      </c>
      <c r="B159" s="8" t="s">
        <v>15020</v>
      </c>
      <c r="C159" s="8" t="s">
        <v>15022</v>
      </c>
      <c r="D159" s="2" t="s">
        <v>14957</v>
      </c>
      <c r="E159" s="2" t="s">
        <v>14991</v>
      </c>
      <c r="F159" s="2" t="s">
        <v>15023</v>
      </c>
      <c r="G159" s="2" t="s">
        <v>15024</v>
      </c>
    </row>
    <row r="160" spans="1:7" x14ac:dyDescent="0.3">
      <c r="A160" s="98">
        <v>158</v>
      </c>
      <c r="B160" s="8" t="s">
        <v>15025</v>
      </c>
      <c r="C160" s="8" t="s">
        <v>14979</v>
      </c>
      <c r="D160" s="2" t="s">
        <v>14957</v>
      </c>
      <c r="E160" s="2" t="s">
        <v>14968</v>
      </c>
      <c r="F160" s="2" t="s">
        <v>15021</v>
      </c>
      <c r="G160" s="2" t="s">
        <v>15024</v>
      </c>
    </row>
    <row r="161" spans="1:7" x14ac:dyDescent="0.3">
      <c r="A161" s="98">
        <v>159</v>
      </c>
      <c r="B161" s="8" t="s">
        <v>15025</v>
      </c>
      <c r="C161" s="8" t="s">
        <v>14979</v>
      </c>
      <c r="D161" s="2" t="s">
        <v>14958</v>
      </c>
      <c r="E161" s="2" t="s">
        <v>15026</v>
      </c>
      <c r="F161" s="2" t="s">
        <v>15021</v>
      </c>
      <c r="G161" s="2" t="s">
        <v>15024</v>
      </c>
    </row>
    <row r="162" spans="1:7" x14ac:dyDescent="0.3">
      <c r="A162" s="98">
        <v>160</v>
      </c>
      <c r="B162" s="8" t="s">
        <v>15025</v>
      </c>
      <c r="C162" s="8" t="s">
        <v>14985</v>
      </c>
      <c r="D162" s="2" t="s">
        <v>14958</v>
      </c>
      <c r="E162" s="2" t="s">
        <v>15027</v>
      </c>
      <c r="F162" s="2" t="s">
        <v>14979</v>
      </c>
      <c r="G162" s="2" t="s">
        <v>15028</v>
      </c>
    </row>
    <row r="163" spans="1:7" x14ac:dyDescent="0.3">
      <c r="A163" s="98">
        <v>161</v>
      </c>
      <c r="B163" s="8" t="s">
        <v>15029</v>
      </c>
      <c r="C163" s="8" t="s">
        <v>14985</v>
      </c>
      <c r="D163" s="2" t="s">
        <v>14961</v>
      </c>
      <c r="E163" s="2" t="s">
        <v>14997</v>
      </c>
      <c r="F163" s="2" t="s">
        <v>14979</v>
      </c>
      <c r="G163" s="2" t="s">
        <v>15028</v>
      </c>
    </row>
    <row r="164" spans="1:7" x14ac:dyDescent="0.3">
      <c r="A164" s="98">
        <v>162</v>
      </c>
      <c r="B164" s="8" t="s">
        <v>15029</v>
      </c>
      <c r="C164" s="8" t="s">
        <v>14989</v>
      </c>
      <c r="D164" s="2" t="s">
        <v>14961</v>
      </c>
      <c r="E164" s="2" t="s">
        <v>14996</v>
      </c>
      <c r="F164" s="2" t="s">
        <v>14985</v>
      </c>
      <c r="G164" s="2" t="s">
        <v>15028</v>
      </c>
    </row>
    <row r="165" spans="1:7" x14ac:dyDescent="0.3">
      <c r="A165" s="98">
        <v>163</v>
      </c>
      <c r="B165" s="8" t="s">
        <v>15029</v>
      </c>
      <c r="C165" s="8" t="s">
        <v>14989</v>
      </c>
      <c r="D165" s="2" t="s">
        <v>14972</v>
      </c>
      <c r="E165" s="2" t="s">
        <v>14996</v>
      </c>
      <c r="F165" s="2" t="s">
        <v>14985</v>
      </c>
      <c r="G165" s="2" t="s">
        <v>15030</v>
      </c>
    </row>
    <row r="166" spans="1:7" x14ac:dyDescent="0.3">
      <c r="A166" s="98">
        <v>164</v>
      </c>
      <c r="B166" s="8" t="s">
        <v>15031</v>
      </c>
      <c r="C166" s="8" t="s">
        <v>14994</v>
      </c>
      <c r="D166" s="2" t="s">
        <v>14972</v>
      </c>
      <c r="E166" s="2" t="s">
        <v>14999</v>
      </c>
      <c r="F166" s="2" t="s">
        <v>14989</v>
      </c>
      <c r="G166" s="2" t="s">
        <v>15030</v>
      </c>
    </row>
    <row r="167" spans="1:7" x14ac:dyDescent="0.3">
      <c r="A167" s="98">
        <v>165</v>
      </c>
      <c r="B167" s="8" t="s">
        <v>15031</v>
      </c>
      <c r="C167" s="8" t="s">
        <v>14994</v>
      </c>
      <c r="D167" s="2" t="s">
        <v>14972</v>
      </c>
      <c r="E167" s="2" t="s">
        <v>14999</v>
      </c>
      <c r="F167" s="2" t="s">
        <v>14989</v>
      </c>
      <c r="G167" s="2" t="s">
        <v>15030</v>
      </c>
    </row>
    <row r="168" spans="1:7" x14ac:dyDescent="0.3">
      <c r="A168" s="98">
        <v>166</v>
      </c>
      <c r="B168" s="8" t="s">
        <v>15031</v>
      </c>
      <c r="C168" s="8" t="s">
        <v>14998</v>
      </c>
      <c r="D168" s="2" t="s">
        <v>14976</v>
      </c>
      <c r="E168" s="2" t="s">
        <v>15003</v>
      </c>
      <c r="F168" s="2" t="s">
        <v>14994</v>
      </c>
      <c r="G168" s="2" t="s">
        <v>15032</v>
      </c>
    </row>
    <row r="169" spans="1:7" x14ac:dyDescent="0.3">
      <c r="A169" s="98">
        <v>167</v>
      </c>
      <c r="B169" s="8" t="s">
        <v>15033</v>
      </c>
      <c r="C169" s="8" t="s">
        <v>14998</v>
      </c>
      <c r="D169" s="2" t="s">
        <v>14976</v>
      </c>
      <c r="E169" s="2" t="s">
        <v>15003</v>
      </c>
      <c r="F169" s="2" t="s">
        <v>14994</v>
      </c>
      <c r="G169" s="2" t="s">
        <v>15032</v>
      </c>
    </row>
    <row r="170" spans="1:7" x14ac:dyDescent="0.3">
      <c r="A170" s="98">
        <v>168</v>
      </c>
      <c r="B170" s="8" t="s">
        <v>15033</v>
      </c>
      <c r="C170" s="8" t="s">
        <v>15034</v>
      </c>
      <c r="D170" s="2" t="s">
        <v>14970</v>
      </c>
      <c r="E170" s="2" t="s">
        <v>15008</v>
      </c>
      <c r="F170" s="2" t="s">
        <v>15035</v>
      </c>
      <c r="G170" s="2" t="s">
        <v>15032</v>
      </c>
    </row>
    <row r="171" spans="1:7" x14ac:dyDescent="0.3">
      <c r="A171" s="98">
        <v>169</v>
      </c>
      <c r="B171" s="8" t="s">
        <v>15033</v>
      </c>
      <c r="C171" s="8" t="s">
        <v>15034</v>
      </c>
      <c r="D171" s="2" t="s">
        <v>14970</v>
      </c>
      <c r="E171" s="2" t="s">
        <v>15011</v>
      </c>
      <c r="F171" s="2" t="s">
        <v>15035</v>
      </c>
      <c r="G171" s="2" t="s">
        <v>15036</v>
      </c>
    </row>
    <row r="172" spans="1:7" x14ac:dyDescent="0.3">
      <c r="A172" s="98">
        <v>170</v>
      </c>
      <c r="B172" s="8" t="s">
        <v>15037</v>
      </c>
      <c r="C172" s="8" t="s">
        <v>15038</v>
      </c>
      <c r="D172" s="2" t="s">
        <v>14981</v>
      </c>
      <c r="E172" s="2" t="s">
        <v>15016</v>
      </c>
      <c r="F172" s="2" t="s">
        <v>15039</v>
      </c>
      <c r="G172" s="2" t="s">
        <v>15036</v>
      </c>
    </row>
    <row r="173" spans="1:7" x14ac:dyDescent="0.3">
      <c r="A173" s="98">
        <v>171</v>
      </c>
      <c r="B173" s="8" t="s">
        <v>15037</v>
      </c>
      <c r="C173" s="8" t="s">
        <v>15038</v>
      </c>
      <c r="D173" s="2" t="s">
        <v>14981</v>
      </c>
      <c r="E173" s="2" t="s">
        <v>15018</v>
      </c>
      <c r="F173" s="2" t="s">
        <v>15039</v>
      </c>
      <c r="G173" s="2" t="s">
        <v>15036</v>
      </c>
    </row>
    <row r="174" spans="1:7" x14ac:dyDescent="0.3">
      <c r="A174" s="98">
        <v>172</v>
      </c>
      <c r="B174" s="8" t="s">
        <v>15037</v>
      </c>
      <c r="C174" s="8" t="s">
        <v>15040</v>
      </c>
      <c r="D174" s="2" t="s">
        <v>14973</v>
      </c>
      <c r="E174" s="2" t="s">
        <v>15017</v>
      </c>
      <c r="F174" s="2" t="s">
        <v>15038</v>
      </c>
      <c r="G174" s="2" t="s">
        <v>15041</v>
      </c>
    </row>
    <row r="175" spans="1:7" x14ac:dyDescent="0.3">
      <c r="A175" s="98">
        <v>173</v>
      </c>
      <c r="B175" s="8" t="s">
        <v>15042</v>
      </c>
      <c r="C175" s="8" t="s">
        <v>15043</v>
      </c>
      <c r="D175" s="2" t="s">
        <v>14973</v>
      </c>
      <c r="E175" s="2" t="s">
        <v>15017</v>
      </c>
      <c r="F175" s="2" t="s">
        <v>15038</v>
      </c>
      <c r="G175" s="2" t="s">
        <v>15041</v>
      </c>
    </row>
    <row r="176" spans="1:7" x14ac:dyDescent="0.3">
      <c r="A176" s="98">
        <v>174</v>
      </c>
      <c r="B176" s="8" t="s">
        <v>15042</v>
      </c>
      <c r="C176" s="8" t="s">
        <v>15043</v>
      </c>
      <c r="D176" s="2" t="s">
        <v>14947</v>
      </c>
      <c r="E176" s="2" t="s">
        <v>15044</v>
      </c>
      <c r="F176" s="2" t="s">
        <v>15002</v>
      </c>
      <c r="G176" s="2" t="s">
        <v>15041</v>
      </c>
    </row>
    <row r="177" spans="1:7" x14ac:dyDescent="0.3">
      <c r="A177" s="98">
        <v>175</v>
      </c>
      <c r="B177" s="8" t="s">
        <v>15042</v>
      </c>
      <c r="C177" s="8" t="s">
        <v>15045</v>
      </c>
      <c r="D177" s="2" t="s">
        <v>14947</v>
      </c>
      <c r="E177" s="2" t="s">
        <v>15021</v>
      </c>
      <c r="F177" s="2" t="s">
        <v>15002</v>
      </c>
      <c r="G177" s="2" t="s">
        <v>15046</v>
      </c>
    </row>
    <row r="178" spans="1:7" x14ac:dyDescent="0.3">
      <c r="A178" s="98">
        <v>176</v>
      </c>
      <c r="B178" s="8" t="s">
        <v>15047</v>
      </c>
      <c r="C178" s="8" t="s">
        <v>15045</v>
      </c>
      <c r="D178" s="2" t="s">
        <v>14950</v>
      </c>
      <c r="E178" s="2" t="s">
        <v>15022</v>
      </c>
      <c r="F178" s="2" t="s">
        <v>15009</v>
      </c>
      <c r="G178" s="2" t="s">
        <v>15046</v>
      </c>
    </row>
    <row r="179" spans="1:7" x14ac:dyDescent="0.3">
      <c r="A179" s="98">
        <v>177</v>
      </c>
      <c r="B179" s="8" t="s">
        <v>15047</v>
      </c>
      <c r="C179" s="8" t="s">
        <v>15009</v>
      </c>
      <c r="D179" s="2" t="s">
        <v>14950</v>
      </c>
      <c r="E179" s="2" t="s">
        <v>15022</v>
      </c>
      <c r="F179" s="2" t="s">
        <v>15009</v>
      </c>
      <c r="G179" s="2" t="s">
        <v>15046</v>
      </c>
    </row>
    <row r="180" spans="1:7" x14ac:dyDescent="0.3">
      <c r="A180" s="98">
        <v>178</v>
      </c>
      <c r="B180" s="8" t="s">
        <v>15047</v>
      </c>
      <c r="C180" s="8" t="s">
        <v>15009</v>
      </c>
      <c r="D180" s="2" t="s">
        <v>14978</v>
      </c>
      <c r="E180" s="2" t="s">
        <v>15035</v>
      </c>
      <c r="F180" s="2" t="s">
        <v>15013</v>
      </c>
      <c r="G180" s="2" t="s">
        <v>15048</v>
      </c>
    </row>
    <row r="181" spans="1:7" x14ac:dyDescent="0.3">
      <c r="A181" s="98">
        <v>179</v>
      </c>
      <c r="B181" s="8" t="s">
        <v>15047</v>
      </c>
      <c r="C181" s="8" t="s">
        <v>15013</v>
      </c>
      <c r="D181" s="2" t="s">
        <v>14978</v>
      </c>
      <c r="E181" s="2" t="s">
        <v>14998</v>
      </c>
      <c r="F181" s="2" t="s">
        <v>15013</v>
      </c>
      <c r="G181" s="2" t="s">
        <v>15048</v>
      </c>
    </row>
    <row r="182" spans="1:7" x14ac:dyDescent="0.3">
      <c r="A182" s="98">
        <v>180</v>
      </c>
      <c r="B182" s="8" t="s">
        <v>15049</v>
      </c>
      <c r="C182" s="8" t="s">
        <v>15019</v>
      </c>
      <c r="D182" s="2" t="s">
        <v>14980</v>
      </c>
      <c r="E182" s="2" t="s">
        <v>14998</v>
      </c>
      <c r="F182" s="2" t="s">
        <v>15019</v>
      </c>
      <c r="G182" s="2" t="s">
        <v>15048</v>
      </c>
    </row>
    <row r="183" spans="1:7" x14ac:dyDescent="0.3">
      <c r="A183" s="98">
        <v>181</v>
      </c>
      <c r="B183" s="8" t="s">
        <v>15049</v>
      </c>
      <c r="C183" s="8" t="s">
        <v>15019</v>
      </c>
      <c r="D183" s="2" t="s">
        <v>14980</v>
      </c>
      <c r="E183" s="2" t="s">
        <v>15034</v>
      </c>
      <c r="F183" s="2" t="s">
        <v>15019</v>
      </c>
      <c r="G183" s="2" t="s">
        <v>15050</v>
      </c>
    </row>
    <row r="184" spans="1:7" x14ac:dyDescent="0.3">
      <c r="A184" s="98">
        <v>182</v>
      </c>
      <c r="B184" s="8" t="s">
        <v>15049</v>
      </c>
      <c r="C184" s="8" t="s">
        <v>15024</v>
      </c>
      <c r="D184" s="2" t="s">
        <v>15015</v>
      </c>
      <c r="E184" s="2" t="s">
        <v>15034</v>
      </c>
      <c r="F184" s="2" t="s">
        <v>15051</v>
      </c>
      <c r="G184" s="2" t="s">
        <v>15050</v>
      </c>
    </row>
    <row r="185" spans="1:7" x14ac:dyDescent="0.3">
      <c r="A185" s="98">
        <v>183</v>
      </c>
      <c r="B185" s="8" t="s">
        <v>15052</v>
      </c>
      <c r="C185" s="8" t="s">
        <v>15024</v>
      </c>
      <c r="D185" s="2" t="s">
        <v>15015</v>
      </c>
      <c r="E185" s="2" t="s">
        <v>15038</v>
      </c>
      <c r="F185" s="2" t="s">
        <v>15051</v>
      </c>
      <c r="G185" s="2" t="s">
        <v>15050</v>
      </c>
    </row>
    <row r="186" spans="1:7" x14ac:dyDescent="0.3">
      <c r="A186" s="98">
        <v>184</v>
      </c>
      <c r="B186" s="8" t="s">
        <v>15052</v>
      </c>
      <c r="C186" s="8" t="s">
        <v>15028</v>
      </c>
      <c r="D186" s="2" t="s">
        <v>14988</v>
      </c>
      <c r="E186" s="2" t="s">
        <v>15038</v>
      </c>
      <c r="F186" s="2" t="s">
        <v>15030</v>
      </c>
      <c r="G186" s="2" t="s">
        <v>15053</v>
      </c>
    </row>
    <row r="187" spans="1:7" x14ac:dyDescent="0.3">
      <c r="A187" s="98">
        <v>185</v>
      </c>
      <c r="B187" s="8" t="s">
        <v>15052</v>
      </c>
      <c r="C187" s="8" t="s">
        <v>15028</v>
      </c>
      <c r="D187" s="2" t="s">
        <v>14988</v>
      </c>
      <c r="E187" s="2" t="s">
        <v>15040</v>
      </c>
      <c r="F187" s="2" t="s">
        <v>15030</v>
      </c>
      <c r="G187" s="2" t="s">
        <v>15053</v>
      </c>
    </row>
    <row r="188" spans="1:7" x14ac:dyDescent="0.3">
      <c r="A188" s="98">
        <v>186</v>
      </c>
      <c r="B188" s="8" t="s">
        <v>15054</v>
      </c>
      <c r="C188" s="8" t="s">
        <v>15030</v>
      </c>
      <c r="D188" s="2" t="s">
        <v>14988</v>
      </c>
      <c r="E188" s="2" t="s">
        <v>15043</v>
      </c>
      <c r="F188" s="2" t="s">
        <v>15055</v>
      </c>
      <c r="G188" s="2" t="s">
        <v>15053</v>
      </c>
    </row>
    <row r="189" spans="1:7" x14ac:dyDescent="0.3">
      <c r="A189" s="98">
        <v>187</v>
      </c>
      <c r="B189" s="8" t="s">
        <v>15054</v>
      </c>
      <c r="C189" s="8" t="s">
        <v>15030</v>
      </c>
      <c r="D189" s="2" t="s">
        <v>14991</v>
      </c>
      <c r="E189" s="2" t="s">
        <v>15045</v>
      </c>
      <c r="F189" s="2" t="s">
        <v>15055</v>
      </c>
      <c r="G189" s="2" t="s">
        <v>15056</v>
      </c>
    </row>
    <row r="190" spans="1:7" x14ac:dyDescent="0.3">
      <c r="A190" s="98">
        <v>188</v>
      </c>
      <c r="B190" s="8" t="s">
        <v>15054</v>
      </c>
      <c r="C190" s="8" t="s">
        <v>15032</v>
      </c>
      <c r="D190" s="2" t="s">
        <v>14991</v>
      </c>
      <c r="E190" s="2" t="s">
        <v>15009</v>
      </c>
      <c r="F190" s="2" t="s">
        <v>15046</v>
      </c>
      <c r="G190" s="2" t="s">
        <v>15056</v>
      </c>
    </row>
    <row r="191" spans="1:7" x14ac:dyDescent="0.3">
      <c r="A191" s="98">
        <v>189</v>
      </c>
      <c r="B191" s="8" t="s">
        <v>15057</v>
      </c>
      <c r="C191" s="8" t="s">
        <v>15032</v>
      </c>
      <c r="D191" s="2" t="s">
        <v>14991</v>
      </c>
      <c r="E191" s="2" t="s">
        <v>15013</v>
      </c>
      <c r="F191" s="2" t="s">
        <v>15046</v>
      </c>
      <c r="G191" s="2" t="s">
        <v>15056</v>
      </c>
    </row>
    <row r="192" spans="1:7" x14ac:dyDescent="0.3">
      <c r="A192" s="98">
        <v>190</v>
      </c>
      <c r="B192" s="8" t="s">
        <v>15057</v>
      </c>
      <c r="C192" s="8" t="s">
        <v>15036</v>
      </c>
      <c r="D192" s="2" t="s">
        <v>14968</v>
      </c>
      <c r="E192" s="2" t="s">
        <v>15019</v>
      </c>
      <c r="F192" s="2" t="s">
        <v>15058</v>
      </c>
      <c r="G192" s="2" t="s">
        <v>15059</v>
      </c>
    </row>
    <row r="193" spans="1:7" x14ac:dyDescent="0.3">
      <c r="A193" s="98">
        <v>191</v>
      </c>
      <c r="B193" s="8" t="s">
        <v>15057</v>
      </c>
      <c r="C193" s="8" t="s">
        <v>15036</v>
      </c>
      <c r="D193" s="2" t="s">
        <v>14968</v>
      </c>
      <c r="E193" s="2" t="s">
        <v>15051</v>
      </c>
      <c r="F193" s="2" t="s">
        <v>15058</v>
      </c>
      <c r="G193" s="2" t="s">
        <v>15059</v>
      </c>
    </row>
    <row r="194" spans="1:7" x14ac:dyDescent="0.3">
      <c r="A194" s="98">
        <v>192</v>
      </c>
      <c r="B194" s="8" t="s">
        <v>15060</v>
      </c>
      <c r="C194" s="8" t="s">
        <v>15041</v>
      </c>
      <c r="D194" s="2" t="s">
        <v>14968</v>
      </c>
      <c r="E194" s="2" t="s">
        <v>15030</v>
      </c>
      <c r="F194" s="2" t="s">
        <v>15061</v>
      </c>
      <c r="G194" s="2" t="s">
        <v>15059</v>
      </c>
    </row>
    <row r="195" spans="1:7" x14ac:dyDescent="0.3">
      <c r="A195" s="98">
        <v>193</v>
      </c>
      <c r="B195" s="8" t="s">
        <v>15060</v>
      </c>
      <c r="C195" s="8" t="s">
        <v>15041</v>
      </c>
      <c r="D195" s="2" t="s">
        <v>15026</v>
      </c>
      <c r="E195" s="2" t="s">
        <v>15030</v>
      </c>
      <c r="F195" s="2" t="s">
        <v>15061</v>
      </c>
      <c r="G195" s="2" t="s">
        <v>15062</v>
      </c>
    </row>
    <row r="196" spans="1:7" x14ac:dyDescent="0.3">
      <c r="A196" s="98">
        <v>194</v>
      </c>
      <c r="B196" s="8" t="s">
        <v>15060</v>
      </c>
      <c r="C196" s="8" t="s">
        <v>15046</v>
      </c>
      <c r="D196" s="2" t="s">
        <v>15026</v>
      </c>
      <c r="E196" s="2" t="s">
        <v>15046</v>
      </c>
      <c r="F196" s="2" t="s">
        <v>15063</v>
      </c>
      <c r="G196" s="2" t="s">
        <v>15062</v>
      </c>
    </row>
    <row r="197" spans="1:7" x14ac:dyDescent="0.3">
      <c r="A197" s="98">
        <v>195</v>
      </c>
      <c r="B197" s="8" t="s">
        <v>15064</v>
      </c>
      <c r="C197" s="8" t="s">
        <v>15046</v>
      </c>
      <c r="D197" s="2" t="s">
        <v>15026</v>
      </c>
      <c r="E197" s="2" t="s">
        <v>15046</v>
      </c>
      <c r="F197" s="2" t="s">
        <v>15063</v>
      </c>
      <c r="G197" s="2" t="s">
        <v>15062</v>
      </c>
    </row>
    <row r="198" spans="1:7" x14ac:dyDescent="0.3">
      <c r="A198" s="98">
        <v>196</v>
      </c>
      <c r="B198" s="8" t="s">
        <v>15064</v>
      </c>
      <c r="C198" s="8" t="s">
        <v>15063</v>
      </c>
      <c r="D198" s="2" t="s">
        <v>15027</v>
      </c>
      <c r="E198" s="2" t="s">
        <v>15063</v>
      </c>
      <c r="F198" s="2" t="s">
        <v>15065</v>
      </c>
      <c r="G198" s="2" t="s">
        <v>15066</v>
      </c>
    </row>
    <row r="199" spans="1:7" x14ac:dyDescent="0.3">
      <c r="A199" s="98">
        <v>197</v>
      </c>
      <c r="B199" s="8" t="s">
        <v>15064</v>
      </c>
      <c r="C199" s="8" t="s">
        <v>15063</v>
      </c>
      <c r="D199" s="2" t="s">
        <v>15027</v>
      </c>
      <c r="E199" s="2" t="s">
        <v>15067</v>
      </c>
      <c r="F199" s="2" t="s">
        <v>15065</v>
      </c>
      <c r="G199" s="2" t="s">
        <v>15066</v>
      </c>
    </row>
    <row r="200" spans="1:7" x14ac:dyDescent="0.3">
      <c r="A200" s="98">
        <v>198</v>
      </c>
      <c r="B200" s="8" t="s">
        <v>15068</v>
      </c>
      <c r="C200" s="8" t="s">
        <v>15069</v>
      </c>
      <c r="D200" s="2" t="s">
        <v>14997</v>
      </c>
      <c r="E200" s="2" t="s">
        <v>15070</v>
      </c>
      <c r="F200" s="2" t="s">
        <v>15067</v>
      </c>
      <c r="G200" s="2" t="s">
        <v>15066</v>
      </c>
    </row>
    <row r="201" spans="1:7" x14ac:dyDescent="0.3">
      <c r="A201" s="98">
        <v>199</v>
      </c>
      <c r="B201" s="8" t="s">
        <v>15068</v>
      </c>
      <c r="C201" s="8" t="s">
        <v>15069</v>
      </c>
      <c r="D201" s="2" t="s">
        <v>14997</v>
      </c>
      <c r="E201" s="2" t="s">
        <v>15071</v>
      </c>
      <c r="F201" s="2" t="s">
        <v>15067</v>
      </c>
      <c r="G201" s="2" t="s">
        <v>15072</v>
      </c>
    </row>
    <row r="202" spans="1:7" x14ac:dyDescent="0.3">
      <c r="A202" s="98">
        <v>200</v>
      </c>
      <c r="B202" s="8" t="s">
        <v>15068</v>
      </c>
      <c r="C202" s="8" t="s">
        <v>15048</v>
      </c>
      <c r="D202" s="2" t="s">
        <v>15008</v>
      </c>
      <c r="E202" s="2" t="s">
        <v>15073</v>
      </c>
      <c r="F202" s="2" t="s">
        <v>15070</v>
      </c>
      <c r="G202" s="2" t="s">
        <v>15072</v>
      </c>
    </row>
    <row r="203" spans="1:7" x14ac:dyDescent="0.3">
      <c r="A203" s="98">
        <v>201</v>
      </c>
      <c r="B203" s="8" t="s">
        <v>15074</v>
      </c>
      <c r="C203" s="8" t="s">
        <v>15048</v>
      </c>
      <c r="D203" s="2" t="s">
        <v>15008</v>
      </c>
      <c r="E203" s="2" t="s">
        <v>15075</v>
      </c>
      <c r="F203" s="2" t="s">
        <v>15070</v>
      </c>
      <c r="G203" s="2" t="s">
        <v>15072</v>
      </c>
    </row>
    <row r="204" spans="1:7" x14ac:dyDescent="0.3">
      <c r="A204" s="98">
        <v>202</v>
      </c>
      <c r="B204" s="8" t="s">
        <v>15074</v>
      </c>
      <c r="C204" s="8" t="s">
        <v>15076</v>
      </c>
      <c r="D204" s="2" t="s">
        <v>15011</v>
      </c>
      <c r="E204" s="2" t="s">
        <v>15075</v>
      </c>
      <c r="F204" s="2" t="s">
        <v>15077</v>
      </c>
      <c r="G204" s="2" t="s">
        <v>15078</v>
      </c>
    </row>
    <row r="205" spans="1:7" x14ac:dyDescent="0.3">
      <c r="A205" s="98">
        <v>203</v>
      </c>
      <c r="B205" s="8" t="s">
        <v>15074</v>
      </c>
      <c r="C205" s="8" t="s">
        <v>15076</v>
      </c>
      <c r="D205" s="2" t="s">
        <v>15011</v>
      </c>
      <c r="E205" s="2" t="s">
        <v>15079</v>
      </c>
      <c r="F205" s="2" t="s">
        <v>15077</v>
      </c>
      <c r="G205" s="2" t="s">
        <v>15078</v>
      </c>
    </row>
    <row r="206" spans="1:7" x14ac:dyDescent="0.3">
      <c r="A206" s="98">
        <v>204</v>
      </c>
      <c r="B206" s="8" t="s">
        <v>15080</v>
      </c>
      <c r="C206" s="8" t="s">
        <v>15081</v>
      </c>
      <c r="D206" s="2" t="s">
        <v>15016</v>
      </c>
      <c r="E206" s="2" t="s">
        <v>15079</v>
      </c>
      <c r="F206" s="2" t="s">
        <v>15082</v>
      </c>
      <c r="G206" s="2" t="s">
        <v>15078</v>
      </c>
    </row>
    <row r="207" spans="1:7" x14ac:dyDescent="0.3">
      <c r="A207" s="98">
        <v>205</v>
      </c>
      <c r="B207" s="8" t="s">
        <v>15080</v>
      </c>
      <c r="C207" s="8" t="s">
        <v>15081</v>
      </c>
      <c r="D207" s="2" t="s">
        <v>15016</v>
      </c>
      <c r="E207" s="2" t="s">
        <v>15083</v>
      </c>
      <c r="F207" s="2" t="s">
        <v>15082</v>
      </c>
      <c r="G207" s="2" t="s">
        <v>15084</v>
      </c>
    </row>
    <row r="208" spans="1:7" x14ac:dyDescent="0.3">
      <c r="A208" s="98">
        <v>206</v>
      </c>
      <c r="B208" s="8" t="s">
        <v>15080</v>
      </c>
      <c r="C208" s="8" t="s">
        <v>15075</v>
      </c>
      <c r="D208" s="2" t="s">
        <v>15044</v>
      </c>
      <c r="E208" s="2" t="s">
        <v>15085</v>
      </c>
      <c r="F208" s="2" t="s">
        <v>15069</v>
      </c>
      <c r="G208" s="2" t="s">
        <v>15084</v>
      </c>
    </row>
    <row r="209" spans="1:7" x14ac:dyDescent="0.3">
      <c r="A209" s="98">
        <v>207</v>
      </c>
      <c r="B209" s="8" t="s">
        <v>15086</v>
      </c>
      <c r="C209" s="8" t="s">
        <v>15075</v>
      </c>
      <c r="D209" s="2" t="s">
        <v>15044</v>
      </c>
      <c r="E209" s="2" t="s">
        <v>15085</v>
      </c>
      <c r="F209" s="2" t="s">
        <v>15071</v>
      </c>
      <c r="G209" s="2" t="s">
        <v>15084</v>
      </c>
    </row>
    <row r="210" spans="1:7" x14ac:dyDescent="0.3">
      <c r="A210" s="98">
        <v>208</v>
      </c>
      <c r="B210" s="8" t="s">
        <v>15086</v>
      </c>
      <c r="C210" s="8" t="s">
        <v>15079</v>
      </c>
      <c r="D210" s="2" t="s">
        <v>15044</v>
      </c>
      <c r="E210" s="2" t="s">
        <v>15087</v>
      </c>
      <c r="F210" s="2" t="s">
        <v>15088</v>
      </c>
      <c r="G210" s="2" t="s">
        <v>15089</v>
      </c>
    </row>
    <row r="211" spans="1:7" x14ac:dyDescent="0.3">
      <c r="A211" s="98">
        <v>209</v>
      </c>
      <c r="B211" s="8" t="s">
        <v>15086</v>
      </c>
      <c r="C211" s="8" t="s">
        <v>15079</v>
      </c>
      <c r="D211" s="2" t="s">
        <v>15021</v>
      </c>
      <c r="E211" s="2" t="s">
        <v>15090</v>
      </c>
      <c r="F211" s="2" t="s">
        <v>15088</v>
      </c>
      <c r="G211" s="2" t="s">
        <v>15089</v>
      </c>
    </row>
    <row r="212" spans="1:7" x14ac:dyDescent="0.3">
      <c r="A212" s="98">
        <v>210</v>
      </c>
      <c r="B212" s="8" t="s">
        <v>15091</v>
      </c>
      <c r="C212" s="8" t="s">
        <v>15053</v>
      </c>
      <c r="D212" s="2" t="s">
        <v>15021</v>
      </c>
      <c r="E212" s="2" t="s">
        <v>15092</v>
      </c>
      <c r="F212" s="2" t="s">
        <v>15081</v>
      </c>
      <c r="G212" s="2" t="s">
        <v>15089</v>
      </c>
    </row>
    <row r="213" spans="1:7" x14ac:dyDescent="0.3">
      <c r="A213" s="98">
        <v>211</v>
      </c>
      <c r="B213" s="8" t="s">
        <v>15091</v>
      </c>
      <c r="C213" s="8" t="s">
        <v>15053</v>
      </c>
      <c r="D213" s="2" t="s">
        <v>15039</v>
      </c>
      <c r="E213" s="2" t="s">
        <v>15093</v>
      </c>
      <c r="F213" s="2" t="s">
        <v>15081</v>
      </c>
      <c r="G213" s="2" t="s">
        <v>15094</v>
      </c>
    </row>
    <row r="214" spans="1:7" x14ac:dyDescent="0.3">
      <c r="A214" s="98">
        <v>212</v>
      </c>
      <c r="B214" s="8" t="s">
        <v>15091</v>
      </c>
      <c r="C214" s="8" t="s">
        <v>15087</v>
      </c>
      <c r="D214" s="2" t="s">
        <v>15039</v>
      </c>
      <c r="E214" s="2" t="s">
        <v>15093</v>
      </c>
      <c r="F214" s="2" t="s">
        <v>15075</v>
      </c>
      <c r="G214" s="2" t="s">
        <v>15094</v>
      </c>
    </row>
    <row r="215" spans="1:7" x14ac:dyDescent="0.3">
      <c r="A215" s="98">
        <v>213</v>
      </c>
      <c r="B215" s="8" t="s">
        <v>15095</v>
      </c>
      <c r="C215" s="8" t="s">
        <v>15087</v>
      </c>
      <c r="D215" s="2" t="s">
        <v>15043</v>
      </c>
      <c r="E215" s="2" t="s">
        <v>15096</v>
      </c>
      <c r="F215" s="2" t="s">
        <v>15079</v>
      </c>
      <c r="G215" s="2" t="s">
        <v>15094</v>
      </c>
    </row>
    <row r="216" spans="1:7" x14ac:dyDescent="0.3">
      <c r="A216" s="98">
        <v>214</v>
      </c>
      <c r="B216" s="8" t="s">
        <v>15095</v>
      </c>
      <c r="C216" s="8" t="s">
        <v>15092</v>
      </c>
      <c r="D216" s="2" t="s">
        <v>15043</v>
      </c>
      <c r="E216" s="2" t="s">
        <v>15097</v>
      </c>
      <c r="F216" s="2" t="s">
        <v>15085</v>
      </c>
      <c r="G216" s="2" t="s">
        <v>15098</v>
      </c>
    </row>
    <row r="217" spans="1:7" x14ac:dyDescent="0.3">
      <c r="A217" s="98">
        <v>215</v>
      </c>
      <c r="B217" s="8" t="s">
        <v>15095</v>
      </c>
      <c r="C217" s="8" t="s">
        <v>15092</v>
      </c>
      <c r="D217" s="2" t="s">
        <v>15045</v>
      </c>
      <c r="E217" s="2" t="s">
        <v>15097</v>
      </c>
      <c r="F217" s="2" t="s">
        <v>15099</v>
      </c>
      <c r="G217" s="2" t="s">
        <v>15098</v>
      </c>
    </row>
    <row r="218" spans="1:7" x14ac:dyDescent="0.3">
      <c r="A218" s="98">
        <v>216</v>
      </c>
      <c r="B218" s="8" t="s">
        <v>15100</v>
      </c>
      <c r="C218" s="8" t="s">
        <v>15093</v>
      </c>
      <c r="D218" s="2" t="s">
        <v>15045</v>
      </c>
      <c r="E218" s="2" t="s">
        <v>15101</v>
      </c>
      <c r="F218" s="2" t="s">
        <v>15099</v>
      </c>
      <c r="G218" s="2" t="s">
        <v>15098</v>
      </c>
    </row>
    <row r="219" spans="1:7" x14ac:dyDescent="0.3">
      <c r="A219" s="98">
        <v>217</v>
      </c>
      <c r="B219" s="8" t="s">
        <v>15100</v>
      </c>
      <c r="C219" s="8" t="s">
        <v>15093</v>
      </c>
      <c r="D219" s="2" t="s">
        <v>15102</v>
      </c>
      <c r="E219" s="2" t="s">
        <v>15103</v>
      </c>
      <c r="F219" s="2" t="s">
        <v>15101</v>
      </c>
      <c r="G219" s="2" t="s">
        <v>15104</v>
      </c>
    </row>
    <row r="220" spans="1:7" x14ac:dyDescent="0.3">
      <c r="A220" s="98">
        <v>218</v>
      </c>
      <c r="B220" s="8" t="s">
        <v>15100</v>
      </c>
      <c r="C220" s="8" t="s">
        <v>15056</v>
      </c>
      <c r="D220" s="2" t="s">
        <v>15102</v>
      </c>
      <c r="E220" s="2" t="s">
        <v>15103</v>
      </c>
      <c r="F220" s="2" t="s">
        <v>15105</v>
      </c>
      <c r="G220" s="2" t="s">
        <v>15104</v>
      </c>
    </row>
    <row r="221" spans="1:7" x14ac:dyDescent="0.3">
      <c r="A221" s="98">
        <v>219</v>
      </c>
      <c r="B221" s="8" t="s">
        <v>15100</v>
      </c>
      <c r="C221" s="8" t="s">
        <v>15056</v>
      </c>
      <c r="D221" s="2" t="s">
        <v>15102</v>
      </c>
      <c r="E221" s="2" t="s">
        <v>15105</v>
      </c>
      <c r="F221" s="2" t="s">
        <v>15106</v>
      </c>
      <c r="G221" s="2" t="s">
        <v>15104</v>
      </c>
    </row>
    <row r="222" spans="1:7" x14ac:dyDescent="0.3">
      <c r="A222" s="98">
        <v>220</v>
      </c>
      <c r="B222" s="8" t="s">
        <v>15107</v>
      </c>
      <c r="C222" s="8" t="s">
        <v>15096</v>
      </c>
      <c r="D222" s="2" t="s">
        <v>15009</v>
      </c>
      <c r="E222" s="2" t="s">
        <v>15105</v>
      </c>
      <c r="F222" s="2" t="s">
        <v>15066</v>
      </c>
      <c r="G222" s="2" t="s">
        <v>15108</v>
      </c>
    </row>
    <row r="223" spans="1:7" x14ac:dyDescent="0.3">
      <c r="A223" s="98">
        <v>221</v>
      </c>
      <c r="B223" s="8" t="s">
        <v>15107</v>
      </c>
      <c r="C223" s="8" t="s">
        <v>15096</v>
      </c>
      <c r="D223" s="2" t="s">
        <v>15009</v>
      </c>
      <c r="E223" s="2" t="s">
        <v>15106</v>
      </c>
      <c r="F223" s="2" t="s">
        <v>15072</v>
      </c>
      <c r="G223" s="2" t="s">
        <v>15108</v>
      </c>
    </row>
    <row r="224" spans="1:7" x14ac:dyDescent="0.3">
      <c r="A224" s="98">
        <v>222</v>
      </c>
      <c r="B224" s="8" t="s">
        <v>15107</v>
      </c>
      <c r="C224" s="8" t="s">
        <v>15059</v>
      </c>
      <c r="D224" s="2" t="s">
        <v>15013</v>
      </c>
      <c r="E224" s="2" t="s">
        <v>15106</v>
      </c>
      <c r="F224" s="2" t="s">
        <v>15109</v>
      </c>
      <c r="G224" s="2" t="s">
        <v>15108</v>
      </c>
    </row>
    <row r="225" spans="1:7" x14ac:dyDescent="0.3">
      <c r="A225" s="98">
        <v>223</v>
      </c>
      <c r="B225" s="8" t="s">
        <v>15110</v>
      </c>
      <c r="C225" s="8" t="s">
        <v>15059</v>
      </c>
      <c r="D225" s="2" t="s">
        <v>15013</v>
      </c>
      <c r="E225" s="2" t="s">
        <v>15066</v>
      </c>
      <c r="F225" s="2" t="s">
        <v>15111</v>
      </c>
      <c r="G225" s="2" t="s">
        <v>15112</v>
      </c>
    </row>
    <row r="226" spans="1:7" x14ac:dyDescent="0.3">
      <c r="A226" s="98">
        <v>224</v>
      </c>
      <c r="B226" s="8" t="s">
        <v>15110</v>
      </c>
      <c r="C226" s="8" t="s">
        <v>15062</v>
      </c>
      <c r="D226" s="2" t="s">
        <v>15019</v>
      </c>
      <c r="E226" s="2" t="s">
        <v>15066</v>
      </c>
      <c r="F226" s="2" t="s">
        <v>15111</v>
      </c>
      <c r="G226" s="2" t="s">
        <v>15112</v>
      </c>
    </row>
    <row r="227" spans="1:7" x14ac:dyDescent="0.3">
      <c r="A227" s="98">
        <v>225</v>
      </c>
      <c r="B227" s="8" t="s">
        <v>15110</v>
      </c>
      <c r="C227" s="8" t="s">
        <v>15062</v>
      </c>
      <c r="D227" s="2" t="s">
        <v>15019</v>
      </c>
      <c r="E227" s="2" t="s">
        <v>15072</v>
      </c>
      <c r="F227" s="2" t="s">
        <v>15113</v>
      </c>
      <c r="G227" s="2" t="s">
        <v>15112</v>
      </c>
    </row>
    <row r="228" spans="1:7" x14ac:dyDescent="0.3">
      <c r="A228" s="98">
        <v>226</v>
      </c>
      <c r="B228" s="8" t="s">
        <v>15110</v>
      </c>
      <c r="C228" s="8" t="s">
        <v>15097</v>
      </c>
      <c r="D228" s="2" t="s">
        <v>15051</v>
      </c>
      <c r="E228" s="2" t="s">
        <v>15072</v>
      </c>
      <c r="F228" s="2" t="s">
        <v>15113</v>
      </c>
      <c r="G228" s="2" t="s">
        <v>15114</v>
      </c>
    </row>
    <row r="229" spans="1:7" x14ac:dyDescent="0.3">
      <c r="A229" s="98">
        <v>227</v>
      </c>
      <c r="B229" s="8" t="s">
        <v>15115</v>
      </c>
      <c r="C229" s="8" t="s">
        <v>15097</v>
      </c>
      <c r="D229" s="2" t="s">
        <v>15051</v>
      </c>
      <c r="E229" s="2" t="s">
        <v>15109</v>
      </c>
      <c r="F229" s="2" t="s">
        <v>15116</v>
      </c>
      <c r="G229" s="2" t="s">
        <v>15114</v>
      </c>
    </row>
    <row r="230" spans="1:7" x14ac:dyDescent="0.3">
      <c r="A230" s="98">
        <v>228</v>
      </c>
      <c r="B230" s="8" t="s">
        <v>15115</v>
      </c>
      <c r="C230" s="8" t="s">
        <v>15105</v>
      </c>
      <c r="D230" s="2" t="s">
        <v>15030</v>
      </c>
      <c r="E230" s="2" t="s">
        <v>15111</v>
      </c>
      <c r="F230" s="2" t="s">
        <v>15116</v>
      </c>
      <c r="G230" s="2" t="s">
        <v>15114</v>
      </c>
    </row>
    <row r="231" spans="1:7" x14ac:dyDescent="0.3">
      <c r="A231" s="98">
        <v>229</v>
      </c>
      <c r="B231" s="8" t="s">
        <v>15115</v>
      </c>
      <c r="C231" s="8" t="s">
        <v>15105</v>
      </c>
      <c r="D231" s="2" t="s">
        <v>15030</v>
      </c>
      <c r="E231" s="2" t="s">
        <v>15116</v>
      </c>
      <c r="F231" s="2" t="s">
        <v>15117</v>
      </c>
      <c r="G231" s="2" t="s">
        <v>15118</v>
      </c>
    </row>
    <row r="232" spans="1:7" x14ac:dyDescent="0.3">
      <c r="A232" s="98">
        <v>230</v>
      </c>
      <c r="B232" s="8" t="s">
        <v>15119</v>
      </c>
      <c r="C232" s="8" t="s">
        <v>15106</v>
      </c>
      <c r="D232" s="2" t="s">
        <v>15046</v>
      </c>
      <c r="E232" s="2" t="s">
        <v>15120</v>
      </c>
      <c r="F232" s="2" t="s">
        <v>15117</v>
      </c>
      <c r="G232" s="2" t="s">
        <v>15118</v>
      </c>
    </row>
    <row r="233" spans="1:7" x14ac:dyDescent="0.3">
      <c r="A233" s="98">
        <v>231</v>
      </c>
      <c r="B233" s="8" t="s">
        <v>15119</v>
      </c>
      <c r="C233" s="8" t="s">
        <v>15106</v>
      </c>
      <c r="D233" s="2" t="s">
        <v>15046</v>
      </c>
      <c r="E233" s="2" t="s">
        <v>15120</v>
      </c>
      <c r="F233" s="2" t="s">
        <v>15121</v>
      </c>
      <c r="G233" s="2" t="s">
        <v>15118</v>
      </c>
    </row>
    <row r="234" spans="1:7" x14ac:dyDescent="0.3">
      <c r="A234" s="98">
        <v>232</v>
      </c>
      <c r="B234" s="8" t="s">
        <v>15119</v>
      </c>
      <c r="C234" s="8" t="s">
        <v>15066</v>
      </c>
      <c r="D234" s="2" t="s">
        <v>15061</v>
      </c>
      <c r="E234" s="2" t="s">
        <v>15121</v>
      </c>
      <c r="F234" s="2" t="s">
        <v>15121</v>
      </c>
      <c r="G234" s="2" t="s">
        <v>15122</v>
      </c>
    </row>
    <row r="235" spans="1:7" x14ac:dyDescent="0.3">
      <c r="A235" s="98">
        <v>233</v>
      </c>
      <c r="B235" s="8" t="s">
        <v>15024</v>
      </c>
      <c r="C235" s="8" t="s">
        <v>15066</v>
      </c>
      <c r="D235" s="2" t="s">
        <v>15061</v>
      </c>
      <c r="E235" s="2" t="s">
        <v>15121</v>
      </c>
      <c r="F235" s="2" t="s">
        <v>15123</v>
      </c>
      <c r="G235" s="2" t="s">
        <v>15122</v>
      </c>
    </row>
    <row r="236" spans="1:7" x14ac:dyDescent="0.3">
      <c r="A236" s="98">
        <v>234</v>
      </c>
      <c r="B236" s="8" t="s">
        <v>15024</v>
      </c>
      <c r="C236" s="8" t="s">
        <v>15072</v>
      </c>
      <c r="D236" s="2" t="s">
        <v>15067</v>
      </c>
      <c r="E236" s="2" t="s">
        <v>15123</v>
      </c>
      <c r="F236" s="2" t="s">
        <v>15123</v>
      </c>
      <c r="G236" s="2" t="s">
        <v>15122</v>
      </c>
    </row>
    <row r="237" spans="1:7" x14ac:dyDescent="0.3">
      <c r="A237" s="98">
        <v>235</v>
      </c>
      <c r="B237" s="8" t="s">
        <v>15024</v>
      </c>
      <c r="C237" s="8" t="s">
        <v>15072</v>
      </c>
      <c r="D237" s="2" t="s">
        <v>15067</v>
      </c>
      <c r="E237" s="2" t="s">
        <v>15123</v>
      </c>
      <c r="F237" s="2" t="s">
        <v>15124</v>
      </c>
      <c r="G237" s="2" t="s">
        <v>15125</v>
      </c>
    </row>
    <row r="238" spans="1:7" x14ac:dyDescent="0.3">
      <c r="A238" s="98">
        <v>236</v>
      </c>
      <c r="B238" s="8" t="s">
        <v>15126</v>
      </c>
      <c r="C238" s="8" t="s">
        <v>15078</v>
      </c>
      <c r="D238" s="2" t="s">
        <v>15067</v>
      </c>
      <c r="E238" s="2" t="s">
        <v>15124</v>
      </c>
      <c r="F238" s="2" t="s">
        <v>15124</v>
      </c>
      <c r="G238" s="2" t="s">
        <v>15125</v>
      </c>
    </row>
    <row r="239" spans="1:7" x14ac:dyDescent="0.3">
      <c r="A239" s="98">
        <v>237</v>
      </c>
      <c r="B239" s="8" t="s">
        <v>15126</v>
      </c>
      <c r="C239" s="8" t="s">
        <v>15078</v>
      </c>
      <c r="D239" s="2" t="s">
        <v>15070</v>
      </c>
      <c r="E239" s="2" t="s">
        <v>15124</v>
      </c>
      <c r="F239" s="2" t="s">
        <v>15127</v>
      </c>
      <c r="G239" s="2" t="s">
        <v>15125</v>
      </c>
    </row>
    <row r="240" spans="1:7" x14ac:dyDescent="0.3">
      <c r="A240" s="98">
        <v>238</v>
      </c>
      <c r="B240" s="8" t="s">
        <v>15126</v>
      </c>
      <c r="C240" s="8" t="s">
        <v>15116</v>
      </c>
      <c r="D240" s="2" t="s">
        <v>15070</v>
      </c>
      <c r="E240" s="2" t="s">
        <v>15127</v>
      </c>
      <c r="F240" s="2" t="s">
        <v>15127</v>
      </c>
      <c r="G240" s="2" t="s">
        <v>15128</v>
      </c>
    </row>
    <row r="241" spans="1:7" x14ac:dyDescent="0.3">
      <c r="A241" s="98">
        <v>239</v>
      </c>
      <c r="B241" s="8" t="s">
        <v>15028</v>
      </c>
      <c r="C241" s="8" t="s">
        <v>15116</v>
      </c>
      <c r="D241" s="2" t="s">
        <v>15069</v>
      </c>
      <c r="E241" s="2" t="s">
        <v>15127</v>
      </c>
      <c r="F241" s="2" t="s">
        <v>15129</v>
      </c>
      <c r="G241" s="2" t="s">
        <v>15128</v>
      </c>
    </row>
    <row r="242" spans="1:7" x14ac:dyDescent="0.3">
      <c r="A242" s="98">
        <v>240</v>
      </c>
      <c r="B242" s="8" t="s">
        <v>15028</v>
      </c>
      <c r="C242" s="8" t="s">
        <v>15120</v>
      </c>
      <c r="D242" s="2" t="s">
        <v>15069</v>
      </c>
      <c r="E242" s="2" t="s">
        <v>15130</v>
      </c>
      <c r="F242" s="2" t="s">
        <v>15129</v>
      </c>
      <c r="G242" s="2" t="s">
        <v>15128</v>
      </c>
    </row>
    <row r="243" spans="1:7" x14ac:dyDescent="0.3">
      <c r="A243" s="98">
        <v>241</v>
      </c>
      <c r="B243" s="8" t="s">
        <v>15028</v>
      </c>
      <c r="C243" s="8" t="s">
        <v>15120</v>
      </c>
      <c r="D243" s="2" t="s">
        <v>15069</v>
      </c>
      <c r="E243" s="2" t="s">
        <v>15130</v>
      </c>
      <c r="F243" s="2" t="s">
        <v>15131</v>
      </c>
      <c r="G243" s="2" t="s">
        <v>15132</v>
      </c>
    </row>
    <row r="244" spans="1:7" x14ac:dyDescent="0.3">
      <c r="A244" s="98">
        <v>242</v>
      </c>
      <c r="B244" s="8" t="s">
        <v>15133</v>
      </c>
      <c r="C244" s="8" t="s">
        <v>15134</v>
      </c>
      <c r="D244" s="2" t="s">
        <v>15135</v>
      </c>
      <c r="E244" s="2" t="s">
        <v>15134</v>
      </c>
      <c r="F244" s="2" t="s">
        <v>15131</v>
      </c>
      <c r="G244" s="2" t="s">
        <v>15132</v>
      </c>
    </row>
    <row r="245" spans="1:7" x14ac:dyDescent="0.3">
      <c r="A245" s="98">
        <v>243</v>
      </c>
      <c r="B245" s="8" t="s">
        <v>15133</v>
      </c>
      <c r="C245" s="8" t="s">
        <v>15134</v>
      </c>
      <c r="D245" s="2" t="s">
        <v>15135</v>
      </c>
      <c r="E245" s="2" t="s">
        <v>15134</v>
      </c>
      <c r="F245" s="2" t="s">
        <v>15136</v>
      </c>
      <c r="G245" s="2" t="s">
        <v>15132</v>
      </c>
    </row>
    <row r="246" spans="1:7" x14ac:dyDescent="0.3">
      <c r="A246" s="98">
        <v>244</v>
      </c>
      <c r="B246" s="8" t="s">
        <v>15133</v>
      </c>
      <c r="C246" s="8" t="s">
        <v>15137</v>
      </c>
      <c r="D246" s="2" t="s">
        <v>15135</v>
      </c>
      <c r="E246" s="2" t="s">
        <v>15129</v>
      </c>
      <c r="F246" s="2" t="s">
        <v>15136</v>
      </c>
      <c r="G246" s="2" t="s">
        <v>15138</v>
      </c>
    </row>
    <row r="247" spans="1:7" x14ac:dyDescent="0.3">
      <c r="A247" s="98">
        <v>245</v>
      </c>
      <c r="B247" s="8" t="s">
        <v>15076</v>
      </c>
      <c r="C247" s="8" t="s">
        <v>15084</v>
      </c>
      <c r="D247" s="2" t="s">
        <v>15073</v>
      </c>
      <c r="E247" s="2" t="s">
        <v>15131</v>
      </c>
      <c r="F247" s="2" t="s">
        <v>15139</v>
      </c>
      <c r="G247" s="2" t="s">
        <v>15138</v>
      </c>
    </row>
    <row r="248" spans="1:7" x14ac:dyDescent="0.3">
      <c r="A248" s="98">
        <v>246</v>
      </c>
      <c r="B248" s="8" t="s">
        <v>15076</v>
      </c>
      <c r="C248" s="8" t="s">
        <v>15084</v>
      </c>
      <c r="D248" s="2" t="s">
        <v>15073</v>
      </c>
      <c r="E248" s="2" t="s">
        <v>15136</v>
      </c>
      <c r="F248" s="2" t="s">
        <v>15139</v>
      </c>
      <c r="G248" s="2" t="s">
        <v>15138</v>
      </c>
    </row>
    <row r="249" spans="1:7" x14ac:dyDescent="0.3">
      <c r="A249" s="98">
        <v>247</v>
      </c>
      <c r="B249" s="8" t="s">
        <v>15076</v>
      </c>
      <c r="C249" s="8" t="s">
        <v>15089</v>
      </c>
      <c r="D249" s="2" t="s">
        <v>15073</v>
      </c>
      <c r="E249" s="2" t="s">
        <v>15112</v>
      </c>
      <c r="F249" s="2" t="s">
        <v>15112</v>
      </c>
      <c r="G249" s="2" t="s">
        <v>15140</v>
      </c>
    </row>
    <row r="250" spans="1:7" x14ac:dyDescent="0.3">
      <c r="A250" s="98">
        <v>248</v>
      </c>
      <c r="B250" s="8" t="s">
        <v>15141</v>
      </c>
      <c r="C250" s="8" t="s">
        <v>15089</v>
      </c>
      <c r="D250" s="2" t="s">
        <v>15075</v>
      </c>
      <c r="E250" s="2" t="s">
        <v>15114</v>
      </c>
      <c r="F250" s="2" t="s">
        <v>15114</v>
      </c>
      <c r="G250" s="2" t="s">
        <v>15140</v>
      </c>
    </row>
    <row r="251" spans="1:7" x14ac:dyDescent="0.3">
      <c r="A251" s="98">
        <v>249</v>
      </c>
      <c r="B251" s="8" t="s">
        <v>15141</v>
      </c>
      <c r="C251" s="8" t="s">
        <v>15131</v>
      </c>
      <c r="D251" s="2" t="s">
        <v>15075</v>
      </c>
      <c r="E251" s="2" t="s">
        <v>15142</v>
      </c>
      <c r="F251" s="2" t="s">
        <v>15143</v>
      </c>
      <c r="G251" s="2" t="s">
        <v>15140</v>
      </c>
    </row>
    <row r="252" spans="1:7" x14ac:dyDescent="0.3">
      <c r="A252" s="98">
        <v>250</v>
      </c>
      <c r="B252" s="8" t="s">
        <v>15141</v>
      </c>
      <c r="C252" s="8" t="s">
        <v>15131</v>
      </c>
      <c r="D252" s="2" t="s">
        <v>15079</v>
      </c>
      <c r="E252" s="2" t="s">
        <v>15142</v>
      </c>
      <c r="F252" s="2" t="s">
        <v>15125</v>
      </c>
      <c r="G252" s="2" t="s">
        <v>15144</v>
      </c>
    </row>
    <row r="253" spans="1:7" x14ac:dyDescent="0.3">
      <c r="A253" s="98">
        <v>251</v>
      </c>
      <c r="B253" s="8" t="s">
        <v>15145</v>
      </c>
      <c r="C253" s="8" t="s">
        <v>15094</v>
      </c>
      <c r="D253" s="2" t="s">
        <v>15079</v>
      </c>
      <c r="E253" s="2" t="s">
        <v>15146</v>
      </c>
      <c r="F253" s="2" t="s">
        <v>15142</v>
      </c>
      <c r="G253" s="2" t="s">
        <v>15144</v>
      </c>
    </row>
    <row r="254" spans="1:7" x14ac:dyDescent="0.3">
      <c r="A254" s="98">
        <v>252</v>
      </c>
      <c r="B254" s="8" t="s">
        <v>15145</v>
      </c>
      <c r="C254" s="8" t="s">
        <v>15094</v>
      </c>
      <c r="D254" s="2" t="s">
        <v>15083</v>
      </c>
      <c r="E254" s="2" t="s">
        <v>15146</v>
      </c>
      <c r="F254" s="2" t="s">
        <v>15147</v>
      </c>
      <c r="G254" s="2" t="s">
        <v>15144</v>
      </c>
    </row>
    <row r="255" spans="1:7" x14ac:dyDescent="0.3">
      <c r="A255" s="98">
        <v>253</v>
      </c>
      <c r="B255" s="8" t="s">
        <v>15145</v>
      </c>
      <c r="C255" s="8" t="s">
        <v>15098</v>
      </c>
      <c r="D255" s="2" t="s">
        <v>15083</v>
      </c>
      <c r="E255" s="2" t="s">
        <v>15148</v>
      </c>
      <c r="F255" s="2" t="s">
        <v>15149</v>
      </c>
      <c r="G255" s="2" t="s">
        <v>15150</v>
      </c>
    </row>
    <row r="256" spans="1:7" x14ac:dyDescent="0.3">
      <c r="A256" s="98">
        <v>254</v>
      </c>
      <c r="B256" s="8" t="s">
        <v>15151</v>
      </c>
      <c r="C256" s="8" t="s">
        <v>15104</v>
      </c>
      <c r="D256" s="2" t="s">
        <v>15090</v>
      </c>
      <c r="E256" s="2" t="s">
        <v>15148</v>
      </c>
      <c r="F256" s="2" t="s">
        <v>15146</v>
      </c>
      <c r="G256" s="2" t="s">
        <v>15150</v>
      </c>
    </row>
    <row r="257" spans="1:7" x14ac:dyDescent="0.3">
      <c r="A257" s="98">
        <v>255</v>
      </c>
      <c r="B257" s="8" t="s">
        <v>15151</v>
      </c>
      <c r="C257" s="8" t="s">
        <v>15104</v>
      </c>
      <c r="D257" s="2" t="s">
        <v>15090</v>
      </c>
      <c r="E257" s="2" t="s">
        <v>15152</v>
      </c>
      <c r="F257" s="2" t="s">
        <v>15148</v>
      </c>
      <c r="G257" s="2" t="s">
        <v>15150</v>
      </c>
    </row>
    <row r="258" spans="1:7" x14ac:dyDescent="0.3">
      <c r="A258" s="98">
        <v>256</v>
      </c>
      <c r="B258" s="8" t="s">
        <v>15151</v>
      </c>
      <c r="C258" s="8" t="s">
        <v>15108</v>
      </c>
      <c r="D258" s="2" t="s">
        <v>15092</v>
      </c>
      <c r="E258" s="2" t="s">
        <v>15152</v>
      </c>
      <c r="F258" s="2" t="s">
        <v>15152</v>
      </c>
      <c r="G258" s="2" t="s">
        <v>15153</v>
      </c>
    </row>
    <row r="259" spans="1:7" x14ac:dyDescent="0.3">
      <c r="A259" s="98">
        <v>257</v>
      </c>
      <c r="B259" s="8" t="s">
        <v>15154</v>
      </c>
      <c r="C259" s="8" t="s">
        <v>15155</v>
      </c>
      <c r="D259" s="2" t="s">
        <v>15092</v>
      </c>
      <c r="E259" s="2" t="s">
        <v>15156</v>
      </c>
      <c r="F259" s="2" t="s">
        <v>15157</v>
      </c>
      <c r="G259" s="2" t="s">
        <v>15153</v>
      </c>
    </row>
    <row r="260" spans="1:7" x14ac:dyDescent="0.3">
      <c r="A260" s="98">
        <v>258</v>
      </c>
      <c r="B260" s="8" t="s">
        <v>15154</v>
      </c>
      <c r="C260" s="8" t="s">
        <v>15155</v>
      </c>
      <c r="D260" s="2" t="s">
        <v>15093</v>
      </c>
      <c r="E260" s="2" t="s">
        <v>15132</v>
      </c>
      <c r="F260" s="2" t="s">
        <v>15157</v>
      </c>
      <c r="G260" s="2" t="s">
        <v>15153</v>
      </c>
    </row>
    <row r="261" spans="1:7" x14ac:dyDescent="0.3">
      <c r="A261" s="98">
        <v>259</v>
      </c>
      <c r="B261" s="8" t="s">
        <v>15154</v>
      </c>
      <c r="C261" s="8" t="s">
        <v>15112</v>
      </c>
      <c r="D261" s="2" t="s">
        <v>15093</v>
      </c>
      <c r="E261" s="2" t="s">
        <v>15132</v>
      </c>
      <c r="F261" s="2" t="s">
        <v>15158</v>
      </c>
      <c r="G261" s="2" t="s">
        <v>15159</v>
      </c>
    </row>
    <row r="262" spans="1:7" x14ac:dyDescent="0.3">
      <c r="A262" s="98">
        <v>260</v>
      </c>
      <c r="B262" s="8" t="s">
        <v>15160</v>
      </c>
      <c r="C262" s="8" t="s">
        <v>15112</v>
      </c>
      <c r="D262" s="2" t="s">
        <v>15093</v>
      </c>
      <c r="E262" s="2" t="s">
        <v>15138</v>
      </c>
      <c r="F262" s="2" t="s">
        <v>15158</v>
      </c>
      <c r="G262" s="2" t="s">
        <v>15159</v>
      </c>
    </row>
    <row r="263" spans="1:7" x14ac:dyDescent="0.3">
      <c r="A263" s="98">
        <v>261</v>
      </c>
      <c r="B263" s="8" t="s">
        <v>15160</v>
      </c>
      <c r="C263" s="8" t="s">
        <v>15114</v>
      </c>
      <c r="D263" s="2" t="s">
        <v>15096</v>
      </c>
      <c r="E263" s="2" t="s">
        <v>15138</v>
      </c>
      <c r="F263" s="2" t="s">
        <v>15161</v>
      </c>
      <c r="G263" s="16" t="s">
        <v>15159</v>
      </c>
    </row>
    <row r="264" spans="1:7" x14ac:dyDescent="0.3">
      <c r="A264" s="98">
        <v>262</v>
      </c>
      <c r="B264" s="8" t="s">
        <v>15160</v>
      </c>
      <c r="C264" s="8" t="s">
        <v>15114</v>
      </c>
      <c r="D264" s="2" t="s">
        <v>15096</v>
      </c>
      <c r="E264" s="2" t="s">
        <v>15140</v>
      </c>
      <c r="F264" s="2" t="s">
        <v>15161</v>
      </c>
      <c r="G264" s="2" t="s">
        <v>15162</v>
      </c>
    </row>
    <row r="265" spans="1:7" x14ac:dyDescent="0.3">
      <c r="A265" s="98">
        <v>263</v>
      </c>
      <c r="B265" s="8" t="s">
        <v>15163</v>
      </c>
      <c r="C265" s="8" t="s">
        <v>15143</v>
      </c>
      <c r="D265" s="2" t="s">
        <v>15101</v>
      </c>
      <c r="E265" s="2" t="s">
        <v>15140</v>
      </c>
      <c r="F265" s="2" t="s">
        <v>15132</v>
      </c>
      <c r="G265" s="2" t="s">
        <v>15162</v>
      </c>
    </row>
    <row r="266" spans="1:7" x14ac:dyDescent="0.3">
      <c r="A266" s="98">
        <v>264</v>
      </c>
      <c r="B266" s="8" t="s">
        <v>15163</v>
      </c>
      <c r="C266" s="8" t="s">
        <v>15143</v>
      </c>
      <c r="D266" s="2" t="s">
        <v>15101</v>
      </c>
      <c r="E266" s="2" t="s">
        <v>15164</v>
      </c>
      <c r="F266" s="2" t="s">
        <v>15138</v>
      </c>
      <c r="G266" s="2" t="s">
        <v>15162</v>
      </c>
    </row>
    <row r="267" spans="1:7" x14ac:dyDescent="0.3">
      <c r="A267" s="98">
        <v>265</v>
      </c>
      <c r="B267" s="8" t="s">
        <v>15163</v>
      </c>
      <c r="C267" s="8" t="s">
        <v>15118</v>
      </c>
      <c r="D267" s="2" t="s">
        <v>15066</v>
      </c>
      <c r="E267" s="2" t="s">
        <v>15164</v>
      </c>
      <c r="F267" s="2" t="s">
        <v>15140</v>
      </c>
      <c r="G267" s="2" t="s">
        <v>15165</v>
      </c>
    </row>
    <row r="268" spans="1:7" x14ac:dyDescent="0.3">
      <c r="A268" s="98">
        <v>266</v>
      </c>
      <c r="B268" s="8" t="s">
        <v>15166</v>
      </c>
      <c r="C268" s="8" t="s">
        <v>15118</v>
      </c>
      <c r="D268" s="2" t="s">
        <v>15066</v>
      </c>
      <c r="E268" s="2" t="s">
        <v>15144</v>
      </c>
      <c r="F268" s="2" t="s">
        <v>15164</v>
      </c>
      <c r="G268" s="2" t="s">
        <v>15165</v>
      </c>
    </row>
    <row r="269" spans="1:7" x14ac:dyDescent="0.3">
      <c r="A269" s="98">
        <v>267</v>
      </c>
      <c r="B269" s="8" t="s">
        <v>15166</v>
      </c>
      <c r="C269" s="8" t="s">
        <v>15122</v>
      </c>
      <c r="D269" s="2" t="s">
        <v>15072</v>
      </c>
      <c r="E269" s="2" t="s">
        <v>15144</v>
      </c>
      <c r="F269" s="2" t="s">
        <v>15167</v>
      </c>
      <c r="G269" s="2" t="s">
        <v>15165</v>
      </c>
    </row>
    <row r="270" spans="1:7" x14ac:dyDescent="0.3">
      <c r="A270" s="98">
        <v>268</v>
      </c>
      <c r="B270" s="8" t="s">
        <v>15166</v>
      </c>
      <c r="C270" s="8" t="s">
        <v>15122</v>
      </c>
      <c r="D270" s="2" t="s">
        <v>15072</v>
      </c>
      <c r="E270" s="2" t="s">
        <v>15167</v>
      </c>
      <c r="F270" s="2" t="s">
        <v>15168</v>
      </c>
      <c r="G270" s="2" t="s">
        <v>15169</v>
      </c>
    </row>
    <row r="271" spans="1:7" x14ac:dyDescent="0.3">
      <c r="A271" s="98">
        <v>269</v>
      </c>
      <c r="B271" s="8" t="s">
        <v>15166</v>
      </c>
      <c r="C271" s="8" t="s">
        <v>15128</v>
      </c>
      <c r="D271" s="2" t="s">
        <v>15072</v>
      </c>
      <c r="E271" s="2" t="s">
        <v>15167</v>
      </c>
      <c r="F271" s="2" t="s">
        <v>15168</v>
      </c>
      <c r="G271" s="2" t="s">
        <v>15169</v>
      </c>
    </row>
    <row r="272" spans="1:7" x14ac:dyDescent="0.3">
      <c r="A272" s="98">
        <v>270</v>
      </c>
      <c r="B272" s="8" t="s">
        <v>15170</v>
      </c>
      <c r="C272" s="8" t="s">
        <v>15128</v>
      </c>
      <c r="D272" s="2" t="s">
        <v>15109</v>
      </c>
      <c r="E272" s="2" t="s">
        <v>15171</v>
      </c>
      <c r="F272" s="2" t="s">
        <v>15172</v>
      </c>
      <c r="G272" s="2" t="s">
        <v>15169</v>
      </c>
    </row>
    <row r="273" spans="1:7" x14ac:dyDescent="0.3">
      <c r="A273" s="98">
        <v>271</v>
      </c>
      <c r="B273" s="8" t="s">
        <v>15170</v>
      </c>
      <c r="C273" s="8" t="s">
        <v>15173</v>
      </c>
      <c r="D273" s="2" t="s">
        <v>15109</v>
      </c>
      <c r="E273" s="2" t="s">
        <v>15171</v>
      </c>
      <c r="F273" s="2" t="s">
        <v>15174</v>
      </c>
      <c r="G273" s="2" t="s">
        <v>15175</v>
      </c>
    </row>
    <row r="274" spans="1:7" x14ac:dyDescent="0.3">
      <c r="A274" s="98">
        <v>272</v>
      </c>
      <c r="B274" s="8" t="s">
        <v>15170</v>
      </c>
      <c r="C274" s="8" t="s">
        <v>15173</v>
      </c>
      <c r="D274" s="2" t="s">
        <v>15111</v>
      </c>
      <c r="E274" s="2" t="s">
        <v>15172</v>
      </c>
      <c r="F274" s="2" t="s">
        <v>15176</v>
      </c>
      <c r="G274" s="2" t="s">
        <v>15175</v>
      </c>
    </row>
    <row r="275" spans="1:7" x14ac:dyDescent="0.3">
      <c r="A275" s="98">
        <v>273</v>
      </c>
      <c r="B275" s="8" t="s">
        <v>15177</v>
      </c>
      <c r="C275" s="8" t="s">
        <v>15157</v>
      </c>
      <c r="D275" s="2" t="s">
        <v>15111</v>
      </c>
      <c r="E275" s="2" t="s">
        <v>15174</v>
      </c>
      <c r="F275" s="2" t="s">
        <v>15178</v>
      </c>
      <c r="G275" s="2" t="s">
        <v>15175</v>
      </c>
    </row>
    <row r="276" spans="1:7" x14ac:dyDescent="0.3">
      <c r="A276" s="98">
        <v>274</v>
      </c>
      <c r="B276" s="8" t="s">
        <v>15177</v>
      </c>
      <c r="C276" s="8" t="s">
        <v>15157</v>
      </c>
      <c r="D276" s="2" t="s">
        <v>15116</v>
      </c>
      <c r="E276" s="2" t="s">
        <v>15179</v>
      </c>
      <c r="F276" s="2" t="s">
        <v>15150</v>
      </c>
      <c r="G276" s="2" t="s">
        <v>15180</v>
      </c>
    </row>
    <row r="277" spans="1:7" x14ac:dyDescent="0.3">
      <c r="A277" s="98">
        <v>275</v>
      </c>
      <c r="B277" s="8" t="s">
        <v>15177</v>
      </c>
      <c r="C277" s="8" t="s">
        <v>15158</v>
      </c>
      <c r="D277" s="2" t="s">
        <v>15116</v>
      </c>
      <c r="E277" s="2" t="s">
        <v>15179</v>
      </c>
      <c r="F277" s="2" t="s">
        <v>15150</v>
      </c>
      <c r="G277" s="2" t="s">
        <v>15180</v>
      </c>
    </row>
    <row r="278" spans="1:7" x14ac:dyDescent="0.3">
      <c r="A278" s="98">
        <v>276</v>
      </c>
      <c r="B278" s="8" t="s">
        <v>15089</v>
      </c>
      <c r="C278" s="8" t="s">
        <v>15158</v>
      </c>
      <c r="D278" s="2" t="s">
        <v>15181</v>
      </c>
      <c r="E278" s="2" t="s">
        <v>15182</v>
      </c>
      <c r="F278" s="16" t="s">
        <v>15183</v>
      </c>
      <c r="G278" s="2" t="s">
        <v>15180</v>
      </c>
    </row>
    <row r="279" spans="1:7" x14ac:dyDescent="0.3">
      <c r="A279" s="98">
        <v>277</v>
      </c>
      <c r="B279" s="8" t="s">
        <v>15089</v>
      </c>
      <c r="C279" s="8" t="s">
        <v>15161</v>
      </c>
      <c r="D279" s="2" t="s">
        <v>15181</v>
      </c>
      <c r="E279" s="2" t="s">
        <v>15182</v>
      </c>
      <c r="F279" s="2" t="s">
        <v>15162</v>
      </c>
      <c r="G279" s="2" t="s">
        <v>15184</v>
      </c>
    </row>
    <row r="280" spans="1:7" x14ac:dyDescent="0.3">
      <c r="A280" s="98">
        <v>278</v>
      </c>
      <c r="B280" s="8" t="s">
        <v>15089</v>
      </c>
      <c r="C280" s="8" t="s">
        <v>15161</v>
      </c>
      <c r="D280" s="2" t="s">
        <v>15120</v>
      </c>
      <c r="E280" s="2" t="s">
        <v>15185</v>
      </c>
      <c r="F280" s="2" t="s">
        <v>15165</v>
      </c>
      <c r="G280" s="2" t="s">
        <v>15184</v>
      </c>
    </row>
    <row r="281" spans="1:7" x14ac:dyDescent="0.3">
      <c r="A281" s="98">
        <v>279</v>
      </c>
      <c r="B281" s="8" t="s">
        <v>15186</v>
      </c>
      <c r="C281" s="8" t="s">
        <v>15132</v>
      </c>
      <c r="D281" s="2" t="s">
        <v>15120</v>
      </c>
      <c r="E281" s="2" t="s">
        <v>15185</v>
      </c>
      <c r="F281" s="2" t="s">
        <v>15187</v>
      </c>
      <c r="G281" s="2" t="s">
        <v>15184</v>
      </c>
    </row>
    <row r="282" spans="1:7" x14ac:dyDescent="0.3">
      <c r="A282" s="98">
        <v>280</v>
      </c>
      <c r="B282" s="8" t="s">
        <v>15186</v>
      </c>
      <c r="C282" s="8" t="s">
        <v>15132</v>
      </c>
      <c r="D282" s="2" t="s">
        <v>15121</v>
      </c>
      <c r="E282" s="2" t="s">
        <v>15183</v>
      </c>
      <c r="F282" s="2" t="s">
        <v>15188</v>
      </c>
      <c r="G282" s="2" t="s">
        <v>15189</v>
      </c>
    </row>
    <row r="283" spans="1:7" x14ac:dyDescent="0.3">
      <c r="A283" s="98">
        <v>281</v>
      </c>
      <c r="B283" s="8" t="s">
        <v>15186</v>
      </c>
      <c r="C283" s="8" t="s">
        <v>15138</v>
      </c>
      <c r="D283" s="2" t="s">
        <v>15121</v>
      </c>
      <c r="E283" s="2" t="s">
        <v>15190</v>
      </c>
      <c r="F283" s="2" t="s">
        <v>15188</v>
      </c>
      <c r="G283" s="2" t="s">
        <v>15189</v>
      </c>
    </row>
    <row r="284" spans="1:7" x14ac:dyDescent="0.3">
      <c r="A284" s="98">
        <v>282</v>
      </c>
      <c r="B284" s="8" t="s">
        <v>15186</v>
      </c>
      <c r="C284" s="8" t="s">
        <v>15138</v>
      </c>
      <c r="D284" s="2" t="s">
        <v>15124</v>
      </c>
      <c r="E284" s="16" t="s">
        <v>15190</v>
      </c>
      <c r="F284" s="2" t="s">
        <v>15191</v>
      </c>
      <c r="G284" s="2" t="s">
        <v>15189</v>
      </c>
    </row>
    <row r="285" spans="1:7" x14ac:dyDescent="0.3">
      <c r="A285" s="98">
        <v>283</v>
      </c>
      <c r="B285" s="8" t="s">
        <v>15192</v>
      </c>
      <c r="C285" s="8" t="s">
        <v>15140</v>
      </c>
      <c r="D285" s="2" t="s">
        <v>15124</v>
      </c>
      <c r="E285" s="2" t="s">
        <v>15188</v>
      </c>
      <c r="F285" s="2" t="s">
        <v>15191</v>
      </c>
      <c r="G285" s="2" t="s">
        <v>15193</v>
      </c>
    </row>
    <row r="286" spans="1:7" x14ac:dyDescent="0.3">
      <c r="A286" s="98">
        <v>284</v>
      </c>
      <c r="B286" s="8" t="s">
        <v>15192</v>
      </c>
      <c r="C286" s="8" t="s">
        <v>15140</v>
      </c>
      <c r="D286" s="2" t="s">
        <v>15129</v>
      </c>
      <c r="E286" s="2" t="s">
        <v>15194</v>
      </c>
      <c r="F286" s="2" t="s">
        <v>15195</v>
      </c>
      <c r="G286" s="2" t="s">
        <v>15193</v>
      </c>
    </row>
    <row r="287" spans="1:7" x14ac:dyDescent="0.3">
      <c r="A287" s="98">
        <v>285</v>
      </c>
      <c r="B287" s="8" t="s">
        <v>15192</v>
      </c>
      <c r="C287" s="8" t="s">
        <v>15144</v>
      </c>
      <c r="D287" s="2" t="s">
        <v>15129</v>
      </c>
      <c r="E287" s="2" t="s">
        <v>15194</v>
      </c>
      <c r="F287" s="2" t="s">
        <v>15195</v>
      </c>
      <c r="G287" s="2" t="s">
        <v>15193</v>
      </c>
    </row>
    <row r="288" spans="1:7" x14ac:dyDescent="0.3">
      <c r="A288" s="98">
        <v>286</v>
      </c>
      <c r="B288" s="8" t="s">
        <v>15196</v>
      </c>
      <c r="C288" s="8" t="s">
        <v>15144</v>
      </c>
      <c r="D288" s="2" t="s">
        <v>15137</v>
      </c>
      <c r="E288" s="2" t="s">
        <v>15191</v>
      </c>
      <c r="F288" s="2" t="s">
        <v>15197</v>
      </c>
      <c r="G288" s="2" t="s">
        <v>15198</v>
      </c>
    </row>
    <row r="289" spans="1:7" x14ac:dyDescent="0.3">
      <c r="A289" s="98">
        <v>287</v>
      </c>
      <c r="B289" s="8" t="s">
        <v>15196</v>
      </c>
      <c r="C289" s="8" t="s">
        <v>15171</v>
      </c>
      <c r="D289" s="16" t="s">
        <v>15137</v>
      </c>
      <c r="E289" s="2" t="s">
        <v>15191</v>
      </c>
      <c r="F289" s="2" t="s">
        <v>15197</v>
      </c>
      <c r="G289" s="2" t="s">
        <v>15198</v>
      </c>
    </row>
    <row r="290" spans="1:7" x14ac:dyDescent="0.3">
      <c r="A290" s="98">
        <v>288</v>
      </c>
      <c r="B290" s="8" t="s">
        <v>15196</v>
      </c>
      <c r="C290" s="8" t="s">
        <v>15171</v>
      </c>
      <c r="D290" s="2" t="s">
        <v>15131</v>
      </c>
      <c r="E290" s="2" t="s">
        <v>15195</v>
      </c>
      <c r="F290" s="2" t="s">
        <v>15199</v>
      </c>
      <c r="G290" s="2" t="s">
        <v>15198</v>
      </c>
    </row>
    <row r="291" spans="1:7" x14ac:dyDescent="0.3">
      <c r="A291" s="98">
        <v>289</v>
      </c>
      <c r="B291" s="8" t="s">
        <v>15200</v>
      </c>
      <c r="C291" s="8" t="s">
        <v>15150</v>
      </c>
      <c r="D291" s="2" t="s">
        <v>15131</v>
      </c>
      <c r="E291" s="2" t="s">
        <v>15195</v>
      </c>
      <c r="F291" s="2" t="s">
        <v>15199</v>
      </c>
      <c r="G291" s="2" t="s">
        <v>15201</v>
      </c>
    </row>
    <row r="292" spans="1:7" x14ac:dyDescent="0.3">
      <c r="A292" s="98">
        <v>290</v>
      </c>
      <c r="B292" s="8" t="s">
        <v>15200</v>
      </c>
      <c r="C292" s="8" t="s">
        <v>15150</v>
      </c>
      <c r="D292" s="2" t="s">
        <v>15131</v>
      </c>
      <c r="E292" s="2" t="s">
        <v>15197</v>
      </c>
      <c r="F292" s="2" t="s">
        <v>15202</v>
      </c>
      <c r="G292" s="2" t="s">
        <v>15201</v>
      </c>
    </row>
    <row r="293" spans="1:7" x14ac:dyDescent="0.3">
      <c r="A293" s="98">
        <v>291</v>
      </c>
      <c r="B293" s="8" t="s">
        <v>15200</v>
      </c>
      <c r="C293" s="8" t="s">
        <v>15153</v>
      </c>
      <c r="D293" s="2" t="s">
        <v>15136</v>
      </c>
      <c r="E293" s="2" t="s">
        <v>15197</v>
      </c>
      <c r="F293" s="2" t="s">
        <v>15202</v>
      </c>
      <c r="G293" s="2" t="s">
        <v>15201</v>
      </c>
    </row>
    <row r="294" spans="1:7" x14ac:dyDescent="0.3">
      <c r="A294" s="98">
        <v>292</v>
      </c>
      <c r="B294" s="8" t="s">
        <v>15155</v>
      </c>
      <c r="C294" s="8" t="s">
        <v>15153</v>
      </c>
      <c r="D294" s="2" t="s">
        <v>15136</v>
      </c>
      <c r="E294" s="2" t="s">
        <v>15203</v>
      </c>
      <c r="F294" s="2" t="s">
        <v>15203</v>
      </c>
      <c r="G294" s="2" t="s">
        <v>15187</v>
      </c>
    </row>
    <row r="295" spans="1:7" x14ac:dyDescent="0.3">
      <c r="A295" s="98">
        <v>293</v>
      </c>
      <c r="B295" s="8" t="s">
        <v>15155</v>
      </c>
      <c r="C295" s="8" t="s">
        <v>15204</v>
      </c>
      <c r="D295" s="2" t="s">
        <v>15136</v>
      </c>
      <c r="E295" s="2" t="s">
        <v>15203</v>
      </c>
      <c r="F295" s="2" t="s">
        <v>15203</v>
      </c>
      <c r="G295" s="2" t="s">
        <v>15187</v>
      </c>
    </row>
    <row r="296" spans="1:7" x14ac:dyDescent="0.3">
      <c r="A296" s="98">
        <v>294</v>
      </c>
      <c r="B296" s="8" t="s">
        <v>15155</v>
      </c>
      <c r="C296" s="8" t="s">
        <v>15204</v>
      </c>
      <c r="D296" s="2" t="s">
        <v>15205</v>
      </c>
      <c r="E296" s="2" t="s">
        <v>15206</v>
      </c>
      <c r="F296" s="2" t="s">
        <v>15207</v>
      </c>
      <c r="G296" s="2" t="s">
        <v>15187</v>
      </c>
    </row>
    <row r="297" spans="1:7" x14ac:dyDescent="0.3">
      <c r="A297" s="98">
        <v>295</v>
      </c>
      <c r="B297" s="8" t="s">
        <v>15155</v>
      </c>
      <c r="C297" s="8" t="s">
        <v>15182</v>
      </c>
      <c r="D297" s="2" t="s">
        <v>15205</v>
      </c>
      <c r="E297" s="2" t="s">
        <v>15206</v>
      </c>
      <c r="F297" s="2" t="s">
        <v>15207</v>
      </c>
      <c r="G297" s="2" t="s">
        <v>15208</v>
      </c>
    </row>
    <row r="298" spans="1:7" x14ac:dyDescent="0.3">
      <c r="A298" s="98">
        <v>296</v>
      </c>
      <c r="B298" s="8" t="s">
        <v>15209</v>
      </c>
      <c r="C298" s="8" t="s">
        <v>15182</v>
      </c>
      <c r="D298" s="2" t="s">
        <v>15205</v>
      </c>
      <c r="E298" s="2" t="s">
        <v>15210</v>
      </c>
      <c r="F298" s="2" t="s">
        <v>15211</v>
      </c>
      <c r="G298" s="2" t="s">
        <v>15208</v>
      </c>
    </row>
    <row r="299" spans="1:7" x14ac:dyDescent="0.3">
      <c r="A299" s="98">
        <v>297</v>
      </c>
      <c r="B299" s="8" t="s">
        <v>15209</v>
      </c>
      <c r="C299" s="8" t="s">
        <v>15185</v>
      </c>
      <c r="D299" s="2" t="s">
        <v>15139</v>
      </c>
      <c r="E299" s="2" t="s">
        <v>15210</v>
      </c>
      <c r="F299" s="2" t="s">
        <v>15211</v>
      </c>
      <c r="G299" s="2" t="s">
        <v>15208</v>
      </c>
    </row>
    <row r="300" spans="1:7" x14ac:dyDescent="0.3">
      <c r="A300" s="98">
        <v>298</v>
      </c>
      <c r="B300" s="8" t="s">
        <v>15209</v>
      </c>
      <c r="C300" s="8" t="s">
        <v>15185</v>
      </c>
      <c r="D300" s="2" t="s">
        <v>15139</v>
      </c>
      <c r="E300" s="2" t="s">
        <v>15212</v>
      </c>
      <c r="F300" s="2" t="s">
        <v>15213</v>
      </c>
      <c r="G300" s="2" t="s">
        <v>15214</v>
      </c>
    </row>
    <row r="301" spans="1:7" x14ac:dyDescent="0.3">
      <c r="A301" s="98">
        <v>299</v>
      </c>
      <c r="B301" s="8" t="s">
        <v>15215</v>
      </c>
      <c r="C301" s="8" t="s">
        <v>15190</v>
      </c>
      <c r="D301" s="2" t="s">
        <v>15139</v>
      </c>
      <c r="E301" s="2" t="s">
        <v>15212</v>
      </c>
      <c r="F301" s="2" t="s">
        <v>15213</v>
      </c>
      <c r="G301" s="2" t="s">
        <v>15214</v>
      </c>
    </row>
    <row r="302" spans="1:7" x14ac:dyDescent="0.3">
      <c r="A302" s="98">
        <v>300</v>
      </c>
      <c r="B302" s="8" t="s">
        <v>15215</v>
      </c>
      <c r="C302" s="8" t="s">
        <v>15190</v>
      </c>
      <c r="D302" s="2" t="s">
        <v>15216</v>
      </c>
      <c r="E302" s="2" t="s">
        <v>15207</v>
      </c>
      <c r="F302" s="2" t="s">
        <v>15217</v>
      </c>
      <c r="G302" s="2" t="s">
        <v>15214</v>
      </c>
    </row>
    <row r="303" spans="1:7" x14ac:dyDescent="0.3">
      <c r="A303" s="98">
        <v>301</v>
      </c>
      <c r="B303" s="8" t="s">
        <v>15215</v>
      </c>
      <c r="C303" s="8" t="s">
        <v>15218</v>
      </c>
      <c r="D303" s="2" t="s">
        <v>15216</v>
      </c>
      <c r="E303" s="2" t="s">
        <v>15207</v>
      </c>
      <c r="F303" s="2" t="s">
        <v>15217</v>
      </c>
      <c r="G303" s="2" t="s">
        <v>15219</v>
      </c>
    </row>
    <row r="304" spans="1:7" x14ac:dyDescent="0.3">
      <c r="A304" s="98">
        <v>302</v>
      </c>
      <c r="B304" s="8" t="s">
        <v>15220</v>
      </c>
      <c r="C304" s="8" t="s">
        <v>15218</v>
      </c>
      <c r="D304" s="2" t="s">
        <v>15221</v>
      </c>
      <c r="E304" s="2" t="s">
        <v>15211</v>
      </c>
      <c r="F304" s="2" t="s">
        <v>15222</v>
      </c>
      <c r="G304" s="2" t="s">
        <v>15219</v>
      </c>
    </row>
    <row r="305" spans="1:7" x14ac:dyDescent="0.3">
      <c r="A305" s="98">
        <v>303</v>
      </c>
      <c r="B305" s="8" t="s">
        <v>15220</v>
      </c>
      <c r="C305" s="8" t="s">
        <v>15159</v>
      </c>
      <c r="D305" s="2" t="s">
        <v>15221</v>
      </c>
      <c r="E305" s="2" t="s">
        <v>15211</v>
      </c>
      <c r="F305" s="2" t="s">
        <v>15222</v>
      </c>
      <c r="G305" s="2" t="s">
        <v>15219</v>
      </c>
    </row>
    <row r="306" spans="1:7" x14ac:dyDescent="0.3">
      <c r="A306" s="98">
        <v>304</v>
      </c>
      <c r="B306" s="8" t="s">
        <v>15220</v>
      </c>
      <c r="C306" s="8" t="s">
        <v>15159</v>
      </c>
      <c r="D306" s="2" t="s">
        <v>15143</v>
      </c>
      <c r="E306" s="2" t="s">
        <v>15213</v>
      </c>
      <c r="F306" s="2" t="s">
        <v>15223</v>
      </c>
      <c r="G306" s="2" t="s">
        <v>15188</v>
      </c>
    </row>
    <row r="307" spans="1:7" x14ac:dyDescent="0.3">
      <c r="A307" s="98">
        <v>305</v>
      </c>
      <c r="B307" s="8" t="s">
        <v>15224</v>
      </c>
      <c r="C307" s="8" t="s">
        <v>15225</v>
      </c>
      <c r="D307" s="2" t="s">
        <v>15143</v>
      </c>
      <c r="E307" s="2" t="s">
        <v>15213</v>
      </c>
      <c r="F307" s="2" t="s">
        <v>15223</v>
      </c>
      <c r="G307" s="2" t="s">
        <v>15188</v>
      </c>
    </row>
    <row r="308" spans="1:7" x14ac:dyDescent="0.3">
      <c r="A308" s="98">
        <v>306</v>
      </c>
      <c r="B308" s="8" t="s">
        <v>15224</v>
      </c>
      <c r="C308" s="8" t="s">
        <v>15162</v>
      </c>
      <c r="D308" s="2" t="s">
        <v>15226</v>
      </c>
      <c r="E308" s="2" t="s">
        <v>15222</v>
      </c>
      <c r="F308" s="2" t="s">
        <v>15227</v>
      </c>
      <c r="G308" s="2" t="s">
        <v>15188</v>
      </c>
    </row>
    <row r="309" spans="1:7" x14ac:dyDescent="0.3">
      <c r="A309" s="98">
        <v>307</v>
      </c>
      <c r="B309" s="8" t="s">
        <v>15224</v>
      </c>
      <c r="C309" s="8" t="s">
        <v>15162</v>
      </c>
      <c r="D309" s="2" t="s">
        <v>15226</v>
      </c>
      <c r="E309" s="2" t="s">
        <v>15222</v>
      </c>
      <c r="F309" s="2" t="s">
        <v>15227</v>
      </c>
      <c r="G309" s="2" t="s">
        <v>15194</v>
      </c>
    </row>
    <row r="310" spans="1:7" x14ac:dyDescent="0.3">
      <c r="A310" s="98">
        <v>308</v>
      </c>
      <c r="B310" s="8" t="s">
        <v>15228</v>
      </c>
      <c r="C310" s="8" t="s">
        <v>15165</v>
      </c>
      <c r="D310" s="2" t="s">
        <v>15173</v>
      </c>
      <c r="E310" s="2" t="s">
        <v>15229</v>
      </c>
      <c r="F310" s="2" t="s">
        <v>15230</v>
      </c>
      <c r="G310" s="2" t="s">
        <v>15194</v>
      </c>
    </row>
    <row r="311" spans="1:7" x14ac:dyDescent="0.3">
      <c r="A311" s="98">
        <v>309</v>
      </c>
      <c r="B311" s="8" t="s">
        <v>15228</v>
      </c>
      <c r="C311" s="8" t="s">
        <v>15165</v>
      </c>
      <c r="D311" s="2" t="s">
        <v>15173</v>
      </c>
      <c r="E311" s="2" t="s">
        <v>15229</v>
      </c>
      <c r="F311" s="2" t="s">
        <v>15230</v>
      </c>
      <c r="G311" s="2" t="s">
        <v>15194</v>
      </c>
    </row>
    <row r="312" spans="1:7" x14ac:dyDescent="0.3">
      <c r="A312" s="98">
        <v>310</v>
      </c>
      <c r="B312" s="8" t="s">
        <v>15228</v>
      </c>
      <c r="C312" s="8" t="s">
        <v>15231</v>
      </c>
      <c r="D312" s="2" t="s">
        <v>15173</v>
      </c>
      <c r="E312" s="2" t="s">
        <v>15232</v>
      </c>
      <c r="F312" s="2" t="s">
        <v>15229</v>
      </c>
      <c r="G312" s="2" t="s">
        <v>15191</v>
      </c>
    </row>
    <row r="313" spans="1:7" x14ac:dyDescent="0.3">
      <c r="A313" s="98">
        <v>311</v>
      </c>
      <c r="B313" s="8" t="s">
        <v>15150</v>
      </c>
      <c r="C313" s="8" t="s">
        <v>15231</v>
      </c>
      <c r="D313" s="2" t="s">
        <v>15142</v>
      </c>
      <c r="E313" s="2" t="s">
        <v>15232</v>
      </c>
      <c r="F313" s="2" t="s">
        <v>15233</v>
      </c>
      <c r="G313" s="2" t="s">
        <v>15191</v>
      </c>
    </row>
    <row r="314" spans="1:7" x14ac:dyDescent="0.3">
      <c r="A314" s="98">
        <v>312</v>
      </c>
      <c r="B314" s="8" t="s">
        <v>15150</v>
      </c>
      <c r="C314" s="8" t="s">
        <v>15169</v>
      </c>
      <c r="D314" s="2" t="s">
        <v>15142</v>
      </c>
      <c r="E314" s="2" t="s">
        <v>15234</v>
      </c>
      <c r="F314" s="2" t="s">
        <v>15235</v>
      </c>
      <c r="G314" s="2" t="s">
        <v>15191</v>
      </c>
    </row>
    <row r="315" spans="1:7" x14ac:dyDescent="0.3">
      <c r="A315" s="98">
        <v>313</v>
      </c>
      <c r="B315" s="8" t="s">
        <v>15150</v>
      </c>
      <c r="C315" s="8" t="s">
        <v>15175</v>
      </c>
      <c r="D315" s="2" t="s">
        <v>15146</v>
      </c>
      <c r="E315" s="2" t="s">
        <v>15234</v>
      </c>
      <c r="F315" s="2" t="s">
        <v>15235</v>
      </c>
      <c r="G315" s="2" t="s">
        <v>15195</v>
      </c>
    </row>
    <row r="316" spans="1:7" x14ac:dyDescent="0.3">
      <c r="A316" s="98">
        <v>314</v>
      </c>
      <c r="B316" s="8" t="s">
        <v>15159</v>
      </c>
      <c r="C316" s="8" t="s">
        <v>15175</v>
      </c>
      <c r="D316" s="2" t="s">
        <v>15146</v>
      </c>
      <c r="E316" s="2" t="s">
        <v>15236</v>
      </c>
      <c r="F316" s="2" t="s">
        <v>15237</v>
      </c>
      <c r="G316" s="2" t="s">
        <v>15195</v>
      </c>
    </row>
    <row r="317" spans="1:7" x14ac:dyDescent="0.3">
      <c r="A317" s="98">
        <v>315</v>
      </c>
      <c r="B317" s="8" t="s">
        <v>15159</v>
      </c>
      <c r="C317" s="8" t="s">
        <v>15180</v>
      </c>
      <c r="D317" s="2" t="s">
        <v>15148</v>
      </c>
      <c r="E317" s="2" t="s">
        <v>15236</v>
      </c>
      <c r="F317" s="2" t="s">
        <v>15238</v>
      </c>
      <c r="G317" s="2" t="s">
        <v>15195</v>
      </c>
    </row>
    <row r="318" spans="1:7" x14ac:dyDescent="0.3">
      <c r="A318" s="98">
        <v>316</v>
      </c>
      <c r="B318" s="8" t="s">
        <v>15159</v>
      </c>
      <c r="C318" s="8" t="s">
        <v>15180</v>
      </c>
      <c r="D318" s="2" t="s">
        <v>15148</v>
      </c>
      <c r="E318" s="2" t="s">
        <v>15239</v>
      </c>
      <c r="F318" s="2" t="s">
        <v>15238</v>
      </c>
      <c r="G318" s="2" t="s">
        <v>15197</v>
      </c>
    </row>
    <row r="319" spans="1:7" x14ac:dyDescent="0.3">
      <c r="A319" s="98">
        <v>317</v>
      </c>
      <c r="B319" s="8" t="s">
        <v>15240</v>
      </c>
      <c r="C319" s="8" t="s">
        <v>15184</v>
      </c>
      <c r="D319" s="2" t="s">
        <v>15152</v>
      </c>
      <c r="E319" s="2" t="s">
        <v>15239</v>
      </c>
      <c r="F319" s="2" t="s">
        <v>15241</v>
      </c>
      <c r="G319" s="2" t="s">
        <v>15197</v>
      </c>
    </row>
    <row r="320" spans="1:7" x14ac:dyDescent="0.3">
      <c r="A320" s="98">
        <v>318</v>
      </c>
      <c r="B320" s="8" t="s">
        <v>15240</v>
      </c>
      <c r="C320" s="8" t="s">
        <v>15184</v>
      </c>
      <c r="D320" s="2" t="s">
        <v>15152</v>
      </c>
      <c r="E320" s="2" t="s">
        <v>15242</v>
      </c>
      <c r="F320" s="2" t="s">
        <v>15241</v>
      </c>
      <c r="G320" s="2" t="s">
        <v>15197</v>
      </c>
    </row>
    <row r="321" spans="1:7" x14ac:dyDescent="0.3">
      <c r="A321" s="98">
        <v>319</v>
      </c>
      <c r="B321" s="8" t="s">
        <v>15240</v>
      </c>
      <c r="C321" s="8" t="s">
        <v>15189</v>
      </c>
      <c r="D321" s="2" t="s">
        <v>15156</v>
      </c>
      <c r="E321" s="2" t="s">
        <v>15242</v>
      </c>
      <c r="F321" s="2" t="s">
        <v>15239</v>
      </c>
      <c r="G321" s="2" t="s">
        <v>15243</v>
      </c>
    </row>
    <row r="322" spans="1:7" x14ac:dyDescent="0.3">
      <c r="A322" s="98">
        <v>320</v>
      </c>
      <c r="B322" s="8" t="s">
        <v>15240</v>
      </c>
      <c r="C322" s="8" t="s">
        <v>15193</v>
      </c>
      <c r="D322" s="2" t="s">
        <v>15156</v>
      </c>
      <c r="E322" s="2" t="s">
        <v>15244</v>
      </c>
      <c r="F322" s="2" t="s">
        <v>15242</v>
      </c>
      <c r="G322" s="2" t="s">
        <v>15243</v>
      </c>
    </row>
    <row r="323" spans="1:7" x14ac:dyDescent="0.3">
      <c r="A323" s="98">
        <v>321</v>
      </c>
      <c r="B323" s="8" t="s">
        <v>15245</v>
      </c>
      <c r="C323" s="8" t="s">
        <v>15198</v>
      </c>
      <c r="D323" s="2" t="s">
        <v>15157</v>
      </c>
      <c r="E323" s="2" t="s">
        <v>15244</v>
      </c>
      <c r="F323" s="2" t="s">
        <v>15244</v>
      </c>
      <c r="G323" s="2" t="s">
        <v>15243</v>
      </c>
    </row>
    <row r="324" spans="1:7" x14ac:dyDescent="0.3">
      <c r="A324" s="98">
        <v>322</v>
      </c>
      <c r="B324" s="8" t="s">
        <v>15245</v>
      </c>
      <c r="C324" s="8" t="s">
        <v>15201</v>
      </c>
      <c r="D324" s="2" t="s">
        <v>15157</v>
      </c>
      <c r="E324" s="2" t="s">
        <v>15246</v>
      </c>
      <c r="F324" s="2" t="s">
        <v>15247</v>
      </c>
      <c r="G324" s="2" t="s">
        <v>15248</v>
      </c>
    </row>
    <row r="325" spans="1:7" x14ac:dyDescent="0.3">
      <c r="A325" s="98">
        <v>323</v>
      </c>
      <c r="B325" s="8" t="s">
        <v>15245</v>
      </c>
      <c r="C325" s="8" t="s">
        <v>15201</v>
      </c>
      <c r="D325" s="2" t="s">
        <v>15157</v>
      </c>
      <c r="E325" s="2" t="s">
        <v>15246</v>
      </c>
      <c r="F325" s="2" t="s">
        <v>15246</v>
      </c>
      <c r="G325" s="2" t="s">
        <v>15248</v>
      </c>
    </row>
    <row r="326" spans="1:7" x14ac:dyDescent="0.3">
      <c r="A326" s="98">
        <v>324</v>
      </c>
      <c r="B326" s="8" t="s">
        <v>15231</v>
      </c>
      <c r="C326" s="8" t="s">
        <v>15208</v>
      </c>
      <c r="D326" s="2" t="s">
        <v>15158</v>
      </c>
      <c r="E326" s="2" t="s">
        <v>15249</v>
      </c>
      <c r="F326" s="2" t="s">
        <v>15249</v>
      </c>
      <c r="G326" s="2" t="s">
        <v>15248</v>
      </c>
    </row>
    <row r="327" spans="1:7" x14ac:dyDescent="0.3">
      <c r="A327" s="98">
        <v>325</v>
      </c>
      <c r="B327" s="8" t="s">
        <v>15231</v>
      </c>
      <c r="C327" s="8" t="s">
        <v>15208</v>
      </c>
      <c r="D327" s="2" t="s">
        <v>15158</v>
      </c>
      <c r="E327" s="2" t="s">
        <v>15249</v>
      </c>
      <c r="F327" s="2" t="s">
        <v>15249</v>
      </c>
      <c r="G327" s="2" t="s">
        <v>15217</v>
      </c>
    </row>
    <row r="328" spans="1:7" x14ac:dyDescent="0.3">
      <c r="A328" s="98">
        <v>326</v>
      </c>
      <c r="B328" s="8" t="s">
        <v>15231</v>
      </c>
      <c r="C328" s="8" t="s">
        <v>15214</v>
      </c>
      <c r="D328" s="2" t="s">
        <v>15161</v>
      </c>
      <c r="E328" s="2" t="s">
        <v>15250</v>
      </c>
      <c r="F328" s="2" t="s">
        <v>15250</v>
      </c>
      <c r="G328" s="2" t="s">
        <v>15217</v>
      </c>
    </row>
    <row r="329" spans="1:7" x14ac:dyDescent="0.3">
      <c r="A329" s="98">
        <v>327</v>
      </c>
      <c r="B329" s="8" t="s">
        <v>15169</v>
      </c>
      <c r="C329" s="8" t="s">
        <v>15214</v>
      </c>
      <c r="D329" s="2" t="s">
        <v>15161</v>
      </c>
      <c r="E329" s="2" t="s">
        <v>15250</v>
      </c>
      <c r="F329" s="2" t="s">
        <v>15250</v>
      </c>
      <c r="G329" s="2" t="s">
        <v>15217</v>
      </c>
    </row>
    <row r="330" spans="1:7" x14ac:dyDescent="0.3">
      <c r="A330" s="98">
        <v>328</v>
      </c>
      <c r="B330" s="8" t="s">
        <v>15169</v>
      </c>
      <c r="C330" s="8" t="s">
        <v>15219</v>
      </c>
      <c r="D330" s="2" t="s">
        <v>15132</v>
      </c>
      <c r="E330" s="2" t="s">
        <v>15251</v>
      </c>
      <c r="F330" s="2" t="s">
        <v>15251</v>
      </c>
      <c r="G330" s="2" t="s">
        <v>15252</v>
      </c>
    </row>
    <row r="331" spans="1:7" x14ac:dyDescent="0.3">
      <c r="A331" s="98">
        <v>329</v>
      </c>
      <c r="B331" s="8" t="s">
        <v>15169</v>
      </c>
      <c r="C331" s="8" t="s">
        <v>15219</v>
      </c>
      <c r="D331" s="2" t="s">
        <v>15132</v>
      </c>
      <c r="E331" s="2" t="s">
        <v>15251</v>
      </c>
      <c r="F331" s="2" t="s">
        <v>15253</v>
      </c>
      <c r="G331" s="2" t="s">
        <v>15252</v>
      </c>
    </row>
    <row r="332" spans="1:7" x14ac:dyDescent="0.3">
      <c r="A332" s="98">
        <v>330</v>
      </c>
      <c r="B332" s="8" t="s">
        <v>15175</v>
      </c>
      <c r="C332" s="8" t="s">
        <v>15254</v>
      </c>
      <c r="D332" s="2" t="s">
        <v>15140</v>
      </c>
      <c r="E332" s="2" t="s">
        <v>15255</v>
      </c>
      <c r="F332" s="2" t="s">
        <v>15253</v>
      </c>
      <c r="G332" s="2" t="s">
        <v>15252</v>
      </c>
    </row>
    <row r="333" spans="1:7" x14ac:dyDescent="0.3">
      <c r="A333" s="98">
        <v>331</v>
      </c>
      <c r="B333" s="8" t="s">
        <v>15175</v>
      </c>
      <c r="C333" s="8" t="s">
        <v>15254</v>
      </c>
      <c r="D333" s="2" t="s">
        <v>15140</v>
      </c>
      <c r="E333" s="2" t="s">
        <v>15255</v>
      </c>
      <c r="F333" s="2" t="s">
        <v>15255</v>
      </c>
      <c r="G333" s="2" t="s">
        <v>15222</v>
      </c>
    </row>
    <row r="334" spans="1:7" x14ac:dyDescent="0.3">
      <c r="A334" s="98">
        <v>332</v>
      </c>
      <c r="B334" s="8" t="s">
        <v>15175</v>
      </c>
      <c r="C334" s="8" t="s">
        <v>15194</v>
      </c>
      <c r="D334" s="2" t="s">
        <v>15164</v>
      </c>
      <c r="E334" s="2" t="s">
        <v>15256</v>
      </c>
      <c r="F334" s="2" t="s">
        <v>15256</v>
      </c>
      <c r="G334" s="2" t="s">
        <v>15222</v>
      </c>
    </row>
    <row r="335" spans="1:7" x14ac:dyDescent="0.3">
      <c r="A335" s="98">
        <v>333</v>
      </c>
      <c r="B335" s="8" t="s">
        <v>15180</v>
      </c>
      <c r="C335" s="8" t="s">
        <v>15194</v>
      </c>
      <c r="D335" s="2" t="s">
        <v>15164</v>
      </c>
      <c r="E335" s="2" t="s">
        <v>15256</v>
      </c>
      <c r="F335" s="2" t="s">
        <v>15257</v>
      </c>
      <c r="G335" s="2" t="s">
        <v>15222</v>
      </c>
    </row>
    <row r="336" spans="1:7" x14ac:dyDescent="0.3">
      <c r="A336" s="98">
        <v>334</v>
      </c>
      <c r="B336" s="8" t="s">
        <v>15180</v>
      </c>
      <c r="C336" s="8" t="s">
        <v>15191</v>
      </c>
      <c r="D336" s="2" t="s">
        <v>15172</v>
      </c>
      <c r="E336" s="2" t="s">
        <v>15258</v>
      </c>
      <c r="F336" s="2" t="s">
        <v>15257</v>
      </c>
      <c r="G336" s="2" t="s">
        <v>15223</v>
      </c>
    </row>
    <row r="337" spans="1:7" x14ac:dyDescent="0.3">
      <c r="A337" s="98">
        <v>335</v>
      </c>
      <c r="B337" s="8" t="s">
        <v>15180</v>
      </c>
      <c r="C337" s="8" t="s">
        <v>15191</v>
      </c>
      <c r="D337" s="2" t="s">
        <v>15172</v>
      </c>
      <c r="E337" s="2" t="s">
        <v>15258</v>
      </c>
      <c r="F337" s="2" t="s">
        <v>15259</v>
      </c>
      <c r="G337" s="2" t="s">
        <v>15223</v>
      </c>
    </row>
    <row r="338" spans="1:7" x14ac:dyDescent="0.3">
      <c r="A338" s="98">
        <v>336</v>
      </c>
      <c r="B338" s="8" t="s">
        <v>15184</v>
      </c>
      <c r="C338" s="8" t="s">
        <v>15195</v>
      </c>
      <c r="D338" s="2" t="s">
        <v>15174</v>
      </c>
      <c r="E338" s="2" t="s">
        <v>15260</v>
      </c>
      <c r="F338" s="2" t="s">
        <v>15261</v>
      </c>
      <c r="G338" s="2" t="s">
        <v>15223</v>
      </c>
    </row>
    <row r="339" spans="1:7" x14ac:dyDescent="0.3">
      <c r="A339" s="98">
        <v>337</v>
      </c>
      <c r="B339" s="8" t="s">
        <v>15184</v>
      </c>
      <c r="C339" s="8" t="s">
        <v>15195</v>
      </c>
      <c r="D339" s="2" t="s">
        <v>15174</v>
      </c>
      <c r="E339" s="2" t="s">
        <v>15260</v>
      </c>
      <c r="F339" s="2" t="s">
        <v>15262</v>
      </c>
      <c r="G339" s="2" t="s">
        <v>15227</v>
      </c>
    </row>
    <row r="340" spans="1:7" x14ac:dyDescent="0.3">
      <c r="A340" s="98">
        <v>338</v>
      </c>
      <c r="B340" s="8" t="s">
        <v>15184</v>
      </c>
      <c r="C340" s="8" t="s">
        <v>15243</v>
      </c>
      <c r="D340" s="2" t="s">
        <v>15176</v>
      </c>
      <c r="E340" s="2" t="s">
        <v>15263</v>
      </c>
      <c r="F340" s="2" t="s">
        <v>15258</v>
      </c>
      <c r="G340" s="2" t="s">
        <v>15227</v>
      </c>
    </row>
    <row r="341" spans="1:7" x14ac:dyDescent="0.3">
      <c r="A341" s="98">
        <v>339</v>
      </c>
      <c r="B341" s="8" t="s">
        <v>15189</v>
      </c>
      <c r="C341" s="8" t="s">
        <v>15243</v>
      </c>
      <c r="D341" s="2" t="s">
        <v>15176</v>
      </c>
      <c r="E341" s="2" t="s">
        <v>15263</v>
      </c>
      <c r="F341" s="2" t="s">
        <v>15264</v>
      </c>
      <c r="G341" s="2" t="s">
        <v>15227</v>
      </c>
    </row>
    <row r="342" spans="1:7" x14ac:dyDescent="0.3">
      <c r="A342" s="98">
        <v>340</v>
      </c>
      <c r="B342" s="8" t="s">
        <v>15189</v>
      </c>
      <c r="C342" s="8" t="s">
        <v>15248</v>
      </c>
      <c r="D342" s="2" t="s">
        <v>15178</v>
      </c>
      <c r="E342" s="2" t="s">
        <v>15264</v>
      </c>
      <c r="F342" s="2" t="s">
        <v>15265</v>
      </c>
      <c r="G342" s="2" t="s">
        <v>15233</v>
      </c>
    </row>
    <row r="343" spans="1:7" x14ac:dyDescent="0.3">
      <c r="A343" s="98">
        <v>341</v>
      </c>
      <c r="B343" s="8" t="s">
        <v>15189</v>
      </c>
      <c r="C343" s="8" t="s">
        <v>15248</v>
      </c>
      <c r="D343" s="2" t="s">
        <v>15178</v>
      </c>
      <c r="E343" s="2" t="s">
        <v>15264</v>
      </c>
      <c r="F343" s="2" t="s">
        <v>15265</v>
      </c>
      <c r="G343" s="2" t="s">
        <v>15233</v>
      </c>
    </row>
    <row r="344" spans="1:7" x14ac:dyDescent="0.3">
      <c r="A344" s="98">
        <v>342</v>
      </c>
      <c r="B344" s="8" t="s">
        <v>15193</v>
      </c>
      <c r="C344" s="8" t="s">
        <v>15203</v>
      </c>
      <c r="D344" s="2" t="s">
        <v>15178</v>
      </c>
      <c r="E344" s="2" t="s">
        <v>15266</v>
      </c>
      <c r="F344" s="2" t="s">
        <v>15267</v>
      </c>
      <c r="G344" s="2" t="s">
        <v>15233</v>
      </c>
    </row>
    <row r="345" spans="1:7" x14ac:dyDescent="0.3">
      <c r="A345" s="98">
        <v>343</v>
      </c>
      <c r="B345" s="8" t="s">
        <v>15193</v>
      </c>
      <c r="C345" s="8" t="s">
        <v>15203</v>
      </c>
      <c r="D345" s="2" t="s">
        <v>15204</v>
      </c>
      <c r="E345" s="2" t="s">
        <v>15266</v>
      </c>
      <c r="F345" s="2" t="s">
        <v>15267</v>
      </c>
      <c r="G345" s="2" t="s">
        <v>15235</v>
      </c>
    </row>
    <row r="346" spans="1:7" x14ac:dyDescent="0.3">
      <c r="A346" s="98">
        <v>344</v>
      </c>
      <c r="B346" s="8" t="s">
        <v>15193</v>
      </c>
      <c r="C346" s="8" t="s">
        <v>15206</v>
      </c>
      <c r="D346" s="2" t="s">
        <v>15204</v>
      </c>
      <c r="E346" s="2" t="s">
        <v>15267</v>
      </c>
      <c r="F346" s="2" t="s">
        <v>15268</v>
      </c>
      <c r="G346" s="2" t="s">
        <v>15235</v>
      </c>
    </row>
    <row r="347" spans="1:7" x14ac:dyDescent="0.3">
      <c r="A347" s="98">
        <v>345</v>
      </c>
      <c r="B347" s="8" t="s">
        <v>15198</v>
      </c>
      <c r="C347" s="8" t="s">
        <v>15206</v>
      </c>
      <c r="D347" s="2" t="s">
        <v>15204</v>
      </c>
      <c r="E347" s="2" t="s">
        <v>15267</v>
      </c>
      <c r="F347" s="2" t="s">
        <v>15268</v>
      </c>
      <c r="G347" s="2" t="s">
        <v>15235</v>
      </c>
    </row>
    <row r="348" spans="1:7" x14ac:dyDescent="0.3">
      <c r="A348" s="98">
        <v>346</v>
      </c>
      <c r="B348" s="8" t="s">
        <v>15198</v>
      </c>
      <c r="C348" s="8" t="s">
        <v>15210</v>
      </c>
      <c r="D348" s="2" t="s">
        <v>15225</v>
      </c>
      <c r="E348" s="2" t="s">
        <v>15268</v>
      </c>
      <c r="F348" s="2" t="s">
        <v>15269</v>
      </c>
      <c r="G348" s="2" t="s">
        <v>15237</v>
      </c>
    </row>
    <row r="349" spans="1:7" x14ac:dyDescent="0.3">
      <c r="A349" s="98">
        <v>347</v>
      </c>
      <c r="B349" s="8" t="s">
        <v>15198</v>
      </c>
      <c r="C349" s="8" t="s">
        <v>15210</v>
      </c>
      <c r="D349" s="2" t="s">
        <v>15225</v>
      </c>
      <c r="E349" s="2" t="s">
        <v>15268</v>
      </c>
      <c r="F349" s="2" t="s">
        <v>15269</v>
      </c>
      <c r="G349" s="2" t="s">
        <v>15237</v>
      </c>
    </row>
    <row r="350" spans="1:7" x14ac:dyDescent="0.3">
      <c r="A350" s="98">
        <v>348</v>
      </c>
      <c r="B350" s="8" t="s">
        <v>15201</v>
      </c>
      <c r="C350" s="8" t="s">
        <v>15212</v>
      </c>
      <c r="D350" s="2" t="s">
        <v>15225</v>
      </c>
      <c r="E350" s="2" t="s">
        <v>15270</v>
      </c>
      <c r="F350" s="2" t="s">
        <v>15271</v>
      </c>
      <c r="G350" s="2" t="s">
        <v>15237</v>
      </c>
    </row>
    <row r="351" spans="1:7" x14ac:dyDescent="0.3">
      <c r="A351" s="98">
        <v>349</v>
      </c>
      <c r="B351" s="8" t="s">
        <v>15201</v>
      </c>
      <c r="C351" s="8" t="s">
        <v>15212</v>
      </c>
      <c r="D351" s="2" t="s">
        <v>15188</v>
      </c>
      <c r="E351" s="2" t="s">
        <v>15270</v>
      </c>
      <c r="F351" s="2" t="s">
        <v>15271</v>
      </c>
      <c r="G351" s="2" t="s">
        <v>15272</v>
      </c>
    </row>
    <row r="352" spans="1:7" x14ac:dyDescent="0.3">
      <c r="A352" s="98">
        <v>350</v>
      </c>
      <c r="B352" s="8" t="s">
        <v>15201</v>
      </c>
      <c r="C352" s="8" t="s">
        <v>15211</v>
      </c>
      <c r="D352" s="2" t="s">
        <v>15188</v>
      </c>
      <c r="E352" s="2" t="s">
        <v>15273</v>
      </c>
      <c r="F352" s="2" t="s">
        <v>15274</v>
      </c>
      <c r="G352" s="2" t="s">
        <v>15272</v>
      </c>
    </row>
    <row r="353" spans="1:7" x14ac:dyDescent="0.3">
      <c r="A353" s="98">
        <v>351</v>
      </c>
      <c r="B353" s="8" t="s">
        <v>15219</v>
      </c>
      <c r="C353" s="8" t="s">
        <v>15211</v>
      </c>
      <c r="D353" s="2" t="s">
        <v>15188</v>
      </c>
      <c r="E353" s="2" t="s">
        <v>15273</v>
      </c>
      <c r="F353" s="2" t="s">
        <v>15274</v>
      </c>
      <c r="G353" s="2" t="s">
        <v>15272</v>
      </c>
    </row>
    <row r="354" spans="1:7" x14ac:dyDescent="0.3">
      <c r="A354" s="98">
        <v>352</v>
      </c>
      <c r="B354" s="8" t="s">
        <v>15219</v>
      </c>
      <c r="C354" s="8" t="s">
        <v>15213</v>
      </c>
      <c r="D354" s="2" t="s">
        <v>15275</v>
      </c>
      <c r="E354" s="2" t="s">
        <v>15269</v>
      </c>
      <c r="F354" s="2" t="s">
        <v>15276</v>
      </c>
      <c r="G354" s="2" t="s">
        <v>15277</v>
      </c>
    </row>
    <row r="355" spans="1:7" x14ac:dyDescent="0.3">
      <c r="A355" s="98">
        <v>353</v>
      </c>
      <c r="B355" s="8" t="s">
        <v>15219</v>
      </c>
      <c r="C355" s="8" t="s">
        <v>15213</v>
      </c>
      <c r="D355" s="2" t="s">
        <v>15275</v>
      </c>
      <c r="E355" s="2" t="s">
        <v>15269</v>
      </c>
      <c r="F355" s="2" t="s">
        <v>15276</v>
      </c>
      <c r="G355" s="2" t="s">
        <v>15277</v>
      </c>
    </row>
    <row r="356" spans="1:7" x14ac:dyDescent="0.3">
      <c r="A356" s="98">
        <v>354</v>
      </c>
      <c r="B356" s="8" t="s">
        <v>15219</v>
      </c>
      <c r="C356" s="8" t="s">
        <v>15217</v>
      </c>
      <c r="D356" s="2" t="s">
        <v>15195</v>
      </c>
      <c r="E356" s="2" t="s">
        <v>15271</v>
      </c>
      <c r="F356" s="2" t="s">
        <v>15278</v>
      </c>
      <c r="G356" s="2" t="s">
        <v>15277</v>
      </c>
    </row>
    <row r="357" spans="1:7" x14ac:dyDescent="0.3">
      <c r="A357" s="98">
        <v>355</v>
      </c>
      <c r="B357" s="8" t="s">
        <v>15254</v>
      </c>
      <c r="C357" s="8" t="s">
        <v>15217</v>
      </c>
      <c r="D357" s="2" t="s">
        <v>15195</v>
      </c>
      <c r="E357" s="2" t="s">
        <v>15271</v>
      </c>
      <c r="F357" s="2" t="s">
        <v>15278</v>
      </c>
      <c r="G357" s="2" t="s">
        <v>15279</v>
      </c>
    </row>
    <row r="358" spans="1:7" x14ac:dyDescent="0.3">
      <c r="A358" s="98">
        <v>356</v>
      </c>
      <c r="B358" s="8" t="s">
        <v>15254</v>
      </c>
      <c r="C358" s="8" t="s">
        <v>15252</v>
      </c>
      <c r="D358" s="2" t="s">
        <v>15202</v>
      </c>
      <c r="E358" s="2" t="s">
        <v>15280</v>
      </c>
      <c r="F358" s="2" t="s">
        <v>15281</v>
      </c>
      <c r="G358" s="2" t="s">
        <v>15279</v>
      </c>
    </row>
    <row r="359" spans="1:7" x14ac:dyDescent="0.3">
      <c r="A359" s="98">
        <v>357</v>
      </c>
      <c r="B359" s="8" t="s">
        <v>15254</v>
      </c>
      <c r="C359" s="8" t="s">
        <v>15252</v>
      </c>
      <c r="D359" s="2" t="s">
        <v>15202</v>
      </c>
      <c r="E359" s="2" t="s">
        <v>15280</v>
      </c>
      <c r="F359" s="2" t="s">
        <v>15281</v>
      </c>
      <c r="G359" s="2" t="s">
        <v>15279</v>
      </c>
    </row>
    <row r="360" spans="1:7" x14ac:dyDescent="0.3">
      <c r="A360" s="98">
        <v>358</v>
      </c>
      <c r="B360" s="8" t="s">
        <v>15248</v>
      </c>
      <c r="C360" s="8" t="s">
        <v>15222</v>
      </c>
      <c r="D360" s="2" t="s">
        <v>15282</v>
      </c>
      <c r="E360" s="2" t="s">
        <v>15274</v>
      </c>
      <c r="F360" s="2" t="s">
        <v>15283</v>
      </c>
      <c r="G360" s="2" t="s">
        <v>15284</v>
      </c>
    </row>
    <row r="361" spans="1:7" x14ac:dyDescent="0.3">
      <c r="A361" s="98">
        <v>359</v>
      </c>
      <c r="B361" s="8" t="s">
        <v>15248</v>
      </c>
      <c r="C361" s="8" t="s">
        <v>15222</v>
      </c>
      <c r="D361" s="2" t="s">
        <v>15282</v>
      </c>
      <c r="E361" s="2" t="s">
        <v>15274</v>
      </c>
      <c r="F361" s="2" t="s">
        <v>15283</v>
      </c>
      <c r="G361" s="2" t="s">
        <v>15284</v>
      </c>
    </row>
    <row r="362" spans="1:7" x14ac:dyDescent="0.3">
      <c r="A362" s="98">
        <v>360</v>
      </c>
      <c r="B362" s="8" t="s">
        <v>15248</v>
      </c>
      <c r="C362" s="8" t="s">
        <v>15223</v>
      </c>
      <c r="D362" s="2" t="s">
        <v>15211</v>
      </c>
      <c r="E362" s="2" t="s">
        <v>15276</v>
      </c>
      <c r="F362" s="2" t="s">
        <v>15285</v>
      </c>
      <c r="G362" s="2" t="s">
        <v>15284</v>
      </c>
    </row>
    <row r="363" spans="1:7" x14ac:dyDescent="0.3">
      <c r="A363" s="98">
        <v>361</v>
      </c>
      <c r="B363" s="8" t="s">
        <v>15237</v>
      </c>
      <c r="C363" s="8" t="s">
        <v>15223</v>
      </c>
      <c r="D363" s="2" t="s">
        <v>15211</v>
      </c>
      <c r="E363" s="2" t="s">
        <v>15276</v>
      </c>
      <c r="F363" s="2" t="s">
        <v>15285</v>
      </c>
      <c r="G363" s="2" t="s">
        <v>15238</v>
      </c>
    </row>
    <row r="364" spans="1:7" x14ac:dyDescent="0.3">
      <c r="A364" s="98">
        <v>362</v>
      </c>
      <c r="B364" s="8" t="s">
        <v>15237</v>
      </c>
      <c r="C364" s="8" t="s">
        <v>15227</v>
      </c>
      <c r="D364" s="2" t="s">
        <v>15213</v>
      </c>
      <c r="E364" s="2" t="s">
        <v>15278</v>
      </c>
      <c r="F364" s="2" t="s">
        <v>15286</v>
      </c>
      <c r="G364" s="2" t="s">
        <v>15238</v>
      </c>
    </row>
    <row r="365" spans="1:7" x14ac:dyDescent="0.3">
      <c r="A365" s="98">
        <v>363</v>
      </c>
      <c r="B365" s="8" t="s">
        <v>15237</v>
      </c>
      <c r="C365" s="8" t="s">
        <v>15227</v>
      </c>
      <c r="D365" s="2" t="s">
        <v>15213</v>
      </c>
      <c r="E365" s="2" t="s">
        <v>15278</v>
      </c>
      <c r="F365" s="2" t="s">
        <v>15286</v>
      </c>
      <c r="G365" s="2" t="s">
        <v>15238</v>
      </c>
    </row>
    <row r="366" spans="1:7" x14ac:dyDescent="0.3">
      <c r="A366" s="98">
        <v>364</v>
      </c>
      <c r="B366" s="8" t="s">
        <v>15272</v>
      </c>
      <c r="C366" s="8" t="s">
        <v>15230</v>
      </c>
      <c r="D366" s="2" t="s">
        <v>15213</v>
      </c>
      <c r="E366" s="2" t="s">
        <v>15278</v>
      </c>
      <c r="F366" s="2" t="s">
        <v>15287</v>
      </c>
      <c r="G366" s="2" t="s">
        <v>15241</v>
      </c>
    </row>
    <row r="367" spans="1:7" x14ac:dyDescent="0.3">
      <c r="A367" s="98">
        <v>365</v>
      </c>
      <c r="B367" s="8" t="s">
        <v>15272</v>
      </c>
      <c r="C367" s="8" t="s">
        <v>15230</v>
      </c>
      <c r="D367" s="2" t="s">
        <v>15288</v>
      </c>
      <c r="E367" s="2" t="s">
        <v>15281</v>
      </c>
      <c r="F367" s="2" t="s">
        <v>15287</v>
      </c>
      <c r="G367" s="2" t="s">
        <v>15241</v>
      </c>
    </row>
    <row r="368" spans="1:7" x14ac:dyDescent="0.3">
      <c r="A368" s="98">
        <v>366</v>
      </c>
      <c r="B368" s="8" t="s">
        <v>15272</v>
      </c>
      <c r="C368" s="8" t="s">
        <v>15237</v>
      </c>
      <c r="D368" s="2" t="s">
        <v>15288</v>
      </c>
      <c r="E368" s="2" t="s">
        <v>15281</v>
      </c>
      <c r="F368" s="2" t="s">
        <v>15289</v>
      </c>
      <c r="G368" s="2" t="s">
        <v>15241</v>
      </c>
    </row>
    <row r="369" spans="1:7" x14ac:dyDescent="0.3">
      <c r="A369" s="98">
        <v>367</v>
      </c>
      <c r="B369" s="8" t="s">
        <v>15272</v>
      </c>
      <c r="C369" s="8" t="s">
        <v>15237</v>
      </c>
      <c r="D369" s="2" t="s">
        <v>15290</v>
      </c>
      <c r="E369" s="2" t="s">
        <v>15281</v>
      </c>
      <c r="F369" s="2" t="s">
        <v>15289</v>
      </c>
      <c r="G369" s="2" t="s">
        <v>15239</v>
      </c>
    </row>
    <row r="370" spans="1:7" x14ac:dyDescent="0.3">
      <c r="A370" s="98">
        <v>368</v>
      </c>
      <c r="B370" s="8" t="s">
        <v>15277</v>
      </c>
      <c r="C370" s="8" t="s">
        <v>15272</v>
      </c>
      <c r="D370" s="2" t="s">
        <v>15290</v>
      </c>
      <c r="E370" s="2" t="s">
        <v>15291</v>
      </c>
      <c r="F370" s="2" t="s">
        <v>15292</v>
      </c>
      <c r="G370" s="2" t="s">
        <v>15239</v>
      </c>
    </row>
    <row r="371" spans="1:7" x14ac:dyDescent="0.3">
      <c r="A371" s="98">
        <v>369</v>
      </c>
      <c r="B371" s="8" t="s">
        <v>15277</v>
      </c>
      <c r="C371" s="8" t="s">
        <v>15272</v>
      </c>
      <c r="D371" s="2" t="s">
        <v>15227</v>
      </c>
      <c r="E371" s="2" t="s">
        <v>15291</v>
      </c>
      <c r="F371" s="2" t="s">
        <v>15292</v>
      </c>
      <c r="G371" s="2" t="s">
        <v>15239</v>
      </c>
    </row>
    <row r="372" spans="1:7" x14ac:dyDescent="0.3">
      <c r="A372" s="98">
        <v>370</v>
      </c>
      <c r="B372" s="8" t="s">
        <v>15277</v>
      </c>
      <c r="C372" s="8" t="s">
        <v>15277</v>
      </c>
      <c r="D372" s="2" t="s">
        <v>15227</v>
      </c>
      <c r="E372" s="2" t="s">
        <v>15291</v>
      </c>
      <c r="F372" s="2" t="s">
        <v>15293</v>
      </c>
      <c r="G372" s="2" t="s">
        <v>15294</v>
      </c>
    </row>
    <row r="373" spans="1:7" x14ac:dyDescent="0.3">
      <c r="A373" s="98">
        <v>371</v>
      </c>
      <c r="B373" s="8" t="s">
        <v>15295</v>
      </c>
      <c r="C373" s="8" t="s">
        <v>15277</v>
      </c>
      <c r="D373" s="2" t="s">
        <v>15229</v>
      </c>
      <c r="E373" s="2" t="s">
        <v>15296</v>
      </c>
      <c r="F373" s="2" t="s">
        <v>15293</v>
      </c>
      <c r="G373" s="2" t="s">
        <v>15294</v>
      </c>
    </row>
    <row r="374" spans="1:7" x14ac:dyDescent="0.3">
      <c r="A374" s="98">
        <v>372</v>
      </c>
      <c r="B374" s="8" t="s">
        <v>15295</v>
      </c>
      <c r="C374" s="8" t="s">
        <v>15279</v>
      </c>
      <c r="D374" s="2" t="s">
        <v>15229</v>
      </c>
      <c r="E374" s="2" t="s">
        <v>15296</v>
      </c>
      <c r="F374" s="2" t="s">
        <v>15297</v>
      </c>
      <c r="G374" s="2" t="s">
        <v>15294</v>
      </c>
    </row>
    <row r="375" spans="1:7" x14ac:dyDescent="0.3">
      <c r="A375" s="98">
        <v>373</v>
      </c>
      <c r="B375" s="8" t="s">
        <v>15295</v>
      </c>
      <c r="C375" s="8" t="s">
        <v>15279</v>
      </c>
      <c r="D375" s="2" t="s">
        <v>15239</v>
      </c>
      <c r="E375" s="2" t="s">
        <v>15296</v>
      </c>
      <c r="F375" s="2" t="s">
        <v>15297</v>
      </c>
      <c r="G375" s="2" t="s">
        <v>15244</v>
      </c>
    </row>
    <row r="376" spans="1:7" x14ac:dyDescent="0.3">
      <c r="A376" s="98">
        <v>374</v>
      </c>
      <c r="B376" s="8" t="s">
        <v>15298</v>
      </c>
      <c r="C376" s="8" t="s">
        <v>15284</v>
      </c>
      <c r="D376" s="2" t="s">
        <v>15239</v>
      </c>
      <c r="E376" s="2" t="s">
        <v>15299</v>
      </c>
      <c r="F376" s="2" t="s">
        <v>15300</v>
      </c>
      <c r="G376" s="2" t="s">
        <v>15244</v>
      </c>
    </row>
    <row r="377" spans="1:7" x14ac:dyDescent="0.3">
      <c r="A377" s="98">
        <v>375</v>
      </c>
      <c r="B377" s="8" t="s">
        <v>15298</v>
      </c>
      <c r="C377" s="8" t="s">
        <v>15284</v>
      </c>
      <c r="D377" s="2" t="s">
        <v>15239</v>
      </c>
      <c r="E377" s="2" t="s">
        <v>15299</v>
      </c>
      <c r="F377" s="2" t="s">
        <v>15300</v>
      </c>
      <c r="G377" s="2" t="s">
        <v>15244</v>
      </c>
    </row>
    <row r="378" spans="1:7" x14ac:dyDescent="0.3">
      <c r="A378" s="98">
        <v>376</v>
      </c>
      <c r="B378" s="8" t="s">
        <v>15298</v>
      </c>
      <c r="C378" s="8" t="s">
        <v>15238</v>
      </c>
      <c r="D378" s="2" t="s">
        <v>15244</v>
      </c>
      <c r="E378" s="2" t="s">
        <v>15299</v>
      </c>
      <c r="F378" s="2" t="s">
        <v>15301</v>
      </c>
      <c r="G378" s="2" t="s">
        <v>15249</v>
      </c>
    </row>
    <row r="379" spans="1:7" x14ac:dyDescent="0.3">
      <c r="A379" s="98">
        <v>377</v>
      </c>
      <c r="B379" s="8" t="s">
        <v>15302</v>
      </c>
      <c r="C379" s="8" t="s">
        <v>15238</v>
      </c>
      <c r="D379" s="2" t="s">
        <v>15244</v>
      </c>
      <c r="E379" s="2" t="s">
        <v>15303</v>
      </c>
      <c r="F379" s="2" t="s">
        <v>15301</v>
      </c>
      <c r="G379" s="2" t="s">
        <v>15249</v>
      </c>
    </row>
    <row r="380" spans="1:7" x14ac:dyDescent="0.3">
      <c r="A380" s="98">
        <v>378</v>
      </c>
      <c r="B380" s="8" t="s">
        <v>15302</v>
      </c>
      <c r="C380" s="8" t="s">
        <v>15241</v>
      </c>
      <c r="D380" s="2" t="s">
        <v>15247</v>
      </c>
      <c r="E380" s="2" t="s">
        <v>15303</v>
      </c>
      <c r="F380" s="2" t="s">
        <v>15304</v>
      </c>
      <c r="G380" s="2" t="s">
        <v>15249</v>
      </c>
    </row>
    <row r="381" spans="1:7" x14ac:dyDescent="0.3">
      <c r="A381" s="98">
        <v>379</v>
      </c>
      <c r="B381" s="8" t="s">
        <v>15302</v>
      </c>
      <c r="C381" s="8" t="s">
        <v>15241</v>
      </c>
      <c r="D381" s="2" t="s">
        <v>15247</v>
      </c>
      <c r="E381" s="2" t="s">
        <v>15303</v>
      </c>
      <c r="F381" s="2" t="s">
        <v>15304</v>
      </c>
      <c r="G381" s="2" t="s">
        <v>15250</v>
      </c>
    </row>
    <row r="382" spans="1:7" x14ac:dyDescent="0.3">
      <c r="A382" s="98">
        <v>380</v>
      </c>
      <c r="B382" s="8" t="s">
        <v>15302</v>
      </c>
      <c r="C382" s="8" t="s">
        <v>15234</v>
      </c>
      <c r="D382" s="2" t="s">
        <v>15249</v>
      </c>
      <c r="E382" s="2" t="s">
        <v>15305</v>
      </c>
      <c r="F382" s="2" t="s">
        <v>15306</v>
      </c>
      <c r="G382" s="2" t="s">
        <v>15250</v>
      </c>
    </row>
    <row r="383" spans="1:7" x14ac:dyDescent="0.3">
      <c r="A383" s="98">
        <v>381</v>
      </c>
      <c r="B383" s="8" t="s">
        <v>15307</v>
      </c>
      <c r="C383" s="8" t="s">
        <v>15234</v>
      </c>
      <c r="D383" s="2" t="s">
        <v>15249</v>
      </c>
      <c r="E383" s="2" t="s">
        <v>15305</v>
      </c>
      <c r="F383" s="2" t="s">
        <v>15306</v>
      </c>
      <c r="G383" s="2" t="s">
        <v>15250</v>
      </c>
    </row>
    <row r="384" spans="1:7" x14ac:dyDescent="0.3">
      <c r="A384" s="98">
        <v>382</v>
      </c>
      <c r="B384" s="8" t="s">
        <v>15307</v>
      </c>
      <c r="C384" s="8" t="s">
        <v>15307</v>
      </c>
      <c r="D384" s="2" t="s">
        <v>15250</v>
      </c>
      <c r="E384" s="2" t="s">
        <v>15305</v>
      </c>
      <c r="F384" s="2" t="s">
        <v>15308</v>
      </c>
      <c r="G384" s="2" t="s">
        <v>15253</v>
      </c>
    </row>
    <row r="385" spans="1:7" x14ac:dyDescent="0.3">
      <c r="A385" s="98">
        <v>383</v>
      </c>
      <c r="B385" s="8" t="s">
        <v>15307</v>
      </c>
      <c r="C385" s="8" t="s">
        <v>15307</v>
      </c>
      <c r="D385" s="2" t="s">
        <v>15250</v>
      </c>
      <c r="E385" s="2" t="s">
        <v>15309</v>
      </c>
      <c r="F385" s="2" t="s">
        <v>15308</v>
      </c>
      <c r="G385" s="2" t="s">
        <v>15253</v>
      </c>
    </row>
    <row r="386" spans="1:7" x14ac:dyDescent="0.3">
      <c r="A386" s="98">
        <v>384</v>
      </c>
      <c r="B386" s="8" t="s">
        <v>15310</v>
      </c>
      <c r="C386" s="8" t="s">
        <v>15236</v>
      </c>
      <c r="D386" s="2" t="s">
        <v>15251</v>
      </c>
      <c r="E386" s="2" t="s">
        <v>15309</v>
      </c>
      <c r="F386" s="2" t="s">
        <v>15311</v>
      </c>
      <c r="G386" s="2" t="s">
        <v>15253</v>
      </c>
    </row>
    <row r="387" spans="1:7" x14ac:dyDescent="0.3">
      <c r="A387" s="98">
        <v>385</v>
      </c>
      <c r="B387" s="8" t="s">
        <v>15310</v>
      </c>
      <c r="C387" s="8" t="s">
        <v>15236</v>
      </c>
      <c r="D387" s="2" t="s">
        <v>15251</v>
      </c>
      <c r="E387" s="2" t="s">
        <v>15309</v>
      </c>
      <c r="F387" s="2" t="s">
        <v>15311</v>
      </c>
      <c r="G387" s="2" t="s">
        <v>15257</v>
      </c>
    </row>
    <row r="388" spans="1:7" x14ac:dyDescent="0.3">
      <c r="A388" s="98">
        <v>386</v>
      </c>
      <c r="B388" s="8" t="s">
        <v>15310</v>
      </c>
      <c r="C388" s="8" t="s">
        <v>15239</v>
      </c>
      <c r="D388" s="2" t="s">
        <v>15312</v>
      </c>
      <c r="E388" s="2" t="s">
        <v>15313</v>
      </c>
      <c r="F388" s="2" t="s">
        <v>15314</v>
      </c>
      <c r="G388" s="2" t="s">
        <v>15257</v>
      </c>
    </row>
    <row r="389" spans="1:7" x14ac:dyDescent="0.3">
      <c r="A389" s="98">
        <v>387</v>
      </c>
      <c r="B389" s="8" t="s">
        <v>15294</v>
      </c>
      <c r="C389" s="8" t="s">
        <v>15239</v>
      </c>
      <c r="D389" s="2" t="s">
        <v>15312</v>
      </c>
      <c r="E389" s="2" t="s">
        <v>15313</v>
      </c>
      <c r="F389" s="2" t="s">
        <v>15314</v>
      </c>
      <c r="G389" s="2" t="s">
        <v>15257</v>
      </c>
    </row>
    <row r="390" spans="1:7" x14ac:dyDescent="0.3">
      <c r="A390" s="98">
        <v>388</v>
      </c>
      <c r="B390" s="8" t="s">
        <v>15294</v>
      </c>
      <c r="C390" s="8" t="s">
        <v>15294</v>
      </c>
      <c r="D390" s="2" t="s">
        <v>15255</v>
      </c>
      <c r="E390" s="2" t="s">
        <v>15313</v>
      </c>
      <c r="F390" s="2" t="s">
        <v>15315</v>
      </c>
      <c r="G390" s="2" t="s">
        <v>15316</v>
      </c>
    </row>
    <row r="391" spans="1:7" x14ac:dyDescent="0.3">
      <c r="A391" s="98">
        <v>389</v>
      </c>
      <c r="B391" s="8" t="s">
        <v>15294</v>
      </c>
      <c r="C391" s="8" t="s">
        <v>15294</v>
      </c>
      <c r="D391" s="2" t="s">
        <v>15255</v>
      </c>
      <c r="E391" s="2" t="s">
        <v>15317</v>
      </c>
      <c r="F391" s="2" t="s">
        <v>15315</v>
      </c>
      <c r="G391" s="2" t="s">
        <v>15316</v>
      </c>
    </row>
    <row r="392" spans="1:7" x14ac:dyDescent="0.3">
      <c r="A392" s="98">
        <v>390</v>
      </c>
      <c r="B392" s="8" t="s">
        <v>15318</v>
      </c>
      <c r="C392" s="8" t="s">
        <v>15242</v>
      </c>
      <c r="D392" s="2" t="s">
        <v>15256</v>
      </c>
      <c r="E392" s="2" t="s">
        <v>15317</v>
      </c>
      <c r="F392" s="2" t="s">
        <v>15319</v>
      </c>
      <c r="G392" s="2" t="s">
        <v>15316</v>
      </c>
    </row>
    <row r="393" spans="1:7" x14ac:dyDescent="0.3">
      <c r="A393" s="98">
        <v>391</v>
      </c>
      <c r="B393" s="8" t="s">
        <v>15318</v>
      </c>
      <c r="C393" s="8" t="s">
        <v>15242</v>
      </c>
      <c r="D393" s="2" t="s">
        <v>15256</v>
      </c>
      <c r="E393" s="2" t="s">
        <v>15317</v>
      </c>
      <c r="F393" s="2" t="s">
        <v>15319</v>
      </c>
      <c r="G393" s="2" t="s">
        <v>15259</v>
      </c>
    </row>
    <row r="394" spans="1:7" x14ac:dyDescent="0.3">
      <c r="A394" s="98">
        <v>392</v>
      </c>
      <c r="B394" s="8" t="s">
        <v>15318</v>
      </c>
      <c r="C394" s="8" t="s">
        <v>15244</v>
      </c>
      <c r="D394" s="2" t="s">
        <v>15261</v>
      </c>
      <c r="E394" s="2" t="s">
        <v>15293</v>
      </c>
      <c r="F394" s="2" t="s">
        <v>15320</v>
      </c>
      <c r="G394" s="2" t="s">
        <v>15259</v>
      </c>
    </row>
    <row r="395" spans="1:7" x14ac:dyDescent="0.3">
      <c r="A395" s="98">
        <v>393</v>
      </c>
      <c r="B395" s="8" t="s">
        <v>15321</v>
      </c>
      <c r="C395" s="8" t="s">
        <v>15244</v>
      </c>
      <c r="D395" s="2" t="s">
        <v>15261</v>
      </c>
      <c r="E395" s="2" t="s">
        <v>15293</v>
      </c>
      <c r="F395" s="2" t="s">
        <v>15320</v>
      </c>
      <c r="G395" s="2" t="s">
        <v>15259</v>
      </c>
    </row>
    <row r="396" spans="1:7" x14ac:dyDescent="0.3">
      <c r="A396" s="98">
        <v>394</v>
      </c>
      <c r="B396" s="8" t="s">
        <v>15321</v>
      </c>
      <c r="C396" s="8" t="s">
        <v>15253</v>
      </c>
      <c r="D396" s="2" t="s">
        <v>15261</v>
      </c>
      <c r="E396" s="2" t="s">
        <v>15293</v>
      </c>
      <c r="F396" s="2" t="s">
        <v>15322</v>
      </c>
      <c r="G396" s="2" t="s">
        <v>15318</v>
      </c>
    </row>
    <row r="397" spans="1:7" x14ac:dyDescent="0.3">
      <c r="A397" s="98">
        <v>395</v>
      </c>
      <c r="B397" s="8" t="s">
        <v>15321</v>
      </c>
      <c r="C397" s="8" t="s">
        <v>15253</v>
      </c>
      <c r="D397" s="2" t="s">
        <v>15323</v>
      </c>
      <c r="E397" s="2" t="s">
        <v>15297</v>
      </c>
      <c r="F397" s="2" t="s">
        <v>15322</v>
      </c>
      <c r="G397" s="2" t="s">
        <v>15318</v>
      </c>
    </row>
    <row r="398" spans="1:7" x14ac:dyDescent="0.3">
      <c r="A398" s="98">
        <v>396</v>
      </c>
      <c r="B398" s="8" t="s">
        <v>15324</v>
      </c>
      <c r="C398" s="8" t="s">
        <v>15257</v>
      </c>
      <c r="D398" s="2" t="s">
        <v>15323</v>
      </c>
      <c r="E398" s="2" t="s">
        <v>15297</v>
      </c>
      <c r="F398" s="2" t="s">
        <v>15325</v>
      </c>
      <c r="G398" s="2" t="s">
        <v>15318</v>
      </c>
    </row>
    <row r="399" spans="1:7" x14ac:dyDescent="0.3">
      <c r="A399" s="98">
        <v>397</v>
      </c>
      <c r="B399" s="8" t="s">
        <v>15324</v>
      </c>
      <c r="C399" s="8" t="s">
        <v>15257</v>
      </c>
      <c r="D399" s="2" t="s">
        <v>15323</v>
      </c>
      <c r="E399" s="2" t="s">
        <v>15297</v>
      </c>
      <c r="F399" s="2" t="s">
        <v>15325</v>
      </c>
      <c r="G399" s="2" t="s">
        <v>15269</v>
      </c>
    </row>
    <row r="400" spans="1:7" x14ac:dyDescent="0.3">
      <c r="A400" s="98">
        <v>398</v>
      </c>
      <c r="B400" s="8" t="s">
        <v>15324</v>
      </c>
      <c r="C400" s="8" t="s">
        <v>15316</v>
      </c>
      <c r="D400" s="2" t="s">
        <v>15258</v>
      </c>
      <c r="E400" s="2" t="s">
        <v>15300</v>
      </c>
      <c r="F400" s="2" t="s">
        <v>15326</v>
      </c>
      <c r="G400" s="2" t="s">
        <v>15269</v>
      </c>
    </row>
    <row r="401" spans="1:7" x14ac:dyDescent="0.3">
      <c r="A401" s="98">
        <v>399</v>
      </c>
      <c r="B401" s="8" t="s">
        <v>15324</v>
      </c>
      <c r="C401" s="8" t="s">
        <v>15316</v>
      </c>
      <c r="D401" s="2" t="s">
        <v>15258</v>
      </c>
      <c r="E401" s="2" t="s">
        <v>15300</v>
      </c>
      <c r="F401" s="2" t="s">
        <v>15326</v>
      </c>
      <c r="G401" s="2" t="s">
        <v>15269</v>
      </c>
    </row>
    <row r="402" spans="1:7" x14ac:dyDescent="0.3">
      <c r="A402" s="98">
        <v>400</v>
      </c>
      <c r="B402" s="8" t="s">
        <v>15327</v>
      </c>
      <c r="C402" s="8" t="s">
        <v>15259</v>
      </c>
      <c r="D402" s="2" t="s">
        <v>15258</v>
      </c>
      <c r="E402" s="2" t="s">
        <v>15300</v>
      </c>
      <c r="F402" s="2" t="s">
        <v>15328</v>
      </c>
      <c r="G402" s="2" t="s">
        <v>15271</v>
      </c>
    </row>
    <row r="403" spans="1:7" x14ac:dyDescent="0.3">
      <c r="A403" s="98">
        <v>401</v>
      </c>
      <c r="B403" s="8" t="s">
        <v>15327</v>
      </c>
      <c r="C403" s="17" t="s">
        <v>15259</v>
      </c>
      <c r="D403" s="2" t="s">
        <v>15329</v>
      </c>
      <c r="E403" s="2" t="s">
        <v>15301</v>
      </c>
      <c r="F403" s="2" t="s">
        <v>15328</v>
      </c>
      <c r="G403" s="2" t="s">
        <v>15271</v>
      </c>
    </row>
    <row r="404" spans="1:7" x14ac:dyDescent="0.3">
      <c r="A404" s="98">
        <v>402</v>
      </c>
      <c r="B404" s="8" t="s">
        <v>15327</v>
      </c>
      <c r="C404" s="8" t="s">
        <v>15318</v>
      </c>
      <c r="D404" s="2" t="s">
        <v>15329</v>
      </c>
      <c r="E404" s="2" t="s">
        <v>15301</v>
      </c>
      <c r="F404" s="2" t="s">
        <v>15330</v>
      </c>
      <c r="G404" s="2" t="s">
        <v>15271</v>
      </c>
    </row>
    <row r="405" spans="1:7" x14ac:dyDescent="0.3">
      <c r="A405" s="98">
        <v>403</v>
      </c>
      <c r="B405" s="8" t="s">
        <v>15331</v>
      </c>
      <c r="C405" s="8" t="s">
        <v>15318</v>
      </c>
      <c r="D405" s="2" t="s">
        <v>15329</v>
      </c>
      <c r="E405" s="2" t="s">
        <v>15301</v>
      </c>
      <c r="F405" s="2" t="s">
        <v>15330</v>
      </c>
      <c r="G405" s="2" t="s">
        <v>15332</v>
      </c>
    </row>
    <row r="406" spans="1:7" x14ac:dyDescent="0.3">
      <c r="A406" s="98">
        <v>404</v>
      </c>
      <c r="B406" s="8" t="s">
        <v>15331</v>
      </c>
      <c r="C406" s="8" t="s">
        <v>15261</v>
      </c>
      <c r="D406" s="2" t="s">
        <v>15260</v>
      </c>
      <c r="E406" s="2" t="s">
        <v>15304</v>
      </c>
      <c r="F406" s="2" t="s">
        <v>15333</v>
      </c>
      <c r="G406" s="2" t="s">
        <v>15332</v>
      </c>
    </row>
    <row r="407" spans="1:7" x14ac:dyDescent="0.3">
      <c r="A407" s="98">
        <v>405</v>
      </c>
      <c r="B407" s="8" t="s">
        <v>15331</v>
      </c>
      <c r="C407" s="8" t="s">
        <v>15261</v>
      </c>
      <c r="D407" s="2" t="s">
        <v>15260</v>
      </c>
      <c r="E407" s="2" t="s">
        <v>15304</v>
      </c>
      <c r="F407" s="2" t="s">
        <v>15333</v>
      </c>
      <c r="G407" s="2" t="s">
        <v>15332</v>
      </c>
    </row>
    <row r="408" spans="1:7" x14ac:dyDescent="0.3">
      <c r="A408" s="98">
        <v>406</v>
      </c>
      <c r="B408" s="8" t="s">
        <v>15334</v>
      </c>
      <c r="C408" s="8" t="s">
        <v>15266</v>
      </c>
      <c r="D408" s="2" t="s">
        <v>15263</v>
      </c>
      <c r="E408" s="2" t="s">
        <v>15304</v>
      </c>
      <c r="F408" s="2" t="s">
        <v>15335</v>
      </c>
      <c r="G408" s="2" t="s">
        <v>15278</v>
      </c>
    </row>
    <row r="409" spans="1:7" x14ac:dyDescent="0.3">
      <c r="A409" s="98">
        <v>407</v>
      </c>
      <c r="B409" s="8" t="s">
        <v>15334</v>
      </c>
      <c r="C409" s="8" t="s">
        <v>15266</v>
      </c>
      <c r="D409" s="2" t="s">
        <v>15263</v>
      </c>
      <c r="E409" s="2" t="s">
        <v>15306</v>
      </c>
      <c r="F409" s="2" t="s">
        <v>15335</v>
      </c>
      <c r="G409" s="2" t="s">
        <v>15278</v>
      </c>
    </row>
    <row r="410" spans="1:7" x14ac:dyDescent="0.3">
      <c r="A410" s="98">
        <v>408</v>
      </c>
      <c r="B410" s="8" t="s">
        <v>15334</v>
      </c>
      <c r="C410" s="8" t="s">
        <v>15265</v>
      </c>
      <c r="D410" s="2" t="s">
        <v>15265</v>
      </c>
      <c r="E410" s="2" t="s">
        <v>15306</v>
      </c>
      <c r="F410" s="2" t="s">
        <v>15336</v>
      </c>
      <c r="G410" s="2" t="s">
        <v>15278</v>
      </c>
    </row>
    <row r="411" spans="1:7" x14ac:dyDescent="0.3">
      <c r="A411" s="98">
        <v>409</v>
      </c>
      <c r="B411" s="8" t="s">
        <v>15337</v>
      </c>
      <c r="C411" s="8" t="s">
        <v>15267</v>
      </c>
      <c r="D411" s="2" t="s">
        <v>15265</v>
      </c>
      <c r="E411" s="2" t="s">
        <v>15306</v>
      </c>
      <c r="F411" s="2" t="s">
        <v>15336</v>
      </c>
      <c r="G411" s="2" t="s">
        <v>15320</v>
      </c>
    </row>
    <row r="412" spans="1:7" x14ac:dyDescent="0.3">
      <c r="A412" s="98">
        <v>410</v>
      </c>
      <c r="B412" s="8" t="s">
        <v>15337</v>
      </c>
      <c r="C412" s="8" t="s">
        <v>15267</v>
      </c>
      <c r="D412" s="2" t="s">
        <v>15267</v>
      </c>
      <c r="E412" s="2" t="s">
        <v>15308</v>
      </c>
      <c r="F412" s="2" t="s">
        <v>15338</v>
      </c>
      <c r="G412" s="2" t="s">
        <v>15320</v>
      </c>
    </row>
    <row r="413" spans="1:7" x14ac:dyDescent="0.3">
      <c r="A413" s="98">
        <v>411</v>
      </c>
      <c r="B413" s="8" t="s">
        <v>15337</v>
      </c>
      <c r="C413" s="8" t="s">
        <v>15268</v>
      </c>
      <c r="D413" s="2" t="s">
        <v>15267</v>
      </c>
      <c r="E413" s="2" t="s">
        <v>15308</v>
      </c>
      <c r="F413" s="2" t="s">
        <v>15338</v>
      </c>
      <c r="G413" s="2" t="s">
        <v>15320</v>
      </c>
    </row>
    <row r="414" spans="1:7" x14ac:dyDescent="0.3">
      <c r="A414" s="98">
        <v>412</v>
      </c>
      <c r="B414" s="8" t="s">
        <v>15339</v>
      </c>
      <c r="C414" s="8" t="s">
        <v>15270</v>
      </c>
      <c r="D414" s="2" t="s">
        <v>15340</v>
      </c>
      <c r="E414" s="2" t="s">
        <v>15308</v>
      </c>
      <c r="F414" s="2" t="s">
        <v>15341</v>
      </c>
      <c r="G414" s="2" t="s">
        <v>15325</v>
      </c>
    </row>
    <row r="415" spans="1:7" x14ac:dyDescent="0.3">
      <c r="A415" s="98">
        <v>413</v>
      </c>
      <c r="B415" s="8" t="s">
        <v>15339</v>
      </c>
      <c r="C415" s="8" t="s">
        <v>15270</v>
      </c>
      <c r="D415" s="2" t="s">
        <v>15340</v>
      </c>
      <c r="E415" s="2" t="s">
        <v>15311</v>
      </c>
      <c r="F415" s="2" t="s">
        <v>15341</v>
      </c>
      <c r="G415" s="2" t="s">
        <v>15325</v>
      </c>
    </row>
    <row r="416" spans="1:7" x14ac:dyDescent="0.3">
      <c r="A416" s="98">
        <v>414</v>
      </c>
      <c r="B416" s="8" t="s">
        <v>15339</v>
      </c>
      <c r="C416" s="8" t="s">
        <v>15273</v>
      </c>
      <c r="D416" s="2" t="s">
        <v>15269</v>
      </c>
      <c r="E416" s="2" t="s">
        <v>15311</v>
      </c>
      <c r="F416" s="2" t="s">
        <v>15341</v>
      </c>
      <c r="G416" s="2" t="s">
        <v>15325</v>
      </c>
    </row>
    <row r="417" spans="1:7" x14ac:dyDescent="0.3">
      <c r="A417" s="98">
        <v>415</v>
      </c>
      <c r="B417" s="8" t="s">
        <v>15342</v>
      </c>
      <c r="C417" s="8" t="s">
        <v>15273</v>
      </c>
      <c r="D417" s="2" t="s">
        <v>15269</v>
      </c>
      <c r="E417" s="2" t="s">
        <v>15343</v>
      </c>
      <c r="F417" s="2" t="s">
        <v>15344</v>
      </c>
      <c r="G417" s="2" t="s">
        <v>15328</v>
      </c>
    </row>
    <row r="418" spans="1:7" x14ac:dyDescent="0.3">
      <c r="A418" s="98">
        <v>416</v>
      </c>
      <c r="B418" s="8" t="s">
        <v>15342</v>
      </c>
      <c r="C418" s="8" t="s">
        <v>15269</v>
      </c>
      <c r="D418" s="2" t="s">
        <v>15269</v>
      </c>
      <c r="E418" s="2" t="s">
        <v>15343</v>
      </c>
      <c r="F418" s="2" t="s">
        <v>15344</v>
      </c>
      <c r="G418" s="2" t="s">
        <v>15328</v>
      </c>
    </row>
    <row r="419" spans="1:7" x14ac:dyDescent="0.3">
      <c r="A419" s="98">
        <v>417</v>
      </c>
      <c r="B419" s="8" t="s">
        <v>15342</v>
      </c>
      <c r="C419" s="8" t="s">
        <v>15269</v>
      </c>
      <c r="D419" s="2" t="s">
        <v>15283</v>
      </c>
      <c r="E419" s="2" t="s">
        <v>15314</v>
      </c>
      <c r="F419" s="2" t="s">
        <v>15344</v>
      </c>
      <c r="G419" s="2" t="s">
        <v>15328</v>
      </c>
    </row>
    <row r="420" spans="1:7" x14ac:dyDescent="0.3">
      <c r="A420" s="98">
        <v>418</v>
      </c>
      <c r="B420" s="8" t="s">
        <v>15342</v>
      </c>
      <c r="C420" s="8" t="s">
        <v>15271</v>
      </c>
      <c r="D420" s="2" t="s">
        <v>15283</v>
      </c>
      <c r="E420" s="2" t="s">
        <v>15314</v>
      </c>
      <c r="F420" s="2" t="s">
        <v>15345</v>
      </c>
      <c r="G420" s="2" t="s">
        <v>15333</v>
      </c>
    </row>
    <row r="421" spans="1:7" x14ac:dyDescent="0.3">
      <c r="A421" s="98">
        <v>419</v>
      </c>
      <c r="B421" s="8" t="s">
        <v>15346</v>
      </c>
      <c r="C421" s="8" t="s">
        <v>15271</v>
      </c>
      <c r="D421" s="2" t="s">
        <v>15347</v>
      </c>
      <c r="E421" s="2" t="s">
        <v>15314</v>
      </c>
      <c r="F421" s="2" t="s">
        <v>15345</v>
      </c>
      <c r="G421" s="2" t="s">
        <v>15333</v>
      </c>
    </row>
    <row r="422" spans="1:7" x14ac:dyDescent="0.3">
      <c r="A422" s="98">
        <v>420</v>
      </c>
      <c r="B422" s="8" t="s">
        <v>15346</v>
      </c>
      <c r="C422" s="8" t="s">
        <v>15332</v>
      </c>
      <c r="D422" s="2" t="s">
        <v>15347</v>
      </c>
      <c r="E422" s="2" t="s">
        <v>15348</v>
      </c>
      <c r="F422" s="2" t="s">
        <v>15345</v>
      </c>
      <c r="G422" s="2" t="s">
        <v>15333</v>
      </c>
    </row>
    <row r="423" spans="1:7" x14ac:dyDescent="0.3">
      <c r="A423" s="98">
        <v>421</v>
      </c>
      <c r="B423" s="8" t="s">
        <v>15346</v>
      </c>
      <c r="C423" s="8" t="s">
        <v>15332</v>
      </c>
      <c r="D423" s="2" t="s">
        <v>15349</v>
      </c>
      <c r="E423" s="2" t="s">
        <v>15348</v>
      </c>
      <c r="F423" s="2" t="s">
        <v>15350</v>
      </c>
      <c r="G423" s="2" t="s">
        <v>15335</v>
      </c>
    </row>
    <row r="424" spans="1:7" x14ac:dyDescent="0.3">
      <c r="A424" s="98">
        <v>422</v>
      </c>
      <c r="B424" s="8" t="s">
        <v>15351</v>
      </c>
      <c r="C424" s="8" t="s">
        <v>15278</v>
      </c>
      <c r="D424" s="2" t="s">
        <v>15349</v>
      </c>
      <c r="E424" s="2" t="s">
        <v>15348</v>
      </c>
      <c r="F424" s="2" t="s">
        <v>15350</v>
      </c>
      <c r="G424" s="2" t="s">
        <v>15335</v>
      </c>
    </row>
    <row r="425" spans="1:7" x14ac:dyDescent="0.3">
      <c r="A425" s="98">
        <v>423</v>
      </c>
      <c r="B425" s="8" t="s">
        <v>15351</v>
      </c>
      <c r="C425" s="8" t="s">
        <v>15278</v>
      </c>
      <c r="D425" s="2" t="s">
        <v>15352</v>
      </c>
      <c r="E425" s="2" t="s">
        <v>15315</v>
      </c>
      <c r="F425" s="2" t="s">
        <v>15350</v>
      </c>
      <c r="G425" s="2" t="s">
        <v>15335</v>
      </c>
    </row>
    <row r="426" spans="1:7" x14ac:dyDescent="0.3">
      <c r="A426" s="98">
        <v>424</v>
      </c>
      <c r="B426" s="8" t="s">
        <v>15351</v>
      </c>
      <c r="C426" s="8" t="s">
        <v>15283</v>
      </c>
      <c r="D426" s="2" t="s">
        <v>15352</v>
      </c>
      <c r="E426" s="2" t="s">
        <v>15315</v>
      </c>
      <c r="F426" s="2" t="s">
        <v>15353</v>
      </c>
      <c r="G426" s="2" t="s">
        <v>15344</v>
      </c>
    </row>
    <row r="427" spans="1:7" x14ac:dyDescent="0.3">
      <c r="A427" s="98">
        <v>425</v>
      </c>
      <c r="B427" s="8" t="s">
        <v>15354</v>
      </c>
      <c r="C427" s="8" t="s">
        <v>15283</v>
      </c>
      <c r="D427" s="2" t="s">
        <v>15355</v>
      </c>
      <c r="E427" s="2" t="s">
        <v>15315</v>
      </c>
      <c r="F427" s="2" t="s">
        <v>15353</v>
      </c>
      <c r="G427" s="2" t="s">
        <v>15344</v>
      </c>
    </row>
    <row r="428" spans="1:7" x14ac:dyDescent="0.3">
      <c r="A428" s="98">
        <v>426</v>
      </c>
      <c r="B428" s="8" t="s">
        <v>15354</v>
      </c>
      <c r="C428" s="8" t="s">
        <v>15291</v>
      </c>
      <c r="D428" s="2" t="s">
        <v>15355</v>
      </c>
      <c r="E428" s="2" t="s">
        <v>15319</v>
      </c>
      <c r="F428" s="2" t="s">
        <v>15353</v>
      </c>
      <c r="G428" s="2" t="s">
        <v>15344</v>
      </c>
    </row>
    <row r="429" spans="1:7" x14ac:dyDescent="0.3">
      <c r="A429" s="98">
        <v>427</v>
      </c>
      <c r="B429" s="8" t="s">
        <v>15354</v>
      </c>
      <c r="C429" s="8" t="s">
        <v>15291</v>
      </c>
      <c r="D429" s="2" t="s">
        <v>15355</v>
      </c>
      <c r="E429" s="2" t="s">
        <v>15319</v>
      </c>
      <c r="F429" s="2" t="s">
        <v>15356</v>
      </c>
      <c r="G429" s="2" t="s">
        <v>15345</v>
      </c>
    </row>
    <row r="430" spans="1:7" x14ac:dyDescent="0.3">
      <c r="A430" s="98">
        <v>428</v>
      </c>
      <c r="B430" s="8" t="s">
        <v>15357</v>
      </c>
      <c r="C430" s="8" t="s">
        <v>15296</v>
      </c>
      <c r="D430" s="2" t="s">
        <v>15285</v>
      </c>
      <c r="E430" s="2" t="s">
        <v>15319</v>
      </c>
      <c r="F430" s="2" t="s">
        <v>15356</v>
      </c>
      <c r="G430" s="2" t="s">
        <v>15345</v>
      </c>
    </row>
    <row r="431" spans="1:7" x14ac:dyDescent="0.3">
      <c r="A431" s="98">
        <v>429</v>
      </c>
      <c r="B431" s="8" t="s">
        <v>15357</v>
      </c>
      <c r="C431" s="8" t="s">
        <v>15296</v>
      </c>
      <c r="D431" s="2" t="s">
        <v>15285</v>
      </c>
      <c r="E431" s="2" t="s">
        <v>15358</v>
      </c>
      <c r="F431" s="2" t="s">
        <v>15356</v>
      </c>
      <c r="G431" s="2" t="s">
        <v>15345</v>
      </c>
    </row>
    <row r="432" spans="1:7" x14ac:dyDescent="0.3">
      <c r="A432" s="98">
        <v>430</v>
      </c>
      <c r="B432" s="8" t="s">
        <v>15357</v>
      </c>
      <c r="C432" s="8" t="s">
        <v>15299</v>
      </c>
      <c r="D432" s="2" t="s">
        <v>15309</v>
      </c>
      <c r="E432" s="2" t="s">
        <v>15358</v>
      </c>
      <c r="F432" s="2" t="s">
        <v>15359</v>
      </c>
      <c r="G432" s="2" t="s">
        <v>15350</v>
      </c>
    </row>
    <row r="433" spans="1:7" x14ac:dyDescent="0.3">
      <c r="A433" s="98">
        <v>431</v>
      </c>
      <c r="B433" s="8" t="s">
        <v>15360</v>
      </c>
      <c r="C433" s="8" t="s">
        <v>15299</v>
      </c>
      <c r="D433" s="2" t="s">
        <v>15309</v>
      </c>
      <c r="E433" s="2" t="s">
        <v>15358</v>
      </c>
      <c r="F433" s="2" t="s">
        <v>15359</v>
      </c>
      <c r="G433" s="2" t="s">
        <v>15350</v>
      </c>
    </row>
    <row r="434" spans="1:7" x14ac:dyDescent="0.3">
      <c r="A434" s="98">
        <v>432</v>
      </c>
      <c r="B434" s="8" t="s">
        <v>15360</v>
      </c>
      <c r="C434" s="8" t="s">
        <v>15303</v>
      </c>
      <c r="D434" s="2" t="s">
        <v>15317</v>
      </c>
      <c r="E434" s="2" t="s">
        <v>15326</v>
      </c>
      <c r="F434" s="2" t="s">
        <v>15359</v>
      </c>
      <c r="G434" s="2" t="s">
        <v>15350</v>
      </c>
    </row>
    <row r="435" spans="1:7" x14ac:dyDescent="0.3">
      <c r="A435" s="98">
        <v>433</v>
      </c>
      <c r="B435" s="8" t="s">
        <v>15360</v>
      </c>
      <c r="C435" s="8" t="s">
        <v>15303</v>
      </c>
      <c r="D435" s="2" t="s">
        <v>15317</v>
      </c>
      <c r="E435" s="2" t="s">
        <v>15326</v>
      </c>
      <c r="F435" s="2" t="s">
        <v>15361</v>
      </c>
      <c r="G435" s="2" t="s">
        <v>15353</v>
      </c>
    </row>
    <row r="436" spans="1:7" x14ac:dyDescent="0.3">
      <c r="A436" s="98">
        <v>434</v>
      </c>
      <c r="B436" s="8" t="s">
        <v>15360</v>
      </c>
      <c r="C436" s="8" t="s">
        <v>15305</v>
      </c>
      <c r="D436" s="2" t="s">
        <v>15362</v>
      </c>
      <c r="E436" s="2" t="s">
        <v>15326</v>
      </c>
      <c r="F436" s="2" t="s">
        <v>15361</v>
      </c>
      <c r="G436" s="2" t="s">
        <v>15353</v>
      </c>
    </row>
    <row r="437" spans="1:7" x14ac:dyDescent="0.3">
      <c r="A437" s="98">
        <v>435</v>
      </c>
      <c r="B437" s="8" t="s">
        <v>15363</v>
      </c>
      <c r="C437" s="8" t="s">
        <v>15349</v>
      </c>
      <c r="D437" s="2" t="s">
        <v>15362</v>
      </c>
      <c r="E437" s="2" t="s">
        <v>15328</v>
      </c>
      <c r="F437" s="2" t="s">
        <v>15361</v>
      </c>
      <c r="G437" s="2" t="s">
        <v>15353</v>
      </c>
    </row>
    <row r="438" spans="1:7" x14ac:dyDescent="0.3">
      <c r="A438" s="98">
        <v>436</v>
      </c>
      <c r="B438" s="8" t="s">
        <v>15363</v>
      </c>
      <c r="C438" s="8" t="s">
        <v>15349</v>
      </c>
      <c r="D438" s="2" t="s">
        <v>15364</v>
      </c>
      <c r="E438" s="2" t="s">
        <v>15328</v>
      </c>
      <c r="F438" s="2" t="s">
        <v>15365</v>
      </c>
      <c r="G438" s="2" t="s">
        <v>15356</v>
      </c>
    </row>
    <row r="439" spans="1:7" x14ac:dyDescent="0.3">
      <c r="A439" s="98">
        <v>437</v>
      </c>
      <c r="B439" s="8" t="s">
        <v>15363</v>
      </c>
      <c r="C439" s="8" t="s">
        <v>15286</v>
      </c>
      <c r="D439" s="2" t="s">
        <v>15364</v>
      </c>
      <c r="E439" s="2" t="s">
        <v>15328</v>
      </c>
      <c r="F439" s="2" t="s">
        <v>15365</v>
      </c>
      <c r="G439" s="2" t="s">
        <v>15356</v>
      </c>
    </row>
    <row r="440" spans="1:7" x14ac:dyDescent="0.3">
      <c r="A440" s="98">
        <v>438</v>
      </c>
      <c r="B440" s="8" t="s">
        <v>15366</v>
      </c>
      <c r="C440" s="8" t="s">
        <v>15286</v>
      </c>
      <c r="D440" s="2" t="s">
        <v>15300</v>
      </c>
      <c r="E440" s="2" t="s">
        <v>15367</v>
      </c>
      <c r="F440" s="2" t="s">
        <v>15365</v>
      </c>
      <c r="G440" s="2" t="s">
        <v>15356</v>
      </c>
    </row>
    <row r="441" spans="1:7" x14ac:dyDescent="0.3">
      <c r="A441" s="98">
        <v>439</v>
      </c>
      <c r="B441" s="8" t="s">
        <v>15366</v>
      </c>
      <c r="C441" s="8" t="s">
        <v>15293</v>
      </c>
      <c r="D441" s="2" t="s">
        <v>15300</v>
      </c>
      <c r="E441" s="2" t="s">
        <v>15367</v>
      </c>
      <c r="F441" s="2" t="s">
        <v>15368</v>
      </c>
      <c r="G441" s="2" t="s">
        <v>15369</v>
      </c>
    </row>
    <row r="442" spans="1:7" x14ac:dyDescent="0.3">
      <c r="A442" s="98">
        <v>440</v>
      </c>
      <c r="B442" s="8" t="s">
        <v>15366</v>
      </c>
      <c r="C442" s="8" t="s">
        <v>15293</v>
      </c>
      <c r="D442" s="2" t="s">
        <v>15304</v>
      </c>
      <c r="E442" s="2" t="s">
        <v>15367</v>
      </c>
      <c r="F442" s="2" t="s">
        <v>15368</v>
      </c>
      <c r="G442" s="2" t="s">
        <v>15369</v>
      </c>
    </row>
    <row r="443" spans="1:7" x14ac:dyDescent="0.3">
      <c r="A443" s="98">
        <v>441</v>
      </c>
      <c r="B443" s="8" t="s">
        <v>15370</v>
      </c>
      <c r="C443" s="8" t="s">
        <v>15297</v>
      </c>
      <c r="D443" s="2" t="s">
        <v>15304</v>
      </c>
      <c r="E443" s="2" t="s">
        <v>15336</v>
      </c>
      <c r="F443" s="2" t="s">
        <v>15368</v>
      </c>
      <c r="G443" s="2" t="s">
        <v>15369</v>
      </c>
    </row>
    <row r="444" spans="1:7" x14ac:dyDescent="0.3">
      <c r="A444" s="98">
        <v>442</v>
      </c>
      <c r="B444" s="8" t="s">
        <v>15370</v>
      </c>
      <c r="C444" s="8" t="s">
        <v>15371</v>
      </c>
      <c r="D444" s="2" t="s">
        <v>15306</v>
      </c>
      <c r="E444" s="2" t="s">
        <v>15336</v>
      </c>
      <c r="F444" s="2" t="s">
        <v>15372</v>
      </c>
      <c r="G444" s="2" t="s">
        <v>15373</v>
      </c>
    </row>
    <row r="445" spans="1:7" x14ac:dyDescent="0.3">
      <c r="A445" s="98">
        <v>443</v>
      </c>
      <c r="B445" s="8" t="s">
        <v>15374</v>
      </c>
      <c r="C445" s="8" t="s">
        <v>15371</v>
      </c>
      <c r="D445" s="2" t="s">
        <v>15306</v>
      </c>
      <c r="E445" s="2" t="s">
        <v>15336</v>
      </c>
      <c r="F445" s="2" t="s">
        <v>15372</v>
      </c>
      <c r="G445" s="2" t="s">
        <v>15373</v>
      </c>
    </row>
    <row r="446" spans="1:7" x14ac:dyDescent="0.3">
      <c r="A446" s="98">
        <v>444</v>
      </c>
      <c r="B446" s="8" t="s">
        <v>15374</v>
      </c>
      <c r="C446" s="8" t="s">
        <v>15375</v>
      </c>
      <c r="D446" s="2" t="s">
        <v>15308</v>
      </c>
      <c r="E446" s="2" t="s">
        <v>15376</v>
      </c>
      <c r="F446" s="2" t="s">
        <v>15372</v>
      </c>
      <c r="G446" s="2" t="s">
        <v>15373</v>
      </c>
    </row>
    <row r="447" spans="1:7" x14ac:dyDescent="0.3">
      <c r="A447" s="98">
        <v>445</v>
      </c>
      <c r="B447" s="8" t="s">
        <v>15374</v>
      </c>
      <c r="C447" s="8" t="s">
        <v>15375</v>
      </c>
      <c r="D447" s="2" t="s">
        <v>15308</v>
      </c>
      <c r="E447" s="2" t="s">
        <v>15376</v>
      </c>
      <c r="F447" s="2" t="s">
        <v>15377</v>
      </c>
      <c r="G447" s="2" t="s">
        <v>15378</v>
      </c>
    </row>
    <row r="448" spans="1:7" x14ac:dyDescent="0.3">
      <c r="A448" s="98">
        <v>446</v>
      </c>
      <c r="B448" s="8" t="s">
        <v>15371</v>
      </c>
      <c r="C448" s="8" t="s">
        <v>15300</v>
      </c>
      <c r="D448" s="2" t="s">
        <v>15308</v>
      </c>
      <c r="E448" s="2" t="s">
        <v>15350</v>
      </c>
      <c r="F448" s="2" t="s">
        <v>15377</v>
      </c>
      <c r="G448" s="2" t="s">
        <v>15378</v>
      </c>
    </row>
    <row r="449" spans="1:7" x14ac:dyDescent="0.3">
      <c r="A449" s="98">
        <v>447</v>
      </c>
      <c r="B449" s="8" t="s">
        <v>15371</v>
      </c>
      <c r="C449" s="8" t="s">
        <v>15300</v>
      </c>
      <c r="D449" s="2" t="s">
        <v>15311</v>
      </c>
      <c r="E449" s="2" t="s">
        <v>15350</v>
      </c>
      <c r="F449" s="2" t="s">
        <v>15377</v>
      </c>
      <c r="G449" s="2" t="s">
        <v>15378</v>
      </c>
    </row>
    <row r="450" spans="1:7" x14ac:dyDescent="0.3">
      <c r="A450" s="98">
        <v>448</v>
      </c>
      <c r="B450" s="8" t="s">
        <v>15371</v>
      </c>
      <c r="C450" s="8" t="s">
        <v>15301</v>
      </c>
      <c r="D450" s="2" t="s">
        <v>15311</v>
      </c>
      <c r="E450" s="2" t="s">
        <v>15350</v>
      </c>
      <c r="F450" s="2" t="s">
        <v>15379</v>
      </c>
      <c r="G450" s="2" t="s">
        <v>15380</v>
      </c>
    </row>
    <row r="451" spans="1:7" x14ac:dyDescent="0.3">
      <c r="A451" s="98">
        <v>449</v>
      </c>
      <c r="B451" s="8" t="s">
        <v>15375</v>
      </c>
      <c r="C451" s="8" t="s">
        <v>15304</v>
      </c>
      <c r="D451" s="2" t="s">
        <v>15311</v>
      </c>
      <c r="E451" s="2" t="s">
        <v>15381</v>
      </c>
      <c r="F451" s="2" t="s">
        <v>15379</v>
      </c>
      <c r="G451" s="2" t="s">
        <v>15380</v>
      </c>
    </row>
    <row r="452" spans="1:7" x14ac:dyDescent="0.3">
      <c r="A452" s="98">
        <v>450</v>
      </c>
      <c r="B452" s="8" t="s">
        <v>15375</v>
      </c>
      <c r="C452" s="8" t="s">
        <v>15304</v>
      </c>
      <c r="D452" s="2" t="s">
        <v>15343</v>
      </c>
      <c r="E452" s="2" t="s">
        <v>15381</v>
      </c>
      <c r="F452" s="2" t="s">
        <v>15379</v>
      </c>
      <c r="G452" s="2" t="s">
        <v>15380</v>
      </c>
    </row>
    <row r="453" spans="1:7" x14ac:dyDescent="0.3">
      <c r="A453" s="98">
        <v>451</v>
      </c>
      <c r="B453" s="8" t="s">
        <v>15375</v>
      </c>
      <c r="C453" s="8" t="s">
        <v>15306</v>
      </c>
      <c r="D453" s="2" t="s">
        <v>15343</v>
      </c>
      <c r="E453" s="2" t="s">
        <v>15381</v>
      </c>
      <c r="F453" s="2" t="s">
        <v>15378</v>
      </c>
      <c r="G453" s="2" t="s">
        <v>15382</v>
      </c>
    </row>
    <row r="454" spans="1:7" x14ac:dyDescent="0.3">
      <c r="A454" s="98">
        <v>452</v>
      </c>
      <c r="B454" s="8" t="s">
        <v>15375</v>
      </c>
      <c r="C454" s="8" t="s">
        <v>15306</v>
      </c>
      <c r="D454" s="2" t="s">
        <v>15314</v>
      </c>
      <c r="E454" s="2" t="s">
        <v>15356</v>
      </c>
      <c r="F454" s="2" t="s">
        <v>15378</v>
      </c>
      <c r="G454" s="2" t="s">
        <v>15382</v>
      </c>
    </row>
    <row r="455" spans="1:7" x14ac:dyDescent="0.3">
      <c r="A455" s="98">
        <v>453</v>
      </c>
      <c r="B455" s="8" t="s">
        <v>15383</v>
      </c>
      <c r="C455" s="8" t="s">
        <v>15325</v>
      </c>
      <c r="D455" s="2" t="s">
        <v>15314</v>
      </c>
      <c r="E455" s="2" t="s">
        <v>15356</v>
      </c>
      <c r="F455" s="2" t="s">
        <v>15378</v>
      </c>
      <c r="G455" s="2" t="s">
        <v>15382</v>
      </c>
    </row>
    <row r="456" spans="1:7" x14ac:dyDescent="0.3">
      <c r="A456" s="98">
        <v>454</v>
      </c>
      <c r="B456" s="8" t="s">
        <v>15383</v>
      </c>
      <c r="C456" s="8" t="s">
        <v>15325</v>
      </c>
      <c r="D456" s="2" t="s">
        <v>15314</v>
      </c>
      <c r="E456" s="2" t="s">
        <v>15356</v>
      </c>
      <c r="F456" s="2" t="s">
        <v>15382</v>
      </c>
      <c r="G456" s="2" t="s">
        <v>15384</v>
      </c>
    </row>
    <row r="457" spans="1:7" x14ac:dyDescent="0.3">
      <c r="A457" s="98">
        <v>455</v>
      </c>
      <c r="B457" s="8" t="s">
        <v>15383</v>
      </c>
      <c r="C457" s="8" t="s">
        <v>15336</v>
      </c>
      <c r="D457" s="2" t="s">
        <v>15315</v>
      </c>
      <c r="E457" s="2" t="s">
        <v>15385</v>
      </c>
      <c r="F457" s="2" t="s">
        <v>15382</v>
      </c>
      <c r="G457" s="2" t="s">
        <v>15384</v>
      </c>
    </row>
    <row r="458" spans="1:7" x14ac:dyDescent="0.3">
      <c r="A458" s="98">
        <v>456</v>
      </c>
      <c r="B458" s="8" t="s">
        <v>15383</v>
      </c>
      <c r="C458" s="8" t="s">
        <v>15336</v>
      </c>
      <c r="D458" s="2" t="s">
        <v>15315</v>
      </c>
      <c r="E458" s="2" t="s">
        <v>15385</v>
      </c>
      <c r="F458" s="2" t="s">
        <v>15382</v>
      </c>
      <c r="G458" s="2" t="s">
        <v>15384</v>
      </c>
    </row>
    <row r="459" spans="1:7" x14ac:dyDescent="0.3">
      <c r="A459" s="98">
        <v>457</v>
      </c>
      <c r="B459" s="8" t="s">
        <v>15386</v>
      </c>
      <c r="C459" s="8" t="s">
        <v>15344</v>
      </c>
      <c r="D459" s="2" t="s">
        <v>15325</v>
      </c>
      <c r="E459" s="2" t="s">
        <v>15385</v>
      </c>
      <c r="F459" s="2" t="s">
        <v>15384</v>
      </c>
      <c r="G459" s="2" t="s">
        <v>15387</v>
      </c>
    </row>
    <row r="460" spans="1:7" x14ac:dyDescent="0.3">
      <c r="A460" s="98">
        <v>458</v>
      </c>
      <c r="B460" s="8" t="s">
        <v>15386</v>
      </c>
      <c r="C460" s="8" t="s">
        <v>15353</v>
      </c>
      <c r="D460" s="2" t="s">
        <v>15325</v>
      </c>
      <c r="E460" s="2" t="s">
        <v>15359</v>
      </c>
      <c r="F460" s="2" t="s">
        <v>15384</v>
      </c>
      <c r="G460" s="2" t="s">
        <v>15387</v>
      </c>
    </row>
    <row r="461" spans="1:7" x14ac:dyDescent="0.3">
      <c r="A461" s="98">
        <v>459</v>
      </c>
      <c r="B461" s="8" t="s">
        <v>15386</v>
      </c>
      <c r="C461" s="8" t="s">
        <v>15353</v>
      </c>
      <c r="D461" s="2" t="s">
        <v>15325</v>
      </c>
      <c r="E461" s="2" t="s">
        <v>15359</v>
      </c>
      <c r="F461" s="2" t="s">
        <v>15384</v>
      </c>
      <c r="G461" s="2" t="s">
        <v>15387</v>
      </c>
    </row>
    <row r="462" spans="1:7" x14ac:dyDescent="0.3">
      <c r="A462" s="98">
        <v>460</v>
      </c>
      <c r="B462" s="8" t="s">
        <v>15388</v>
      </c>
      <c r="C462" s="8" t="s">
        <v>15356</v>
      </c>
      <c r="D462" s="2" t="s">
        <v>15389</v>
      </c>
      <c r="E462" s="2" t="s">
        <v>15359</v>
      </c>
      <c r="F462" s="2" t="s">
        <v>15390</v>
      </c>
      <c r="G462" s="2" t="s">
        <v>15391</v>
      </c>
    </row>
    <row r="463" spans="1:7" x14ac:dyDescent="0.3">
      <c r="A463" s="98">
        <v>461</v>
      </c>
      <c r="B463" s="8" t="s">
        <v>15388</v>
      </c>
      <c r="C463" s="8" t="s">
        <v>15356</v>
      </c>
      <c r="D463" s="2" t="s">
        <v>15389</v>
      </c>
      <c r="E463" s="2" t="s">
        <v>15392</v>
      </c>
      <c r="F463" s="2" t="s">
        <v>15390</v>
      </c>
      <c r="G463" s="2" t="s">
        <v>15391</v>
      </c>
    </row>
    <row r="464" spans="1:7" x14ac:dyDescent="0.3">
      <c r="A464" s="98">
        <v>462</v>
      </c>
      <c r="B464" s="8" t="s">
        <v>15388</v>
      </c>
      <c r="C464" s="8" t="s">
        <v>15385</v>
      </c>
      <c r="D464" s="2" t="s">
        <v>15389</v>
      </c>
      <c r="E464" s="2" t="s">
        <v>15392</v>
      </c>
      <c r="F464" s="2" t="s">
        <v>15390</v>
      </c>
      <c r="G464" s="2" t="s">
        <v>15391</v>
      </c>
    </row>
    <row r="465" spans="1:7" x14ac:dyDescent="0.3">
      <c r="A465" s="98">
        <v>463</v>
      </c>
      <c r="B465" s="8" t="s">
        <v>15393</v>
      </c>
      <c r="C465" s="8" t="s">
        <v>15385</v>
      </c>
      <c r="D465" s="2" t="s">
        <v>15336</v>
      </c>
      <c r="E465" s="2" t="s">
        <v>15392</v>
      </c>
      <c r="F465" s="2" t="s">
        <v>15394</v>
      </c>
      <c r="G465" s="2" t="s">
        <v>15395</v>
      </c>
    </row>
    <row r="466" spans="1:7" x14ac:dyDescent="0.3">
      <c r="A466" s="98">
        <v>464</v>
      </c>
      <c r="B466" s="8" t="s">
        <v>15393</v>
      </c>
      <c r="C466" s="8" t="s">
        <v>15396</v>
      </c>
      <c r="D466" s="2" t="s">
        <v>15336</v>
      </c>
      <c r="E466" s="2" t="s">
        <v>15397</v>
      </c>
      <c r="F466" s="2" t="s">
        <v>15394</v>
      </c>
      <c r="G466" s="2" t="s">
        <v>15395</v>
      </c>
    </row>
    <row r="467" spans="1:7" x14ac:dyDescent="0.3">
      <c r="A467" s="98">
        <v>465</v>
      </c>
      <c r="B467" s="8" t="s">
        <v>15393</v>
      </c>
      <c r="C467" s="8" t="s">
        <v>15396</v>
      </c>
      <c r="D467" s="2" t="s">
        <v>15376</v>
      </c>
      <c r="E467" s="2" t="s">
        <v>15397</v>
      </c>
      <c r="F467" s="2" t="s">
        <v>15394</v>
      </c>
      <c r="G467" s="2" t="s">
        <v>15395</v>
      </c>
    </row>
    <row r="468" spans="1:7" x14ac:dyDescent="0.3">
      <c r="A468" s="98">
        <v>466</v>
      </c>
      <c r="B468" s="8" t="s">
        <v>15398</v>
      </c>
      <c r="C468" s="8" t="s">
        <v>15369</v>
      </c>
      <c r="D468" s="2" t="s">
        <v>15376</v>
      </c>
      <c r="E468" s="2" t="s">
        <v>15397</v>
      </c>
      <c r="F468" s="2" t="s">
        <v>15399</v>
      </c>
      <c r="G468" s="2" t="s">
        <v>15400</v>
      </c>
    </row>
    <row r="469" spans="1:7" x14ac:dyDescent="0.3">
      <c r="A469" s="98">
        <v>467</v>
      </c>
      <c r="B469" s="8" t="s">
        <v>15398</v>
      </c>
      <c r="C469" s="8" t="s">
        <v>15369</v>
      </c>
      <c r="D469" s="2" t="s">
        <v>15350</v>
      </c>
      <c r="E469" s="2" t="s">
        <v>15401</v>
      </c>
      <c r="F469" s="2" t="s">
        <v>15399</v>
      </c>
      <c r="G469" s="2" t="s">
        <v>15400</v>
      </c>
    </row>
    <row r="470" spans="1:7" x14ac:dyDescent="0.3">
      <c r="A470" s="98">
        <v>468</v>
      </c>
      <c r="B470" s="8" t="s">
        <v>15398</v>
      </c>
      <c r="C470" s="8" t="s">
        <v>15365</v>
      </c>
      <c r="D470" s="2" t="s">
        <v>15350</v>
      </c>
      <c r="E470" s="2" t="s">
        <v>15401</v>
      </c>
      <c r="F470" s="2" t="s">
        <v>15399</v>
      </c>
      <c r="G470" s="2" t="s">
        <v>15400</v>
      </c>
    </row>
    <row r="471" spans="1:7" x14ac:dyDescent="0.3">
      <c r="A471" s="98">
        <v>469</v>
      </c>
      <c r="B471" s="8" t="s">
        <v>15402</v>
      </c>
      <c r="C471" s="8" t="s">
        <v>15365</v>
      </c>
      <c r="D471" s="2" t="s">
        <v>15350</v>
      </c>
      <c r="E471" s="2" t="s">
        <v>15401</v>
      </c>
      <c r="F471" s="2" t="s">
        <v>15403</v>
      </c>
      <c r="G471" s="2" t="s">
        <v>15404</v>
      </c>
    </row>
    <row r="472" spans="1:7" x14ac:dyDescent="0.3">
      <c r="A472" s="98">
        <v>470</v>
      </c>
      <c r="B472" s="8" t="s">
        <v>15402</v>
      </c>
      <c r="C472" s="8" t="s">
        <v>15368</v>
      </c>
      <c r="D472" s="2" t="s">
        <v>15381</v>
      </c>
      <c r="E472" s="2" t="s">
        <v>15365</v>
      </c>
      <c r="F472" s="2" t="s">
        <v>15403</v>
      </c>
      <c r="G472" s="2" t="s">
        <v>15404</v>
      </c>
    </row>
    <row r="473" spans="1:7" x14ac:dyDescent="0.3">
      <c r="A473" s="98">
        <v>471</v>
      </c>
      <c r="B473" s="8" t="s">
        <v>15402</v>
      </c>
      <c r="C473" s="8" t="s">
        <v>15372</v>
      </c>
      <c r="D473" s="2" t="s">
        <v>15381</v>
      </c>
      <c r="E473" s="2" t="s">
        <v>15365</v>
      </c>
      <c r="F473" s="2" t="s">
        <v>15403</v>
      </c>
      <c r="G473" s="2" t="s">
        <v>15404</v>
      </c>
    </row>
    <row r="474" spans="1:7" x14ac:dyDescent="0.3">
      <c r="A474" s="98">
        <v>472</v>
      </c>
      <c r="B474" s="8" t="s">
        <v>15402</v>
      </c>
      <c r="C474" s="8" t="s">
        <v>15372</v>
      </c>
      <c r="D474" s="2" t="s">
        <v>15356</v>
      </c>
      <c r="E474" s="2" t="s">
        <v>15365</v>
      </c>
      <c r="F474" s="2" t="s">
        <v>15405</v>
      </c>
      <c r="G474" s="2" t="s">
        <v>15405</v>
      </c>
    </row>
    <row r="475" spans="1:7" x14ac:dyDescent="0.3">
      <c r="A475" s="98">
        <v>473</v>
      </c>
      <c r="B475" s="8" t="s">
        <v>15396</v>
      </c>
      <c r="C475" s="8" t="s">
        <v>15373</v>
      </c>
      <c r="D475" s="2" t="s">
        <v>15356</v>
      </c>
      <c r="E475" s="2" t="s">
        <v>15368</v>
      </c>
      <c r="F475" s="2" t="s">
        <v>15405</v>
      </c>
      <c r="G475" s="2" t="s">
        <v>15405</v>
      </c>
    </row>
    <row r="476" spans="1:7" x14ac:dyDescent="0.3">
      <c r="A476" s="98">
        <v>474</v>
      </c>
      <c r="B476" s="8" t="s">
        <v>15396</v>
      </c>
      <c r="C476" s="8" t="s">
        <v>15373</v>
      </c>
      <c r="D476" s="2" t="s">
        <v>15359</v>
      </c>
      <c r="E476" s="2" t="s">
        <v>15368</v>
      </c>
      <c r="F476" s="2" t="s">
        <v>15405</v>
      </c>
      <c r="G476" s="2" t="s">
        <v>15405</v>
      </c>
    </row>
    <row r="477" spans="1:7" x14ac:dyDescent="0.3">
      <c r="A477" s="98">
        <v>475</v>
      </c>
      <c r="B477" s="8" t="s">
        <v>15396</v>
      </c>
      <c r="C477" s="8" t="s">
        <v>15380</v>
      </c>
      <c r="D477" s="2" t="s">
        <v>15359</v>
      </c>
      <c r="E477" s="2" t="s">
        <v>15372</v>
      </c>
      <c r="F477" s="2" t="s">
        <v>15406</v>
      </c>
      <c r="G477" s="2" t="s">
        <v>15407</v>
      </c>
    </row>
    <row r="478" spans="1:7" x14ac:dyDescent="0.3">
      <c r="A478" s="98">
        <v>476</v>
      </c>
      <c r="B478" s="8" t="s">
        <v>15408</v>
      </c>
      <c r="C478" s="8" t="s">
        <v>15380</v>
      </c>
      <c r="D478" s="2" t="s">
        <v>15392</v>
      </c>
      <c r="E478" s="2" t="s">
        <v>15372</v>
      </c>
      <c r="F478" s="2" t="s">
        <v>15406</v>
      </c>
      <c r="G478" s="2" t="s">
        <v>15407</v>
      </c>
    </row>
    <row r="479" spans="1:7" x14ac:dyDescent="0.3">
      <c r="A479" s="98">
        <v>477</v>
      </c>
      <c r="B479" s="8" t="s">
        <v>15408</v>
      </c>
      <c r="C479" s="8" t="s">
        <v>15382</v>
      </c>
      <c r="D479" s="2" t="s">
        <v>15392</v>
      </c>
      <c r="E479" s="2" t="s">
        <v>15378</v>
      </c>
      <c r="F479" s="2" t="s">
        <v>15406</v>
      </c>
      <c r="G479" s="2" t="s">
        <v>15407</v>
      </c>
    </row>
    <row r="480" spans="1:7" x14ac:dyDescent="0.3">
      <c r="A480" s="98">
        <v>478</v>
      </c>
      <c r="B480" s="8" t="s">
        <v>15408</v>
      </c>
      <c r="C480" s="8" t="s">
        <v>15387</v>
      </c>
      <c r="D480" s="2" t="s">
        <v>15401</v>
      </c>
      <c r="E480" s="2" t="s">
        <v>15378</v>
      </c>
      <c r="F480" s="2" t="s">
        <v>15407</v>
      </c>
      <c r="G480" s="2" t="s">
        <v>15409</v>
      </c>
    </row>
    <row r="481" spans="1:7" x14ac:dyDescent="0.3">
      <c r="A481" s="98">
        <v>479</v>
      </c>
      <c r="B481" s="8" t="s">
        <v>15373</v>
      </c>
      <c r="C481" s="8" t="s">
        <v>15387</v>
      </c>
      <c r="D481" s="2" t="s">
        <v>15401</v>
      </c>
      <c r="E481" s="2" t="s">
        <v>15382</v>
      </c>
      <c r="F481" s="2" t="s">
        <v>15407</v>
      </c>
      <c r="G481" s="2" t="s">
        <v>15409</v>
      </c>
    </row>
    <row r="482" spans="1:7" x14ac:dyDescent="0.3">
      <c r="A482" s="98">
        <v>480</v>
      </c>
      <c r="B482" s="8" t="s">
        <v>15373</v>
      </c>
      <c r="C482" s="8" t="s">
        <v>15391</v>
      </c>
      <c r="D482" s="2" t="s">
        <v>15401</v>
      </c>
      <c r="E482" s="2" t="s">
        <v>15382</v>
      </c>
      <c r="F482" s="2" t="s">
        <v>15407</v>
      </c>
      <c r="G482" s="2" t="s">
        <v>15409</v>
      </c>
    </row>
    <row r="483" spans="1:7" x14ac:dyDescent="0.3">
      <c r="A483" s="98">
        <v>481</v>
      </c>
      <c r="B483" s="8" t="s">
        <v>15373</v>
      </c>
      <c r="C483" s="8" t="s">
        <v>15391</v>
      </c>
      <c r="D483" s="2" t="s">
        <v>15361</v>
      </c>
      <c r="E483" s="2" t="s">
        <v>15390</v>
      </c>
      <c r="F483" s="2" t="s">
        <v>15410</v>
      </c>
      <c r="G483" s="2" t="s">
        <v>15411</v>
      </c>
    </row>
    <row r="484" spans="1:7" x14ac:dyDescent="0.3">
      <c r="A484" s="98">
        <v>482</v>
      </c>
      <c r="B484" s="8" t="s">
        <v>15380</v>
      </c>
      <c r="C484" s="8" t="s">
        <v>15412</v>
      </c>
      <c r="D484" s="2" t="s">
        <v>15361</v>
      </c>
      <c r="E484" s="2" t="s">
        <v>15390</v>
      </c>
      <c r="F484" s="2" t="s">
        <v>15410</v>
      </c>
      <c r="G484" s="2" t="s">
        <v>15411</v>
      </c>
    </row>
    <row r="485" spans="1:7" x14ac:dyDescent="0.3">
      <c r="A485" s="98">
        <v>483</v>
      </c>
      <c r="B485" s="8" t="s">
        <v>15380</v>
      </c>
      <c r="C485" s="8" t="s">
        <v>15412</v>
      </c>
      <c r="D485" s="2" t="s">
        <v>15365</v>
      </c>
      <c r="E485" s="2" t="s">
        <v>15395</v>
      </c>
      <c r="F485" s="2" t="s">
        <v>15410</v>
      </c>
      <c r="G485" s="2" t="s">
        <v>15411</v>
      </c>
    </row>
    <row r="486" spans="1:7" x14ac:dyDescent="0.3">
      <c r="A486" s="98">
        <v>484</v>
      </c>
      <c r="B486" s="8" t="s">
        <v>15380</v>
      </c>
      <c r="C486" s="8" t="s">
        <v>15395</v>
      </c>
      <c r="D486" s="2" t="s">
        <v>15365</v>
      </c>
      <c r="E486" s="2" t="s">
        <v>15395</v>
      </c>
      <c r="F486" s="2" t="s">
        <v>15413</v>
      </c>
      <c r="G486" s="2" t="s">
        <v>15414</v>
      </c>
    </row>
    <row r="487" spans="1:7" x14ac:dyDescent="0.3">
      <c r="A487" s="98">
        <v>485</v>
      </c>
      <c r="B487" s="8" t="s">
        <v>15382</v>
      </c>
      <c r="C487" s="8" t="s">
        <v>15395</v>
      </c>
      <c r="D487" s="2" t="s">
        <v>15368</v>
      </c>
      <c r="E487" s="2" t="s">
        <v>15415</v>
      </c>
      <c r="F487" s="2" t="s">
        <v>15413</v>
      </c>
      <c r="G487" s="2" t="s">
        <v>15414</v>
      </c>
    </row>
    <row r="488" spans="1:7" x14ac:dyDescent="0.3">
      <c r="A488" s="98">
        <v>486</v>
      </c>
      <c r="B488" s="8" t="s">
        <v>15382</v>
      </c>
      <c r="C488" s="8" t="s">
        <v>15400</v>
      </c>
      <c r="D488" s="2" t="s">
        <v>15368</v>
      </c>
      <c r="E488" s="2" t="s">
        <v>15415</v>
      </c>
      <c r="F488" s="2" t="s">
        <v>15413</v>
      </c>
      <c r="G488" s="2" t="s">
        <v>15414</v>
      </c>
    </row>
    <row r="489" spans="1:7" x14ac:dyDescent="0.3">
      <c r="A489" s="98">
        <v>487</v>
      </c>
      <c r="B489" s="8" t="s">
        <v>15382</v>
      </c>
      <c r="C489" s="8" t="s">
        <v>15400</v>
      </c>
      <c r="D489" s="2" t="s">
        <v>15372</v>
      </c>
      <c r="E489" s="2" t="s">
        <v>15394</v>
      </c>
      <c r="F489" s="2" t="s">
        <v>15416</v>
      </c>
      <c r="G489" s="2" t="s">
        <v>15417</v>
      </c>
    </row>
    <row r="490" spans="1:7" x14ac:dyDescent="0.3">
      <c r="A490" s="98">
        <v>488</v>
      </c>
      <c r="B490" s="8" t="s">
        <v>15387</v>
      </c>
      <c r="C490" s="8" t="s">
        <v>15404</v>
      </c>
      <c r="D490" s="2" t="s">
        <v>15372</v>
      </c>
      <c r="E490" s="2" t="s">
        <v>15394</v>
      </c>
      <c r="F490" s="2" t="s">
        <v>15416</v>
      </c>
      <c r="G490" s="2" t="s">
        <v>15417</v>
      </c>
    </row>
    <row r="491" spans="1:7" x14ac:dyDescent="0.3">
      <c r="A491" s="98">
        <v>489</v>
      </c>
      <c r="B491" s="8" t="s">
        <v>15387</v>
      </c>
      <c r="C491" s="8" t="s">
        <v>15404</v>
      </c>
      <c r="D491" s="2" t="s">
        <v>15379</v>
      </c>
      <c r="E491" s="2" t="s">
        <v>15394</v>
      </c>
      <c r="F491" s="2" t="s">
        <v>15416</v>
      </c>
      <c r="G491" s="2" t="s">
        <v>15417</v>
      </c>
    </row>
    <row r="492" spans="1:7" x14ac:dyDescent="0.3">
      <c r="A492" s="98">
        <v>490</v>
      </c>
      <c r="B492" s="8" t="s">
        <v>15387</v>
      </c>
      <c r="C492" s="8" t="s">
        <v>15407</v>
      </c>
      <c r="D492" s="2" t="s">
        <v>15379</v>
      </c>
      <c r="E492" s="2" t="s">
        <v>15399</v>
      </c>
      <c r="F492" s="2" t="s">
        <v>15409</v>
      </c>
      <c r="G492" s="2" t="s">
        <v>15418</v>
      </c>
    </row>
    <row r="493" spans="1:7" x14ac:dyDescent="0.3">
      <c r="A493" s="98">
        <v>491</v>
      </c>
      <c r="B493" s="8" t="s">
        <v>15387</v>
      </c>
      <c r="C493" s="8" t="s">
        <v>15407</v>
      </c>
      <c r="D493" s="2" t="s">
        <v>15382</v>
      </c>
      <c r="E493" s="2" t="s">
        <v>15399</v>
      </c>
      <c r="F493" s="2" t="s">
        <v>15409</v>
      </c>
      <c r="G493" s="2" t="s">
        <v>15418</v>
      </c>
    </row>
    <row r="494" spans="1:7" x14ac:dyDescent="0.3">
      <c r="A494" s="98">
        <v>492</v>
      </c>
      <c r="B494" s="8" t="s">
        <v>15391</v>
      </c>
      <c r="C494" s="8" t="s">
        <v>15419</v>
      </c>
      <c r="D494" s="2" t="s">
        <v>15382</v>
      </c>
      <c r="E494" s="2" t="s">
        <v>15399</v>
      </c>
      <c r="F494" s="2" t="s">
        <v>15409</v>
      </c>
      <c r="G494" s="2" t="s">
        <v>15418</v>
      </c>
    </row>
    <row r="495" spans="1:7" x14ac:dyDescent="0.3">
      <c r="A495" s="98">
        <v>493</v>
      </c>
      <c r="B495" s="8" t="s">
        <v>15391</v>
      </c>
      <c r="C495" s="8" t="s">
        <v>15419</v>
      </c>
      <c r="D495" s="2" t="s">
        <v>15415</v>
      </c>
      <c r="E495" s="2" t="s">
        <v>15403</v>
      </c>
      <c r="F495" s="2" t="s">
        <v>15420</v>
      </c>
      <c r="G495" s="2" t="s">
        <v>15421</v>
      </c>
    </row>
    <row r="496" spans="1:7" x14ac:dyDescent="0.3">
      <c r="A496" s="98">
        <v>494</v>
      </c>
      <c r="B496" s="8" t="s">
        <v>15391</v>
      </c>
      <c r="C496" s="8" t="s">
        <v>15413</v>
      </c>
      <c r="D496" s="2" t="s">
        <v>15415</v>
      </c>
      <c r="E496" s="2" t="s">
        <v>15403</v>
      </c>
      <c r="F496" s="2" t="s">
        <v>15420</v>
      </c>
      <c r="G496" s="2" t="s">
        <v>15421</v>
      </c>
    </row>
    <row r="497" spans="1:7" x14ac:dyDescent="0.3">
      <c r="A497" s="98">
        <v>495</v>
      </c>
      <c r="B497" s="8" t="s">
        <v>15412</v>
      </c>
      <c r="C497" s="8" t="s">
        <v>15413</v>
      </c>
      <c r="D497" s="2" t="s">
        <v>15394</v>
      </c>
      <c r="E497" s="2" t="s">
        <v>15403</v>
      </c>
      <c r="F497" s="2" t="s">
        <v>15420</v>
      </c>
      <c r="G497" s="2" t="s">
        <v>15421</v>
      </c>
    </row>
    <row r="498" spans="1:7" x14ac:dyDescent="0.3">
      <c r="A498" s="98">
        <v>496</v>
      </c>
      <c r="B498" s="8" t="s">
        <v>15412</v>
      </c>
      <c r="C498" s="8" t="s">
        <v>15416</v>
      </c>
      <c r="D498" s="2" t="s">
        <v>15394</v>
      </c>
      <c r="E498" s="2" t="s">
        <v>15422</v>
      </c>
      <c r="F498" s="2" t="s">
        <v>15423</v>
      </c>
      <c r="G498" s="2" t="s">
        <v>15424</v>
      </c>
    </row>
    <row r="499" spans="1:7" x14ac:dyDescent="0.3">
      <c r="A499" s="98">
        <v>497</v>
      </c>
      <c r="B499" s="8" t="s">
        <v>15412</v>
      </c>
      <c r="C499" s="8" t="s">
        <v>15416</v>
      </c>
      <c r="D499" s="2" t="s">
        <v>15399</v>
      </c>
      <c r="E499" s="2" t="s">
        <v>15422</v>
      </c>
      <c r="F499" s="2" t="s">
        <v>15423</v>
      </c>
      <c r="G499" s="2" t="s">
        <v>15424</v>
      </c>
    </row>
    <row r="500" spans="1:7" x14ac:dyDescent="0.3">
      <c r="A500" s="98">
        <v>498</v>
      </c>
      <c r="B500" s="8" t="s">
        <v>15400</v>
      </c>
      <c r="C500" s="8" t="s">
        <v>15409</v>
      </c>
      <c r="D500" s="2" t="s">
        <v>15399</v>
      </c>
      <c r="E500" s="2" t="s">
        <v>15422</v>
      </c>
      <c r="F500" s="2" t="s">
        <v>15423</v>
      </c>
      <c r="G500" s="2" t="s">
        <v>15424</v>
      </c>
    </row>
    <row r="501" spans="1:7" x14ac:dyDescent="0.3">
      <c r="A501" s="98">
        <v>499</v>
      </c>
      <c r="B501" s="8" t="s">
        <v>15400</v>
      </c>
      <c r="C501" s="8" t="s">
        <v>15409</v>
      </c>
      <c r="D501" s="2" t="s">
        <v>15399</v>
      </c>
      <c r="E501" s="2" t="s">
        <v>15405</v>
      </c>
      <c r="F501" s="2" t="s">
        <v>15414</v>
      </c>
      <c r="G501" s="2" t="s">
        <v>15425</v>
      </c>
    </row>
    <row r="502" spans="1:7" x14ac:dyDescent="0.3">
      <c r="A502" s="98">
        <v>500</v>
      </c>
      <c r="B502" s="8" t="s">
        <v>15400</v>
      </c>
      <c r="C502" s="8" t="s">
        <v>15423</v>
      </c>
      <c r="D502" s="2" t="s">
        <v>15403</v>
      </c>
      <c r="E502" s="2" t="s">
        <v>15405</v>
      </c>
      <c r="F502" s="2" t="s">
        <v>15414</v>
      </c>
      <c r="G502" s="2" t="s">
        <v>15425</v>
      </c>
    </row>
    <row r="503" spans="1:7" x14ac:dyDescent="0.3">
      <c r="A503" s="98">
        <v>501</v>
      </c>
      <c r="B503" s="8" t="s">
        <v>15400</v>
      </c>
      <c r="C503" s="8" t="s">
        <v>15423</v>
      </c>
      <c r="D503" s="2" t="s">
        <v>15403</v>
      </c>
      <c r="E503" s="2" t="s">
        <v>15426</v>
      </c>
      <c r="F503" s="16" t="s">
        <v>15414</v>
      </c>
      <c r="G503" s="16" t="s">
        <v>15425</v>
      </c>
    </row>
    <row r="504" spans="1:7" x14ac:dyDescent="0.3">
      <c r="A504" s="98">
        <v>502</v>
      </c>
      <c r="B504" s="8" t="s">
        <v>15419</v>
      </c>
      <c r="C504" s="8" t="s">
        <v>15427</v>
      </c>
      <c r="D504" s="2" t="s">
        <v>15403</v>
      </c>
      <c r="E504" s="2" t="s">
        <v>15426</v>
      </c>
      <c r="F504" s="2" t="s">
        <v>15417</v>
      </c>
      <c r="G504" s="2" t="s">
        <v>15428</v>
      </c>
    </row>
    <row r="505" spans="1:7" x14ac:dyDescent="0.3">
      <c r="A505" s="98">
        <v>503</v>
      </c>
      <c r="B505" s="8" t="s">
        <v>15419</v>
      </c>
      <c r="C505" s="8" t="s">
        <v>15427</v>
      </c>
      <c r="D505" s="2" t="s">
        <v>15422</v>
      </c>
      <c r="E505" s="2" t="s">
        <v>15426</v>
      </c>
      <c r="F505" s="2" t="s">
        <v>15417</v>
      </c>
      <c r="G505" s="2" t="s">
        <v>15428</v>
      </c>
    </row>
    <row r="506" spans="1:7" x14ac:dyDescent="0.3">
      <c r="A506" s="98">
        <v>504</v>
      </c>
      <c r="B506" s="8" t="s">
        <v>15419</v>
      </c>
      <c r="C506" s="8" t="s">
        <v>15429</v>
      </c>
      <c r="D506" s="2" t="s">
        <v>15422</v>
      </c>
      <c r="E506" s="2" t="s">
        <v>15413</v>
      </c>
      <c r="F506" s="2" t="s">
        <v>15417</v>
      </c>
      <c r="G506" s="2" t="s">
        <v>15428</v>
      </c>
    </row>
    <row r="507" spans="1:7" x14ac:dyDescent="0.3">
      <c r="A507" s="98">
        <v>505</v>
      </c>
      <c r="B507" s="8" t="s">
        <v>15430</v>
      </c>
      <c r="C507" s="8" t="s">
        <v>15429</v>
      </c>
      <c r="D507" s="2" t="s">
        <v>15422</v>
      </c>
      <c r="E507" s="2" t="s">
        <v>15413</v>
      </c>
      <c r="F507" s="2" t="s">
        <v>15431</v>
      </c>
      <c r="G507" s="2" t="s">
        <v>15432</v>
      </c>
    </row>
    <row r="508" spans="1:7" x14ac:dyDescent="0.3">
      <c r="A508" s="98">
        <v>506</v>
      </c>
      <c r="B508" s="8" t="s">
        <v>15430</v>
      </c>
      <c r="C508" s="8" t="s">
        <v>15411</v>
      </c>
      <c r="D508" s="2" t="s">
        <v>15426</v>
      </c>
      <c r="E508" s="2" t="s">
        <v>15416</v>
      </c>
      <c r="F508" s="2" t="s">
        <v>15431</v>
      </c>
      <c r="G508" s="2" t="s">
        <v>15432</v>
      </c>
    </row>
    <row r="509" spans="1:7" x14ac:dyDescent="0.3">
      <c r="A509" s="98">
        <v>507</v>
      </c>
      <c r="B509" s="8" t="s">
        <v>15430</v>
      </c>
      <c r="C509" s="8" t="s">
        <v>15411</v>
      </c>
      <c r="D509" s="2" t="s">
        <v>15426</v>
      </c>
      <c r="E509" s="2" t="s">
        <v>15416</v>
      </c>
      <c r="F509" s="2" t="s">
        <v>15431</v>
      </c>
      <c r="G509" s="2" t="s">
        <v>15432</v>
      </c>
    </row>
    <row r="510" spans="1:7" x14ac:dyDescent="0.3">
      <c r="A510" s="98">
        <v>508</v>
      </c>
      <c r="B510" s="8" t="s">
        <v>15433</v>
      </c>
      <c r="C510" s="8" t="s">
        <v>15434</v>
      </c>
      <c r="D510" s="2" t="s">
        <v>15426</v>
      </c>
      <c r="E510" s="2" t="s">
        <v>15420</v>
      </c>
      <c r="F510" s="2" t="s">
        <v>15421</v>
      </c>
      <c r="G510" s="2" t="s">
        <v>15435</v>
      </c>
    </row>
    <row r="511" spans="1:7" x14ac:dyDescent="0.3">
      <c r="A511" s="98">
        <v>509</v>
      </c>
      <c r="B511" s="8" t="s">
        <v>15433</v>
      </c>
      <c r="C511" s="8" t="s">
        <v>15434</v>
      </c>
      <c r="D511" s="2" t="s">
        <v>15406</v>
      </c>
      <c r="E511" s="2" t="s">
        <v>15420</v>
      </c>
      <c r="F511" s="2" t="s">
        <v>15421</v>
      </c>
      <c r="G511" s="2" t="s">
        <v>15435</v>
      </c>
    </row>
    <row r="512" spans="1:7" x14ac:dyDescent="0.3">
      <c r="A512" s="98">
        <v>510</v>
      </c>
      <c r="B512" s="8" t="s">
        <v>15433</v>
      </c>
      <c r="C512" s="8" t="s">
        <v>15414</v>
      </c>
      <c r="D512" s="2" t="s">
        <v>15406</v>
      </c>
      <c r="E512" s="2" t="s">
        <v>15420</v>
      </c>
      <c r="F512" s="2" t="s">
        <v>15421</v>
      </c>
      <c r="G512" s="2" t="s">
        <v>15435</v>
      </c>
    </row>
    <row r="513" spans="1:7" x14ac:dyDescent="0.3">
      <c r="A513" s="98">
        <v>511</v>
      </c>
      <c r="B513" s="8" t="s">
        <v>15411</v>
      </c>
      <c r="C513" s="8" t="s">
        <v>15414</v>
      </c>
      <c r="D513" s="2" t="s">
        <v>15413</v>
      </c>
      <c r="E513" s="2" t="s">
        <v>15427</v>
      </c>
      <c r="F513" s="2" t="s">
        <v>15436</v>
      </c>
      <c r="G513" s="2" t="s">
        <v>15437</v>
      </c>
    </row>
    <row r="514" spans="1:7" x14ac:dyDescent="0.3">
      <c r="A514" s="98">
        <v>512</v>
      </c>
      <c r="B514" s="8" t="s">
        <v>15411</v>
      </c>
      <c r="C514" s="8" t="s">
        <v>15417</v>
      </c>
      <c r="D514" s="2" t="s">
        <v>15413</v>
      </c>
      <c r="E514" s="2" t="s">
        <v>15427</v>
      </c>
      <c r="F514" s="2" t="s">
        <v>15436</v>
      </c>
      <c r="G514" s="2" t="s">
        <v>15437</v>
      </c>
    </row>
    <row r="515" spans="1:7" x14ac:dyDescent="0.3">
      <c r="A515" s="98">
        <v>513</v>
      </c>
      <c r="B515" s="8" t="s">
        <v>15411</v>
      </c>
      <c r="C515" s="8" t="s">
        <v>15417</v>
      </c>
      <c r="D515" s="2" t="s">
        <v>15416</v>
      </c>
      <c r="E515" s="2" t="s">
        <v>15429</v>
      </c>
      <c r="F515" s="2" t="s">
        <v>15436</v>
      </c>
      <c r="G515" s="2" t="s">
        <v>15437</v>
      </c>
    </row>
    <row r="516" spans="1:7" x14ac:dyDescent="0.3">
      <c r="A516" s="98">
        <v>514</v>
      </c>
      <c r="B516" s="8" t="s">
        <v>15438</v>
      </c>
      <c r="C516" s="8" t="s">
        <v>15418</v>
      </c>
      <c r="D516" s="2" t="s">
        <v>15416</v>
      </c>
      <c r="E516" s="2" t="s">
        <v>15429</v>
      </c>
      <c r="F516" s="2" t="s">
        <v>15439</v>
      </c>
      <c r="G516" s="2" t="s">
        <v>15440</v>
      </c>
    </row>
    <row r="517" spans="1:7" x14ac:dyDescent="0.3">
      <c r="A517" s="98">
        <v>515</v>
      </c>
      <c r="B517" s="8" t="s">
        <v>15438</v>
      </c>
      <c r="C517" s="8" t="s">
        <v>15421</v>
      </c>
      <c r="D517" s="2" t="s">
        <v>15420</v>
      </c>
      <c r="E517" s="2" t="s">
        <v>15441</v>
      </c>
      <c r="F517" s="2" t="s">
        <v>15439</v>
      </c>
      <c r="G517" s="2" t="s">
        <v>15440</v>
      </c>
    </row>
    <row r="518" spans="1:7" x14ac:dyDescent="0.3">
      <c r="A518" s="98">
        <v>516</v>
      </c>
      <c r="B518" s="8" t="s">
        <v>15438</v>
      </c>
      <c r="C518" s="8" t="s">
        <v>15421</v>
      </c>
      <c r="D518" s="2" t="s">
        <v>15420</v>
      </c>
      <c r="E518" s="2" t="s">
        <v>15441</v>
      </c>
      <c r="F518" s="2" t="s">
        <v>15439</v>
      </c>
      <c r="G518" s="2" t="s">
        <v>15440</v>
      </c>
    </row>
    <row r="519" spans="1:7" x14ac:dyDescent="0.3">
      <c r="A519" s="98">
        <v>517</v>
      </c>
      <c r="B519" s="8" t="s">
        <v>15438</v>
      </c>
      <c r="C519" s="8" t="s">
        <v>15442</v>
      </c>
      <c r="D519" s="2" t="s">
        <v>15427</v>
      </c>
      <c r="E519" s="2" t="s">
        <v>15431</v>
      </c>
      <c r="F519" s="2" t="s">
        <v>15443</v>
      </c>
      <c r="G519" s="2" t="s">
        <v>15444</v>
      </c>
    </row>
    <row r="520" spans="1:7" x14ac:dyDescent="0.3">
      <c r="A520" s="98">
        <v>518</v>
      </c>
      <c r="B520" s="8" t="s">
        <v>15445</v>
      </c>
      <c r="C520" s="8" t="s">
        <v>15442</v>
      </c>
      <c r="D520" s="2" t="s">
        <v>15427</v>
      </c>
      <c r="E520" s="2" t="s">
        <v>15436</v>
      </c>
      <c r="F520" s="2" t="s">
        <v>15443</v>
      </c>
      <c r="G520" s="2" t="s">
        <v>15444</v>
      </c>
    </row>
    <row r="521" spans="1:7" x14ac:dyDescent="0.3">
      <c r="A521" s="98">
        <v>519</v>
      </c>
      <c r="B521" s="8" t="s">
        <v>15445</v>
      </c>
      <c r="C521" s="8" t="s">
        <v>15424</v>
      </c>
      <c r="D521" s="2" t="s">
        <v>15429</v>
      </c>
      <c r="E521" s="2" t="s">
        <v>15436</v>
      </c>
      <c r="F521" s="2" t="s">
        <v>15443</v>
      </c>
      <c r="G521" s="2" t="s">
        <v>15444</v>
      </c>
    </row>
    <row r="522" spans="1:7" x14ac:dyDescent="0.3">
      <c r="A522" s="98">
        <v>520</v>
      </c>
      <c r="B522" s="8" t="s">
        <v>15445</v>
      </c>
      <c r="C522" s="8" t="s">
        <v>15424</v>
      </c>
      <c r="D522" s="2" t="s">
        <v>15429</v>
      </c>
      <c r="E522" s="2" t="s">
        <v>15442</v>
      </c>
      <c r="F522" s="2" t="s">
        <v>15442</v>
      </c>
      <c r="G522" s="2" t="s">
        <v>15446</v>
      </c>
    </row>
    <row r="523" spans="1:7" x14ac:dyDescent="0.3">
      <c r="A523" s="98">
        <v>521</v>
      </c>
      <c r="B523" s="8" t="s">
        <v>15447</v>
      </c>
      <c r="C523" s="8" t="s">
        <v>15448</v>
      </c>
      <c r="D523" s="2" t="s">
        <v>15429</v>
      </c>
      <c r="E523" s="2" t="s">
        <v>15442</v>
      </c>
      <c r="F523" s="2" t="s">
        <v>15442</v>
      </c>
      <c r="G523" s="2" t="s">
        <v>15446</v>
      </c>
    </row>
    <row r="524" spans="1:7" x14ac:dyDescent="0.3">
      <c r="A524" s="98">
        <v>522</v>
      </c>
      <c r="B524" s="8" t="s">
        <v>15447</v>
      </c>
      <c r="C524" s="8" t="s">
        <v>15448</v>
      </c>
      <c r="D524" s="2" t="s">
        <v>15414</v>
      </c>
      <c r="E524" s="2" t="s">
        <v>15442</v>
      </c>
      <c r="F524" s="2" t="s">
        <v>15442</v>
      </c>
      <c r="G524" s="2" t="s">
        <v>15446</v>
      </c>
    </row>
    <row r="525" spans="1:7" x14ac:dyDescent="0.3">
      <c r="A525" s="98">
        <v>523</v>
      </c>
      <c r="B525" s="8" t="s">
        <v>15447</v>
      </c>
      <c r="C525" s="8" t="s">
        <v>15449</v>
      </c>
      <c r="D525" s="2" t="s">
        <v>15414</v>
      </c>
      <c r="E525" s="2" t="s">
        <v>15450</v>
      </c>
      <c r="F525" s="2" t="s">
        <v>15450</v>
      </c>
      <c r="G525" s="2" t="s">
        <v>15451</v>
      </c>
    </row>
    <row r="526" spans="1:7" x14ac:dyDescent="0.3">
      <c r="A526" s="98">
        <v>524</v>
      </c>
      <c r="B526" s="8" t="s">
        <v>15452</v>
      </c>
      <c r="C526" s="8" t="s">
        <v>15425</v>
      </c>
      <c r="D526" s="2" t="s">
        <v>15417</v>
      </c>
      <c r="E526" s="2" t="s">
        <v>15450</v>
      </c>
      <c r="F526" s="2" t="s">
        <v>15450</v>
      </c>
      <c r="G526" s="2" t="s">
        <v>15451</v>
      </c>
    </row>
    <row r="527" spans="1:7" x14ac:dyDescent="0.3">
      <c r="A527" s="98">
        <v>525</v>
      </c>
      <c r="B527" s="8" t="s">
        <v>15452</v>
      </c>
      <c r="C527" s="8" t="s">
        <v>15425</v>
      </c>
      <c r="D527" s="2" t="s">
        <v>15417</v>
      </c>
      <c r="E527" s="2" t="s">
        <v>15450</v>
      </c>
      <c r="F527" s="2" t="s">
        <v>15450</v>
      </c>
      <c r="G527" s="2" t="s">
        <v>15451</v>
      </c>
    </row>
    <row r="528" spans="1:7" x14ac:dyDescent="0.3">
      <c r="A528" s="98">
        <v>526</v>
      </c>
      <c r="B528" s="8" t="s">
        <v>15452</v>
      </c>
      <c r="C528" s="8" t="s">
        <v>15428</v>
      </c>
      <c r="D528" s="2" t="s">
        <v>15431</v>
      </c>
      <c r="E528" s="2" t="s">
        <v>15453</v>
      </c>
      <c r="F528" s="2" t="s">
        <v>15424</v>
      </c>
      <c r="G528" s="2" t="s">
        <v>15454</v>
      </c>
    </row>
    <row r="529" spans="1:7" x14ac:dyDescent="0.3">
      <c r="A529" s="98">
        <v>527</v>
      </c>
      <c r="B529" s="8" t="s">
        <v>15455</v>
      </c>
      <c r="C529" s="8" t="s">
        <v>15456</v>
      </c>
      <c r="D529" s="2" t="s">
        <v>15431</v>
      </c>
      <c r="E529" s="2" t="s">
        <v>15453</v>
      </c>
      <c r="F529" s="2" t="s">
        <v>15424</v>
      </c>
      <c r="G529" s="2" t="s">
        <v>15454</v>
      </c>
    </row>
    <row r="530" spans="1:7" x14ac:dyDescent="0.3">
      <c r="A530" s="98">
        <v>528</v>
      </c>
      <c r="B530" s="8" t="s">
        <v>15455</v>
      </c>
      <c r="C530" s="8" t="s">
        <v>15456</v>
      </c>
      <c r="D530" s="2" t="s">
        <v>15450</v>
      </c>
      <c r="E530" s="2" t="s">
        <v>15457</v>
      </c>
      <c r="F530" s="2" t="s">
        <v>15424</v>
      </c>
      <c r="G530" s="2" t="s">
        <v>15454</v>
      </c>
    </row>
    <row r="531" spans="1:7" x14ac:dyDescent="0.3">
      <c r="A531" s="98">
        <v>529</v>
      </c>
      <c r="B531" s="8" t="s">
        <v>15455</v>
      </c>
      <c r="C531" s="8" t="s">
        <v>15435</v>
      </c>
      <c r="D531" s="2" t="s">
        <v>15450</v>
      </c>
      <c r="E531" s="2" t="s">
        <v>15457</v>
      </c>
      <c r="F531" s="2" t="s">
        <v>15458</v>
      </c>
      <c r="G531" s="2" t="s">
        <v>15459</v>
      </c>
    </row>
    <row r="532" spans="1:7" x14ac:dyDescent="0.3">
      <c r="A532" s="98">
        <v>530</v>
      </c>
      <c r="B532" s="8" t="s">
        <v>15460</v>
      </c>
      <c r="C532" s="8" t="s">
        <v>15435</v>
      </c>
      <c r="D532" s="2" t="s">
        <v>15453</v>
      </c>
      <c r="E532" s="2" t="s">
        <v>15448</v>
      </c>
      <c r="F532" s="2" t="s">
        <v>15458</v>
      </c>
      <c r="G532" s="2" t="s">
        <v>15459</v>
      </c>
    </row>
    <row r="533" spans="1:7" x14ac:dyDescent="0.3">
      <c r="A533" s="98">
        <v>531</v>
      </c>
      <c r="B533" s="8" t="s">
        <v>15460</v>
      </c>
      <c r="C533" s="8" t="s">
        <v>15437</v>
      </c>
      <c r="D533" s="2" t="s">
        <v>15453</v>
      </c>
      <c r="E533" s="2" t="s">
        <v>15448</v>
      </c>
      <c r="F533" s="2" t="s">
        <v>15458</v>
      </c>
      <c r="G533" s="2" t="s">
        <v>15459</v>
      </c>
    </row>
    <row r="534" spans="1:7" x14ac:dyDescent="0.3">
      <c r="A534" s="98">
        <v>532</v>
      </c>
      <c r="B534" s="8" t="s">
        <v>15460</v>
      </c>
      <c r="C534" s="8" t="s">
        <v>15461</v>
      </c>
      <c r="D534" s="2" t="s">
        <v>15453</v>
      </c>
      <c r="E534" s="2" t="s">
        <v>15448</v>
      </c>
      <c r="F534" s="2" t="s">
        <v>15462</v>
      </c>
      <c r="G534" s="2" t="s">
        <v>15463</v>
      </c>
    </row>
    <row r="535" spans="1:7" x14ac:dyDescent="0.3">
      <c r="A535" s="98">
        <v>533</v>
      </c>
      <c r="B535" s="8" t="s">
        <v>15460</v>
      </c>
      <c r="C535" s="8" t="s">
        <v>15461</v>
      </c>
      <c r="D535" s="2" t="s">
        <v>15457</v>
      </c>
      <c r="E535" s="2" t="s">
        <v>15448</v>
      </c>
      <c r="F535" s="2" t="s">
        <v>15462</v>
      </c>
      <c r="G535" s="2" t="s">
        <v>15463</v>
      </c>
    </row>
    <row r="536" spans="1:7" x14ac:dyDescent="0.3">
      <c r="A536" s="98">
        <v>534</v>
      </c>
      <c r="B536" s="8" t="s">
        <v>15464</v>
      </c>
      <c r="C536" s="8" t="s">
        <v>15444</v>
      </c>
      <c r="D536" s="2" t="s">
        <v>15457</v>
      </c>
      <c r="E536" s="2" t="s">
        <v>15449</v>
      </c>
      <c r="F536" s="2" t="s">
        <v>15462</v>
      </c>
      <c r="G536" s="2" t="s">
        <v>15463</v>
      </c>
    </row>
    <row r="537" spans="1:7" x14ac:dyDescent="0.3">
      <c r="A537" s="98">
        <v>535</v>
      </c>
      <c r="B537" s="8" t="s">
        <v>15464</v>
      </c>
      <c r="C537" s="8" t="s">
        <v>15444</v>
      </c>
      <c r="D537" s="2" t="s">
        <v>15458</v>
      </c>
      <c r="E537" s="2" t="s">
        <v>15449</v>
      </c>
      <c r="F537" s="2" t="s">
        <v>15432</v>
      </c>
      <c r="G537" s="2" t="s">
        <v>15465</v>
      </c>
    </row>
    <row r="538" spans="1:7" x14ac:dyDescent="0.3">
      <c r="A538" s="98">
        <v>536</v>
      </c>
      <c r="B538" s="8" t="s">
        <v>15464</v>
      </c>
      <c r="C538" s="8" t="s">
        <v>15446</v>
      </c>
      <c r="D538" s="2" t="s">
        <v>15458</v>
      </c>
      <c r="E538" s="2" t="s">
        <v>15449</v>
      </c>
      <c r="F538" s="2" t="s">
        <v>15432</v>
      </c>
      <c r="G538" s="2" t="s">
        <v>15465</v>
      </c>
    </row>
    <row r="539" spans="1:7" x14ac:dyDescent="0.3">
      <c r="A539" s="98">
        <v>537</v>
      </c>
      <c r="B539" s="8" t="s">
        <v>15466</v>
      </c>
      <c r="C539" s="8" t="s">
        <v>15446</v>
      </c>
      <c r="D539" s="2" t="s">
        <v>15462</v>
      </c>
      <c r="E539" s="2" t="s">
        <v>15458</v>
      </c>
      <c r="F539" s="2" t="s">
        <v>15432</v>
      </c>
      <c r="G539" s="2" t="s">
        <v>15465</v>
      </c>
    </row>
    <row r="540" spans="1:7" x14ac:dyDescent="0.3">
      <c r="A540" s="98">
        <v>538</v>
      </c>
      <c r="B540" s="8" t="s">
        <v>15466</v>
      </c>
      <c r="C540" s="8" t="s">
        <v>15451</v>
      </c>
      <c r="D540" s="2" t="s">
        <v>15462</v>
      </c>
      <c r="E540" s="2" t="s">
        <v>15458</v>
      </c>
      <c r="F540" s="2" t="s">
        <v>15467</v>
      </c>
      <c r="G540" s="2" t="s">
        <v>15468</v>
      </c>
    </row>
    <row r="541" spans="1:7" x14ac:dyDescent="0.3">
      <c r="A541" s="98">
        <v>539</v>
      </c>
      <c r="B541" s="8" t="s">
        <v>15466</v>
      </c>
      <c r="C541" s="8" t="s">
        <v>15451</v>
      </c>
      <c r="D541" s="2" t="s">
        <v>15440</v>
      </c>
      <c r="E541" s="2" t="s">
        <v>15462</v>
      </c>
      <c r="F541" s="2" t="s">
        <v>15467</v>
      </c>
      <c r="G541" s="2" t="s">
        <v>15468</v>
      </c>
    </row>
    <row r="542" spans="1:7" x14ac:dyDescent="0.3">
      <c r="A542" s="98">
        <v>540</v>
      </c>
      <c r="B542" s="8" t="s">
        <v>15468</v>
      </c>
      <c r="C542" s="8" t="s">
        <v>15469</v>
      </c>
      <c r="D542" s="2" t="s">
        <v>15440</v>
      </c>
      <c r="E542" s="2" t="s">
        <v>15462</v>
      </c>
      <c r="F542" s="2" t="s">
        <v>15467</v>
      </c>
      <c r="G542" s="2" t="s">
        <v>15468</v>
      </c>
    </row>
    <row r="543" spans="1:7" x14ac:dyDescent="0.3">
      <c r="A543" s="98">
        <v>541</v>
      </c>
      <c r="B543" s="8" t="s">
        <v>15468</v>
      </c>
      <c r="C543" s="8" t="s">
        <v>15469</v>
      </c>
      <c r="D543" s="2" t="s">
        <v>15470</v>
      </c>
      <c r="E543" s="2" t="s">
        <v>15467</v>
      </c>
      <c r="F543" s="2" t="s">
        <v>15456</v>
      </c>
      <c r="G543" s="2" t="s">
        <v>15471</v>
      </c>
    </row>
    <row r="544" spans="1:7" x14ac:dyDescent="0.3">
      <c r="A544" s="98">
        <v>542</v>
      </c>
      <c r="B544" s="8" t="s">
        <v>15468</v>
      </c>
      <c r="C544" s="8" t="s">
        <v>15472</v>
      </c>
      <c r="D544" s="2" t="s">
        <v>15470</v>
      </c>
      <c r="E544" s="2" t="s">
        <v>15467</v>
      </c>
      <c r="F544" s="2" t="s">
        <v>15456</v>
      </c>
      <c r="G544" s="2" t="s">
        <v>15471</v>
      </c>
    </row>
    <row r="545" spans="1:7" x14ac:dyDescent="0.3">
      <c r="A545" s="98">
        <v>543</v>
      </c>
      <c r="B545" s="8" t="s">
        <v>15473</v>
      </c>
      <c r="C545" s="8" t="s">
        <v>15472</v>
      </c>
      <c r="D545" s="2" t="s">
        <v>15474</v>
      </c>
      <c r="E545" s="2" t="s">
        <v>15456</v>
      </c>
      <c r="F545" s="2" t="s">
        <v>15456</v>
      </c>
      <c r="G545" s="2" t="s">
        <v>15471</v>
      </c>
    </row>
    <row r="546" spans="1:7" x14ac:dyDescent="0.3">
      <c r="A546" s="98">
        <v>544</v>
      </c>
      <c r="B546" s="8" t="s">
        <v>15473</v>
      </c>
      <c r="C546" s="8" t="s">
        <v>15459</v>
      </c>
      <c r="D546" s="2" t="s">
        <v>15474</v>
      </c>
      <c r="E546" s="2" t="s">
        <v>15456</v>
      </c>
      <c r="F546" s="2" t="s">
        <v>15440</v>
      </c>
      <c r="G546" s="2" t="s">
        <v>15475</v>
      </c>
    </row>
    <row r="547" spans="1:7" x14ac:dyDescent="0.3">
      <c r="A547" s="98">
        <v>545</v>
      </c>
      <c r="B547" s="8" t="s">
        <v>15473</v>
      </c>
      <c r="C547" s="8" t="s">
        <v>15459</v>
      </c>
      <c r="D547" s="2" t="s">
        <v>15476</v>
      </c>
      <c r="E547" s="2" t="s">
        <v>15435</v>
      </c>
      <c r="F547" s="2" t="s">
        <v>15440</v>
      </c>
      <c r="G547" s="2" t="s">
        <v>15475</v>
      </c>
    </row>
    <row r="548" spans="1:7" x14ac:dyDescent="0.3">
      <c r="A548" s="98">
        <v>546</v>
      </c>
      <c r="B548" s="8" t="s">
        <v>15477</v>
      </c>
      <c r="C548" s="8" t="s">
        <v>15463</v>
      </c>
      <c r="D548" s="2" t="s">
        <v>15476</v>
      </c>
      <c r="E548" s="2" t="s">
        <v>15435</v>
      </c>
      <c r="F548" s="2" t="s">
        <v>15440</v>
      </c>
      <c r="G548" s="2" t="s">
        <v>15475</v>
      </c>
    </row>
    <row r="549" spans="1:7" x14ac:dyDescent="0.3">
      <c r="A549" s="98">
        <v>547</v>
      </c>
      <c r="B549" s="8" t="s">
        <v>15477</v>
      </c>
      <c r="C549" s="8" t="s">
        <v>15463</v>
      </c>
      <c r="D549" s="2" t="s">
        <v>15469</v>
      </c>
      <c r="E549" s="2" t="s">
        <v>15461</v>
      </c>
      <c r="F549" s="2" t="s">
        <v>15470</v>
      </c>
      <c r="G549" s="2" t="s">
        <v>15478</v>
      </c>
    </row>
    <row r="550" spans="1:7" x14ac:dyDescent="0.3">
      <c r="A550" s="98">
        <v>548</v>
      </c>
      <c r="B550" s="8" t="s">
        <v>15477</v>
      </c>
      <c r="C550" s="8" t="s">
        <v>15465</v>
      </c>
      <c r="D550" s="2" t="s">
        <v>15469</v>
      </c>
      <c r="E550" s="2" t="s">
        <v>15461</v>
      </c>
      <c r="F550" s="2" t="s">
        <v>15470</v>
      </c>
      <c r="G550" s="2" t="s">
        <v>15478</v>
      </c>
    </row>
    <row r="551" spans="1:7" x14ac:dyDescent="0.3">
      <c r="A551" s="98">
        <v>549</v>
      </c>
      <c r="B551" s="8" t="s">
        <v>15479</v>
      </c>
      <c r="C551" s="8" t="s">
        <v>15465</v>
      </c>
      <c r="D551" s="2" t="s">
        <v>15472</v>
      </c>
      <c r="E551" s="2" t="s">
        <v>15470</v>
      </c>
      <c r="F551" s="2" t="s">
        <v>15470</v>
      </c>
      <c r="G551" s="2" t="s">
        <v>15478</v>
      </c>
    </row>
    <row r="552" spans="1:7" x14ac:dyDescent="0.3">
      <c r="A552" s="98">
        <v>550</v>
      </c>
      <c r="B552" s="8" t="s">
        <v>15479</v>
      </c>
      <c r="C552" s="8" t="s">
        <v>15480</v>
      </c>
      <c r="D552" s="2" t="s">
        <v>15472</v>
      </c>
      <c r="E552" s="2" t="s">
        <v>15470</v>
      </c>
      <c r="F552" s="2" t="s">
        <v>15474</v>
      </c>
      <c r="G552" s="2" t="s">
        <v>15481</v>
      </c>
    </row>
    <row r="553" spans="1:7" x14ac:dyDescent="0.3">
      <c r="A553" s="98">
        <v>551</v>
      </c>
      <c r="B553" s="8" t="s">
        <v>15479</v>
      </c>
      <c r="C553" s="8" t="s">
        <v>15480</v>
      </c>
      <c r="D553" s="2" t="s">
        <v>15472</v>
      </c>
      <c r="E553" s="2" t="s">
        <v>15474</v>
      </c>
      <c r="F553" s="2" t="s">
        <v>15474</v>
      </c>
      <c r="G553" s="2" t="s">
        <v>15481</v>
      </c>
    </row>
    <row r="554" spans="1:7" x14ac:dyDescent="0.3">
      <c r="A554" s="98">
        <v>552</v>
      </c>
      <c r="B554" s="8" t="s">
        <v>15482</v>
      </c>
      <c r="C554" s="8" t="s">
        <v>15483</v>
      </c>
      <c r="D554" s="2" t="s">
        <v>15484</v>
      </c>
      <c r="E554" s="2" t="s">
        <v>15474</v>
      </c>
      <c r="F554" s="2" t="s">
        <v>15474</v>
      </c>
      <c r="G554" s="2" t="s">
        <v>15481</v>
      </c>
    </row>
    <row r="555" spans="1:7" x14ac:dyDescent="0.3">
      <c r="A555" s="98">
        <v>553</v>
      </c>
      <c r="B555" s="8" t="s">
        <v>15482</v>
      </c>
      <c r="C555" s="8" t="s">
        <v>15483</v>
      </c>
      <c r="D555" s="2" t="s">
        <v>15484</v>
      </c>
      <c r="E555" s="2" t="s">
        <v>15476</v>
      </c>
      <c r="F555" s="2" t="s">
        <v>15454</v>
      </c>
      <c r="G555" s="2" t="s">
        <v>15485</v>
      </c>
    </row>
    <row r="556" spans="1:7" x14ac:dyDescent="0.3">
      <c r="A556" s="98">
        <v>554</v>
      </c>
      <c r="B556" s="8" t="s">
        <v>15482</v>
      </c>
      <c r="C556" s="8" t="s">
        <v>15486</v>
      </c>
      <c r="D556" s="2" t="s">
        <v>15484</v>
      </c>
      <c r="E556" s="2" t="s">
        <v>15476</v>
      </c>
      <c r="F556" s="2" t="s">
        <v>15454</v>
      </c>
      <c r="G556" s="2" t="s">
        <v>15485</v>
      </c>
    </row>
    <row r="557" spans="1:7" x14ac:dyDescent="0.3">
      <c r="A557" s="98">
        <v>555</v>
      </c>
      <c r="B557" s="8" t="s">
        <v>15482</v>
      </c>
      <c r="C557" s="8" t="s">
        <v>15486</v>
      </c>
      <c r="D557" s="2" t="s">
        <v>15487</v>
      </c>
      <c r="E557" s="2" t="s">
        <v>15488</v>
      </c>
      <c r="F557" s="2" t="s">
        <v>15454</v>
      </c>
      <c r="G557" s="2" t="s">
        <v>15485</v>
      </c>
    </row>
    <row r="558" spans="1:7" x14ac:dyDescent="0.3">
      <c r="A558" s="98">
        <v>556</v>
      </c>
      <c r="B558" s="8" t="s">
        <v>15489</v>
      </c>
      <c r="C558" s="8" t="s">
        <v>15490</v>
      </c>
      <c r="D558" s="2" t="s">
        <v>15487</v>
      </c>
      <c r="E558" s="2" t="s">
        <v>15488</v>
      </c>
      <c r="F558" s="2" t="s">
        <v>15491</v>
      </c>
      <c r="G558" s="2" t="s">
        <v>15492</v>
      </c>
    </row>
    <row r="559" spans="1:7" x14ac:dyDescent="0.3">
      <c r="A559" s="98">
        <v>557</v>
      </c>
      <c r="B559" s="8" t="s">
        <v>15489</v>
      </c>
      <c r="C559" s="8" t="s">
        <v>15493</v>
      </c>
      <c r="D559" s="2" t="s">
        <v>15487</v>
      </c>
      <c r="E559" s="2" t="s">
        <v>15469</v>
      </c>
      <c r="F559" s="2" t="s">
        <v>15491</v>
      </c>
      <c r="G559" s="2" t="s">
        <v>15492</v>
      </c>
    </row>
    <row r="560" spans="1:7" x14ac:dyDescent="0.3">
      <c r="A560" s="98">
        <v>558</v>
      </c>
      <c r="B560" s="8" t="s">
        <v>15489</v>
      </c>
      <c r="C560" s="8" t="s">
        <v>15493</v>
      </c>
      <c r="D560" s="2" t="s">
        <v>15463</v>
      </c>
      <c r="E560" s="2" t="s">
        <v>15469</v>
      </c>
      <c r="F560" s="2" t="s">
        <v>15491</v>
      </c>
      <c r="G560" s="2" t="s">
        <v>15492</v>
      </c>
    </row>
    <row r="561" spans="1:7" x14ac:dyDescent="0.3">
      <c r="A561" s="98">
        <v>559</v>
      </c>
      <c r="B561" s="8" t="s">
        <v>15489</v>
      </c>
      <c r="C561" s="8" t="s">
        <v>15468</v>
      </c>
      <c r="D561" s="2" t="s">
        <v>15463</v>
      </c>
      <c r="E561" s="2" t="s">
        <v>15472</v>
      </c>
      <c r="F561" s="2" t="s">
        <v>15463</v>
      </c>
      <c r="G561" s="2" t="s">
        <v>15494</v>
      </c>
    </row>
    <row r="562" spans="1:7" x14ac:dyDescent="0.3">
      <c r="A562" s="98">
        <v>560</v>
      </c>
      <c r="B562" s="8" t="s">
        <v>15495</v>
      </c>
      <c r="C562" s="8" t="s">
        <v>15468</v>
      </c>
      <c r="D562" s="2" t="s">
        <v>15463</v>
      </c>
      <c r="E562" s="2" t="s">
        <v>15472</v>
      </c>
      <c r="F562" s="2" t="s">
        <v>15463</v>
      </c>
      <c r="G562" s="2" t="s">
        <v>15494</v>
      </c>
    </row>
    <row r="563" spans="1:7" x14ac:dyDescent="0.3">
      <c r="A563" s="98">
        <v>561</v>
      </c>
      <c r="B563" s="8" t="s">
        <v>15495</v>
      </c>
      <c r="C563" s="8" t="s">
        <v>15479</v>
      </c>
      <c r="D563" s="2" t="s">
        <v>15480</v>
      </c>
      <c r="E563" s="2" t="s">
        <v>15487</v>
      </c>
      <c r="F563" s="2" t="s">
        <v>15463</v>
      </c>
      <c r="G563" s="2" t="s">
        <v>15494</v>
      </c>
    </row>
    <row r="564" spans="1:7" x14ac:dyDescent="0.3">
      <c r="A564" s="98">
        <v>562</v>
      </c>
      <c r="B564" s="8" t="s">
        <v>15495</v>
      </c>
      <c r="C564" s="8" t="s">
        <v>15496</v>
      </c>
      <c r="D564" s="2" t="s">
        <v>15480</v>
      </c>
      <c r="E564" s="2" t="s">
        <v>15487</v>
      </c>
      <c r="F564" s="2" t="s">
        <v>15465</v>
      </c>
      <c r="G564" s="2" t="s">
        <v>15497</v>
      </c>
    </row>
    <row r="565" spans="1:7" x14ac:dyDescent="0.3">
      <c r="A565" s="98">
        <v>563</v>
      </c>
      <c r="B565" s="8" t="s">
        <v>15498</v>
      </c>
      <c r="C565" s="8" t="s">
        <v>15499</v>
      </c>
      <c r="D565" s="2" t="s">
        <v>15483</v>
      </c>
      <c r="E565" s="2" t="s">
        <v>15463</v>
      </c>
      <c r="F565" s="2" t="s">
        <v>15465</v>
      </c>
      <c r="G565" s="2" t="s">
        <v>15497</v>
      </c>
    </row>
    <row r="566" spans="1:7" x14ac:dyDescent="0.3">
      <c r="A566" s="98">
        <v>564</v>
      </c>
      <c r="B566" s="8" t="s">
        <v>15498</v>
      </c>
      <c r="C566" s="8" t="s">
        <v>15499</v>
      </c>
      <c r="D566" s="2" t="s">
        <v>15483</v>
      </c>
      <c r="E566" s="2" t="s">
        <v>15463</v>
      </c>
      <c r="F566" s="2" t="s">
        <v>15465</v>
      </c>
      <c r="G566" s="2" t="s">
        <v>15497</v>
      </c>
    </row>
    <row r="567" spans="1:7" x14ac:dyDescent="0.3">
      <c r="A567" s="98">
        <v>565</v>
      </c>
      <c r="B567" s="8" t="s">
        <v>15498</v>
      </c>
      <c r="C567" s="8" t="s">
        <v>15500</v>
      </c>
      <c r="D567" s="2" t="s">
        <v>15501</v>
      </c>
      <c r="E567" s="2" t="s">
        <v>15480</v>
      </c>
      <c r="F567" s="2" t="s">
        <v>15486</v>
      </c>
      <c r="G567" s="2" t="s">
        <v>15502</v>
      </c>
    </row>
    <row r="568" spans="1:7" x14ac:dyDescent="0.3">
      <c r="A568" s="98">
        <v>566</v>
      </c>
      <c r="B568" s="8" t="s">
        <v>15503</v>
      </c>
      <c r="C568" s="8" t="s">
        <v>15475</v>
      </c>
      <c r="D568" s="2" t="s">
        <v>15501</v>
      </c>
      <c r="E568" s="2" t="s">
        <v>15480</v>
      </c>
      <c r="F568" s="2" t="s">
        <v>15486</v>
      </c>
      <c r="G568" s="2" t="s">
        <v>15502</v>
      </c>
    </row>
    <row r="569" spans="1:7" x14ac:dyDescent="0.3">
      <c r="A569" s="98">
        <v>567</v>
      </c>
      <c r="B569" s="8" t="s">
        <v>15503</v>
      </c>
      <c r="C569" s="8" t="s">
        <v>15475</v>
      </c>
      <c r="D569" s="2" t="s">
        <v>15504</v>
      </c>
      <c r="E569" s="2" t="s">
        <v>15483</v>
      </c>
      <c r="F569" s="2" t="s">
        <v>15486</v>
      </c>
      <c r="G569" s="2" t="s">
        <v>15502</v>
      </c>
    </row>
    <row r="570" spans="1:7" x14ac:dyDescent="0.3">
      <c r="A570" s="98">
        <v>568</v>
      </c>
      <c r="B570" s="8" t="s">
        <v>15503</v>
      </c>
      <c r="C570" s="8" t="s">
        <v>15478</v>
      </c>
      <c r="D570" s="2" t="s">
        <v>15504</v>
      </c>
      <c r="E570" s="2" t="s">
        <v>15483</v>
      </c>
      <c r="F570" s="2" t="s">
        <v>15490</v>
      </c>
      <c r="G570" s="2" t="s">
        <v>15505</v>
      </c>
    </row>
    <row r="571" spans="1:7" x14ac:dyDescent="0.3">
      <c r="A571" s="98">
        <v>569</v>
      </c>
      <c r="B571" s="8" t="s">
        <v>15506</v>
      </c>
      <c r="C571" s="8" t="s">
        <v>15478</v>
      </c>
      <c r="D571" s="2" t="s">
        <v>15507</v>
      </c>
      <c r="E571" s="2" t="s">
        <v>15486</v>
      </c>
      <c r="F571" s="2" t="s">
        <v>15490</v>
      </c>
      <c r="G571" s="2" t="s">
        <v>15505</v>
      </c>
    </row>
    <row r="572" spans="1:7" x14ac:dyDescent="0.3">
      <c r="A572" s="98">
        <v>570</v>
      </c>
      <c r="B572" s="8" t="s">
        <v>15506</v>
      </c>
      <c r="C572" s="8" t="s">
        <v>15481</v>
      </c>
      <c r="D572" s="2" t="s">
        <v>15507</v>
      </c>
      <c r="E572" s="2" t="s">
        <v>15486</v>
      </c>
      <c r="F572" s="2" t="s">
        <v>15490</v>
      </c>
      <c r="G572" s="2" t="s">
        <v>15505</v>
      </c>
    </row>
    <row r="573" spans="1:7" x14ac:dyDescent="0.3">
      <c r="A573" s="98">
        <v>571</v>
      </c>
      <c r="B573" s="8" t="s">
        <v>15506</v>
      </c>
      <c r="C573" s="8" t="s">
        <v>15481</v>
      </c>
      <c r="D573" s="2" t="s">
        <v>15508</v>
      </c>
      <c r="E573" s="2" t="s">
        <v>15490</v>
      </c>
      <c r="F573" s="2" t="s">
        <v>15507</v>
      </c>
      <c r="G573" s="2" t="s">
        <v>15509</v>
      </c>
    </row>
    <row r="574" spans="1:7" x14ac:dyDescent="0.3">
      <c r="A574" s="98">
        <v>572</v>
      </c>
      <c r="B574" s="8" t="s">
        <v>15510</v>
      </c>
      <c r="C574" s="8" t="s">
        <v>15494</v>
      </c>
      <c r="D574" s="2" t="s">
        <v>15508</v>
      </c>
      <c r="E574" s="2" t="s">
        <v>15490</v>
      </c>
      <c r="F574" s="2" t="s">
        <v>15507</v>
      </c>
      <c r="G574" s="2" t="s">
        <v>15509</v>
      </c>
    </row>
    <row r="575" spans="1:7" x14ac:dyDescent="0.3">
      <c r="A575" s="98">
        <v>573</v>
      </c>
      <c r="B575" s="8" t="s">
        <v>15510</v>
      </c>
      <c r="C575" s="8" t="s">
        <v>15494</v>
      </c>
      <c r="D575" s="2" t="s">
        <v>15508</v>
      </c>
      <c r="E575" s="2" t="s">
        <v>15507</v>
      </c>
      <c r="F575" s="2" t="s">
        <v>15507</v>
      </c>
      <c r="G575" s="2" t="s">
        <v>15509</v>
      </c>
    </row>
    <row r="576" spans="1:7" x14ac:dyDescent="0.3">
      <c r="A576" s="98">
        <v>574</v>
      </c>
      <c r="B576" s="8" t="s">
        <v>15510</v>
      </c>
      <c r="C576" s="8" t="s">
        <v>15511</v>
      </c>
      <c r="D576" s="2" t="s">
        <v>15512</v>
      </c>
      <c r="E576" s="2" t="s">
        <v>15507</v>
      </c>
      <c r="F576" s="2" t="s">
        <v>15493</v>
      </c>
      <c r="G576" s="2" t="s">
        <v>15513</v>
      </c>
    </row>
    <row r="577" spans="1:7" x14ac:dyDescent="0.3">
      <c r="A577" s="98">
        <v>575</v>
      </c>
      <c r="B577" s="8" t="s">
        <v>15475</v>
      </c>
      <c r="C577" s="8" t="s">
        <v>15511</v>
      </c>
      <c r="D577" s="2" t="s">
        <v>15512</v>
      </c>
      <c r="E577" s="2" t="s">
        <v>15508</v>
      </c>
      <c r="F577" s="2" t="s">
        <v>15493</v>
      </c>
      <c r="G577" s="2" t="s">
        <v>15513</v>
      </c>
    </row>
    <row r="578" spans="1:7" x14ac:dyDescent="0.3">
      <c r="A578" s="98">
        <v>576</v>
      </c>
      <c r="B578" s="8" t="s">
        <v>15475</v>
      </c>
      <c r="C578" s="8" t="s">
        <v>15502</v>
      </c>
      <c r="D578" s="2" t="s">
        <v>15514</v>
      </c>
      <c r="E578" s="2" t="s">
        <v>15508</v>
      </c>
      <c r="F578" s="2" t="s">
        <v>15515</v>
      </c>
      <c r="G578" s="2" t="s">
        <v>15513</v>
      </c>
    </row>
    <row r="579" spans="1:7" x14ac:dyDescent="0.3">
      <c r="A579" s="98">
        <v>577</v>
      </c>
      <c r="B579" s="8" t="s">
        <v>15475</v>
      </c>
      <c r="C579" s="8" t="s">
        <v>15516</v>
      </c>
      <c r="D579" s="2" t="s">
        <v>15514</v>
      </c>
      <c r="E579" s="2" t="s">
        <v>15512</v>
      </c>
      <c r="F579" s="2" t="s">
        <v>15515</v>
      </c>
      <c r="G579" s="2" t="s">
        <v>15517</v>
      </c>
    </row>
    <row r="580" spans="1:7" x14ac:dyDescent="0.3">
      <c r="A580" s="98">
        <v>578</v>
      </c>
      <c r="B580" s="8" t="s">
        <v>15516</v>
      </c>
      <c r="C580" s="8" t="s">
        <v>15516</v>
      </c>
      <c r="D580" s="2" t="s">
        <v>15518</v>
      </c>
      <c r="E580" s="2" t="s">
        <v>15512</v>
      </c>
      <c r="F580" s="2" t="s">
        <v>15508</v>
      </c>
      <c r="G580" s="2" t="s">
        <v>15517</v>
      </c>
    </row>
    <row r="581" spans="1:7" x14ac:dyDescent="0.3">
      <c r="A581" s="98">
        <v>579</v>
      </c>
      <c r="B581" s="8" t="s">
        <v>15516</v>
      </c>
      <c r="C581" s="8" t="s">
        <v>15519</v>
      </c>
      <c r="D581" s="2" t="s">
        <v>15518</v>
      </c>
      <c r="E581" s="2" t="s">
        <v>15518</v>
      </c>
      <c r="F581" s="2" t="s">
        <v>15508</v>
      </c>
      <c r="G581" s="2" t="s">
        <v>15517</v>
      </c>
    </row>
    <row r="582" spans="1:7" x14ac:dyDescent="0.3">
      <c r="A582" s="98">
        <v>580</v>
      </c>
      <c r="B582" s="8" t="s">
        <v>15516</v>
      </c>
      <c r="C582" s="8" t="s">
        <v>15519</v>
      </c>
      <c r="D582" s="2" t="s">
        <v>15520</v>
      </c>
      <c r="E582" s="2" t="s">
        <v>15518</v>
      </c>
      <c r="F582" s="2" t="s">
        <v>15512</v>
      </c>
      <c r="G582" s="2" t="s">
        <v>15521</v>
      </c>
    </row>
    <row r="583" spans="1:7" x14ac:dyDescent="0.3">
      <c r="A583" s="98">
        <v>581</v>
      </c>
      <c r="B583" s="8" t="s">
        <v>15516</v>
      </c>
      <c r="C583" s="8" t="s">
        <v>15522</v>
      </c>
      <c r="D583" s="2" t="s">
        <v>15520</v>
      </c>
      <c r="E583" s="2" t="s">
        <v>15523</v>
      </c>
      <c r="F583" s="2" t="s">
        <v>15512</v>
      </c>
      <c r="G583" s="2" t="s">
        <v>15521</v>
      </c>
    </row>
    <row r="584" spans="1:7" x14ac:dyDescent="0.3">
      <c r="A584" s="98">
        <v>582</v>
      </c>
      <c r="B584" s="8" t="s">
        <v>15519</v>
      </c>
      <c r="C584" s="8" t="s">
        <v>15522</v>
      </c>
      <c r="D584" s="2" t="s">
        <v>15524</v>
      </c>
      <c r="E584" s="2" t="s">
        <v>15523</v>
      </c>
      <c r="F584" s="2" t="s">
        <v>15525</v>
      </c>
      <c r="G584" s="2" t="s">
        <v>15521</v>
      </c>
    </row>
    <row r="585" spans="1:7" x14ac:dyDescent="0.3">
      <c r="A585" s="98">
        <v>583</v>
      </c>
      <c r="B585" s="8" t="s">
        <v>15519</v>
      </c>
      <c r="C585" s="8" t="s">
        <v>15526</v>
      </c>
      <c r="D585" s="2" t="s">
        <v>15524</v>
      </c>
      <c r="E585" s="2" t="s">
        <v>15520</v>
      </c>
      <c r="F585" s="2" t="s">
        <v>15525</v>
      </c>
      <c r="G585" s="2" t="s">
        <v>15527</v>
      </c>
    </row>
    <row r="586" spans="1:7" x14ac:dyDescent="0.3">
      <c r="A586" s="98">
        <v>584</v>
      </c>
      <c r="B586" s="8" t="s">
        <v>15519</v>
      </c>
      <c r="C586" s="8" t="s">
        <v>15528</v>
      </c>
      <c r="D586" s="2" t="s">
        <v>15524</v>
      </c>
      <c r="E586" s="2" t="s">
        <v>15520</v>
      </c>
      <c r="F586" s="2" t="s">
        <v>15523</v>
      </c>
      <c r="G586" s="2" t="s">
        <v>15527</v>
      </c>
    </row>
    <row r="587" spans="1:7" x14ac:dyDescent="0.3">
      <c r="A587" s="98">
        <v>585</v>
      </c>
      <c r="B587" s="8" t="s">
        <v>15529</v>
      </c>
      <c r="C587" s="8" t="s">
        <v>15528</v>
      </c>
      <c r="D587" s="2" t="s">
        <v>15530</v>
      </c>
      <c r="E587" s="2" t="s">
        <v>15496</v>
      </c>
      <c r="F587" s="2" t="s">
        <v>15520</v>
      </c>
      <c r="G587" s="2" t="s">
        <v>15527</v>
      </c>
    </row>
    <row r="588" spans="1:7" x14ac:dyDescent="0.3">
      <c r="A588" s="98">
        <v>586</v>
      </c>
      <c r="B588" s="8" t="s">
        <v>15529</v>
      </c>
      <c r="C588" s="8" t="s">
        <v>15513</v>
      </c>
      <c r="D588" s="2" t="s">
        <v>15530</v>
      </c>
      <c r="E588" s="2" t="s">
        <v>15496</v>
      </c>
      <c r="F588" s="2" t="s">
        <v>15520</v>
      </c>
      <c r="G588" s="2" t="s">
        <v>15531</v>
      </c>
    </row>
    <row r="589" spans="1:7" x14ac:dyDescent="0.3">
      <c r="A589" s="98">
        <v>587</v>
      </c>
      <c r="B589" s="8" t="s">
        <v>15529</v>
      </c>
      <c r="C589" s="8" t="s">
        <v>15513</v>
      </c>
      <c r="D589" s="2" t="s">
        <v>15532</v>
      </c>
      <c r="E589" s="2" t="s">
        <v>15533</v>
      </c>
      <c r="F589" s="2" t="s">
        <v>15533</v>
      </c>
      <c r="G589" s="2" t="s">
        <v>15531</v>
      </c>
    </row>
    <row r="590" spans="1:7" x14ac:dyDescent="0.3">
      <c r="A590" s="98">
        <v>588</v>
      </c>
      <c r="B590" s="8" t="s">
        <v>15534</v>
      </c>
      <c r="C590" s="8" t="s">
        <v>15517</v>
      </c>
      <c r="D590" s="2" t="s">
        <v>15532</v>
      </c>
      <c r="E590" s="2" t="s">
        <v>15533</v>
      </c>
      <c r="F590" s="2" t="s">
        <v>15535</v>
      </c>
      <c r="G590" s="2" t="s">
        <v>15531</v>
      </c>
    </row>
    <row r="591" spans="1:7" x14ac:dyDescent="0.3">
      <c r="A591" s="98">
        <v>589</v>
      </c>
      <c r="B591" s="8" t="s">
        <v>15534</v>
      </c>
      <c r="C591" s="8" t="s">
        <v>15517</v>
      </c>
      <c r="D591" s="2" t="s">
        <v>15535</v>
      </c>
      <c r="E591" s="2" t="s">
        <v>15524</v>
      </c>
      <c r="F591" s="2" t="s">
        <v>15471</v>
      </c>
      <c r="G591" s="2" t="s">
        <v>15536</v>
      </c>
    </row>
    <row r="592" spans="1:7" x14ac:dyDescent="0.3">
      <c r="A592" s="98">
        <v>590</v>
      </c>
      <c r="B592" s="8" t="s">
        <v>15534</v>
      </c>
      <c r="C592" s="8" t="s">
        <v>15537</v>
      </c>
      <c r="D592" s="2" t="s">
        <v>15535</v>
      </c>
      <c r="E592" s="2" t="s">
        <v>15524</v>
      </c>
      <c r="F592" s="2" t="s">
        <v>15471</v>
      </c>
      <c r="G592" s="2" t="s">
        <v>15536</v>
      </c>
    </row>
    <row r="593" spans="1:7" x14ac:dyDescent="0.3">
      <c r="A593" s="98">
        <v>591</v>
      </c>
      <c r="B593" s="8" t="s">
        <v>15538</v>
      </c>
      <c r="C593" s="8" t="s">
        <v>15539</v>
      </c>
      <c r="D593" s="2" t="s">
        <v>15540</v>
      </c>
      <c r="E593" s="2" t="s">
        <v>15532</v>
      </c>
      <c r="F593" s="2" t="s">
        <v>15540</v>
      </c>
      <c r="G593" s="2" t="s">
        <v>15536</v>
      </c>
    </row>
    <row r="594" spans="1:7" x14ac:dyDescent="0.3">
      <c r="A594" s="98">
        <v>592</v>
      </c>
      <c r="B594" s="8" t="s">
        <v>15538</v>
      </c>
      <c r="C594" s="8" t="s">
        <v>15539</v>
      </c>
      <c r="D594" s="2" t="s">
        <v>15540</v>
      </c>
      <c r="E594" s="2" t="s">
        <v>15532</v>
      </c>
      <c r="F594" s="2" t="s">
        <v>15540</v>
      </c>
      <c r="G594" s="2" t="s">
        <v>15541</v>
      </c>
    </row>
    <row r="595" spans="1:7" x14ac:dyDescent="0.3">
      <c r="A595" s="98">
        <v>593</v>
      </c>
      <c r="B595" s="8" t="s">
        <v>15538</v>
      </c>
      <c r="C595" s="8" t="s">
        <v>15542</v>
      </c>
      <c r="D595" s="2" t="s">
        <v>15543</v>
      </c>
      <c r="E595" s="2" t="s">
        <v>15471</v>
      </c>
      <c r="F595" s="2" t="s">
        <v>15543</v>
      </c>
      <c r="G595" s="2" t="s">
        <v>15541</v>
      </c>
    </row>
    <row r="596" spans="1:7" x14ac:dyDescent="0.3">
      <c r="A596" s="98">
        <v>594</v>
      </c>
      <c r="B596" s="8" t="s">
        <v>15538</v>
      </c>
      <c r="C596" s="8" t="s">
        <v>15542</v>
      </c>
      <c r="D596" s="2" t="s">
        <v>15543</v>
      </c>
      <c r="E596" s="2" t="s">
        <v>15471</v>
      </c>
      <c r="F596" s="2" t="s">
        <v>15543</v>
      </c>
      <c r="G596" s="2" t="s">
        <v>15541</v>
      </c>
    </row>
    <row r="597" spans="1:7" x14ac:dyDescent="0.3">
      <c r="A597" s="98">
        <v>595</v>
      </c>
      <c r="B597" s="8" t="s">
        <v>15544</v>
      </c>
      <c r="C597" s="8" t="s">
        <v>15545</v>
      </c>
      <c r="D597" s="2" t="s">
        <v>15546</v>
      </c>
      <c r="E597" s="2" t="s">
        <v>15500</v>
      </c>
      <c r="F597" s="2" t="s">
        <v>15478</v>
      </c>
      <c r="G597" s="2" t="s">
        <v>15547</v>
      </c>
    </row>
    <row r="598" spans="1:7" x14ac:dyDescent="0.3">
      <c r="A598" s="98">
        <v>596</v>
      </c>
      <c r="B598" s="8" t="s">
        <v>15544</v>
      </c>
      <c r="C598" s="8" t="s">
        <v>15536</v>
      </c>
      <c r="D598" s="2" t="s">
        <v>15546</v>
      </c>
      <c r="E598" s="2" t="s">
        <v>15500</v>
      </c>
      <c r="F598" s="2" t="s">
        <v>15478</v>
      </c>
      <c r="G598" s="2" t="s">
        <v>15547</v>
      </c>
    </row>
    <row r="599" spans="1:7" x14ac:dyDescent="0.3">
      <c r="A599" s="98">
        <v>597</v>
      </c>
      <c r="B599" s="8" t="s">
        <v>15544</v>
      </c>
      <c r="C599" s="8" t="s">
        <v>15536</v>
      </c>
      <c r="D599" s="2" t="s">
        <v>15497</v>
      </c>
      <c r="E599" s="2" t="s">
        <v>15540</v>
      </c>
      <c r="F599" s="2" t="s">
        <v>15548</v>
      </c>
      <c r="G599" s="2" t="s">
        <v>15547</v>
      </c>
    </row>
    <row r="600" spans="1:7" x14ac:dyDescent="0.3">
      <c r="A600" s="98">
        <v>598</v>
      </c>
      <c r="B600" s="8" t="s">
        <v>15549</v>
      </c>
      <c r="C600" s="8" t="s">
        <v>15550</v>
      </c>
      <c r="D600" s="2" t="s">
        <v>15497</v>
      </c>
      <c r="E600" s="2" t="s">
        <v>15540</v>
      </c>
      <c r="F600" s="2" t="s">
        <v>15548</v>
      </c>
      <c r="G600" s="2" t="s">
        <v>15551</v>
      </c>
    </row>
    <row r="601" spans="1:7" x14ac:dyDescent="0.3">
      <c r="A601" s="98">
        <v>599</v>
      </c>
      <c r="B601" s="8" t="s">
        <v>15549</v>
      </c>
      <c r="C601" s="8" t="s">
        <v>15550</v>
      </c>
      <c r="D601" s="2" t="s">
        <v>15552</v>
      </c>
      <c r="E601" s="2" t="s">
        <v>15543</v>
      </c>
      <c r="F601" s="2" t="s">
        <v>15485</v>
      </c>
      <c r="G601" s="2" t="s">
        <v>15551</v>
      </c>
    </row>
    <row r="602" spans="1:7" x14ac:dyDescent="0.3">
      <c r="A602" s="98">
        <v>600</v>
      </c>
      <c r="B602" s="8" t="s">
        <v>15549</v>
      </c>
      <c r="C602" s="8" t="s">
        <v>15541</v>
      </c>
      <c r="D602" s="2" t="s">
        <v>15552</v>
      </c>
      <c r="E602" s="2" t="s">
        <v>15543</v>
      </c>
      <c r="F602" s="2" t="s">
        <v>15485</v>
      </c>
      <c r="G602" s="2" t="s">
        <v>15551</v>
      </c>
    </row>
    <row r="603" spans="1:7" x14ac:dyDescent="0.3">
      <c r="A603" s="98">
        <v>601</v>
      </c>
      <c r="B603" s="8" t="s">
        <v>15553</v>
      </c>
      <c r="C603" s="8" t="s">
        <v>15541</v>
      </c>
      <c r="D603" s="2" t="s">
        <v>15554</v>
      </c>
      <c r="E603" s="2" t="s">
        <v>15511</v>
      </c>
      <c r="F603" s="2" t="s">
        <v>15492</v>
      </c>
      <c r="G603" s="2" t="s">
        <v>15555</v>
      </c>
    </row>
    <row r="604" spans="1:7" x14ac:dyDescent="0.3">
      <c r="A604" s="98">
        <v>602</v>
      </c>
      <c r="B604" s="8" t="s">
        <v>15553</v>
      </c>
      <c r="C604" s="8" t="s">
        <v>15547</v>
      </c>
      <c r="D604" s="2" t="s">
        <v>15554</v>
      </c>
      <c r="E604" s="2" t="s">
        <v>15511</v>
      </c>
      <c r="F604" s="2" t="s">
        <v>15492</v>
      </c>
      <c r="G604" s="2" t="s">
        <v>15555</v>
      </c>
    </row>
    <row r="605" spans="1:7" x14ac:dyDescent="0.3">
      <c r="A605" s="98">
        <v>603</v>
      </c>
      <c r="B605" s="8" t="s">
        <v>15553</v>
      </c>
      <c r="C605" s="8" t="s">
        <v>15547</v>
      </c>
      <c r="D605" s="2" t="s">
        <v>15554</v>
      </c>
      <c r="E605" s="2" t="s">
        <v>15546</v>
      </c>
      <c r="F605" s="2" t="s">
        <v>15511</v>
      </c>
      <c r="G605" s="2" t="s">
        <v>15555</v>
      </c>
    </row>
    <row r="606" spans="1:7" x14ac:dyDescent="0.3">
      <c r="A606" s="98">
        <v>604</v>
      </c>
      <c r="B606" s="8" t="s">
        <v>15556</v>
      </c>
      <c r="C606" s="8" t="s">
        <v>15551</v>
      </c>
      <c r="D606" s="2" t="s">
        <v>15542</v>
      </c>
      <c r="E606" s="2" t="s">
        <v>15546</v>
      </c>
      <c r="F606" s="2" t="s">
        <v>15511</v>
      </c>
      <c r="G606" s="2" t="s">
        <v>15557</v>
      </c>
    </row>
    <row r="607" spans="1:7" x14ac:dyDescent="0.3">
      <c r="A607" s="98">
        <v>605</v>
      </c>
      <c r="B607" s="8" t="s">
        <v>15556</v>
      </c>
      <c r="C607" s="8" t="s">
        <v>15551</v>
      </c>
      <c r="D607" s="2" t="s">
        <v>15542</v>
      </c>
      <c r="E607" s="2" t="s">
        <v>15558</v>
      </c>
      <c r="F607" s="2" t="s">
        <v>15559</v>
      </c>
      <c r="G607" s="2" t="s">
        <v>15557</v>
      </c>
    </row>
    <row r="608" spans="1:7" x14ac:dyDescent="0.3">
      <c r="A608" s="98">
        <v>606</v>
      </c>
      <c r="B608" s="8" t="s">
        <v>15556</v>
      </c>
      <c r="C608" s="8" t="s">
        <v>15560</v>
      </c>
      <c r="D608" s="2" t="s">
        <v>15542</v>
      </c>
      <c r="E608" s="2" t="s">
        <v>15558</v>
      </c>
      <c r="F608" s="2" t="s">
        <v>15559</v>
      </c>
      <c r="G608" s="2" t="s">
        <v>15557</v>
      </c>
    </row>
    <row r="609" spans="1:7" x14ac:dyDescent="0.3">
      <c r="A609" s="98">
        <v>607</v>
      </c>
      <c r="B609" s="8" t="s">
        <v>15561</v>
      </c>
      <c r="C609" s="8" t="s">
        <v>15562</v>
      </c>
      <c r="D609" s="2" t="s">
        <v>15563</v>
      </c>
      <c r="E609" s="2" t="s">
        <v>15497</v>
      </c>
      <c r="F609" s="2" t="s">
        <v>15558</v>
      </c>
      <c r="G609" s="2" t="s">
        <v>15564</v>
      </c>
    </row>
    <row r="610" spans="1:7" x14ac:dyDescent="0.3">
      <c r="A610" s="98">
        <v>608</v>
      </c>
      <c r="B610" s="8" t="s">
        <v>15561</v>
      </c>
      <c r="C610" s="8" t="s">
        <v>15562</v>
      </c>
      <c r="D610" s="2" t="s">
        <v>15563</v>
      </c>
      <c r="E610" s="2" t="s">
        <v>15565</v>
      </c>
      <c r="F610" s="2" t="s">
        <v>15558</v>
      </c>
      <c r="G610" s="2" t="s">
        <v>15564</v>
      </c>
    </row>
    <row r="611" spans="1:7" x14ac:dyDescent="0.3">
      <c r="A611" s="98">
        <v>609</v>
      </c>
      <c r="B611" s="8" t="s">
        <v>15561</v>
      </c>
      <c r="C611" s="8" t="s">
        <v>15566</v>
      </c>
      <c r="D611" s="2" t="s">
        <v>15563</v>
      </c>
      <c r="E611" s="2" t="s">
        <v>15567</v>
      </c>
      <c r="F611" s="2" t="s">
        <v>15497</v>
      </c>
      <c r="G611" s="2" t="s">
        <v>15564</v>
      </c>
    </row>
    <row r="612" spans="1:7" x14ac:dyDescent="0.3">
      <c r="A612" s="98">
        <v>610</v>
      </c>
      <c r="B612" s="8" t="s">
        <v>15561</v>
      </c>
      <c r="C612" s="8" t="s">
        <v>15566</v>
      </c>
      <c r="D612" s="2" t="s">
        <v>15568</v>
      </c>
      <c r="E612" s="2" t="s">
        <v>15567</v>
      </c>
      <c r="F612" s="2" t="s">
        <v>15497</v>
      </c>
      <c r="G612" s="2" t="s">
        <v>15566</v>
      </c>
    </row>
    <row r="613" spans="1:7" x14ac:dyDescent="0.3">
      <c r="A613" s="98">
        <v>611</v>
      </c>
      <c r="B613" s="8" t="s">
        <v>15569</v>
      </c>
      <c r="C613" s="8" t="s">
        <v>15570</v>
      </c>
      <c r="D613" s="2" t="s">
        <v>15568</v>
      </c>
      <c r="E613" s="2" t="s">
        <v>15552</v>
      </c>
      <c r="F613" s="2" t="s">
        <v>15565</v>
      </c>
      <c r="G613" s="2" t="s">
        <v>15566</v>
      </c>
    </row>
    <row r="614" spans="1:7" x14ac:dyDescent="0.3">
      <c r="A614" s="98">
        <v>612</v>
      </c>
      <c r="B614" s="8" t="s">
        <v>15569</v>
      </c>
      <c r="C614" s="8" t="s">
        <v>15570</v>
      </c>
      <c r="D614" s="2" t="s">
        <v>15568</v>
      </c>
      <c r="E614" s="2" t="s">
        <v>15571</v>
      </c>
      <c r="F614" s="2" t="s">
        <v>15505</v>
      </c>
      <c r="G614" s="2" t="s">
        <v>15566</v>
      </c>
    </row>
    <row r="615" spans="1:7" x14ac:dyDescent="0.3">
      <c r="A615" s="98">
        <v>613</v>
      </c>
      <c r="B615" s="8" t="s">
        <v>15569</v>
      </c>
      <c r="C615" s="8" t="s">
        <v>15572</v>
      </c>
      <c r="D615" s="2" t="s">
        <v>15551</v>
      </c>
      <c r="E615" s="2" t="s">
        <v>15522</v>
      </c>
      <c r="F615" s="2" t="s">
        <v>15505</v>
      </c>
      <c r="G615" s="2" t="s">
        <v>15570</v>
      </c>
    </row>
    <row r="616" spans="1:7" x14ac:dyDescent="0.3">
      <c r="A616" s="98">
        <v>614</v>
      </c>
      <c r="B616" s="8" t="s">
        <v>15569</v>
      </c>
      <c r="C616" s="8" t="s">
        <v>15572</v>
      </c>
      <c r="D616" s="2" t="s">
        <v>15551</v>
      </c>
      <c r="E616" s="2" t="s">
        <v>15522</v>
      </c>
      <c r="F616" s="2" t="s">
        <v>15552</v>
      </c>
      <c r="G616" s="2" t="s">
        <v>15570</v>
      </c>
    </row>
    <row r="617" spans="1:7" x14ac:dyDescent="0.3">
      <c r="A617" s="98">
        <v>615</v>
      </c>
      <c r="B617" s="8" t="s">
        <v>15573</v>
      </c>
      <c r="C617" s="8" t="s">
        <v>15574</v>
      </c>
      <c r="D617" s="2" t="s">
        <v>15560</v>
      </c>
      <c r="E617" s="2" t="s">
        <v>15526</v>
      </c>
      <c r="F617" s="2" t="s">
        <v>15571</v>
      </c>
      <c r="G617" s="2" t="s">
        <v>15570</v>
      </c>
    </row>
    <row r="618" spans="1:7" x14ac:dyDescent="0.3">
      <c r="A618" s="98">
        <v>616</v>
      </c>
      <c r="B618" s="8" t="s">
        <v>15573</v>
      </c>
      <c r="C618" s="8" t="s">
        <v>15574</v>
      </c>
      <c r="D618" s="2" t="s">
        <v>15560</v>
      </c>
      <c r="E618" s="2" t="s">
        <v>15526</v>
      </c>
      <c r="F618" s="2" t="s">
        <v>15509</v>
      </c>
      <c r="G618" s="2" t="s">
        <v>15572</v>
      </c>
    </row>
    <row r="619" spans="1:7" x14ac:dyDescent="0.3">
      <c r="A619" s="98">
        <v>617</v>
      </c>
      <c r="B619" s="8" t="s">
        <v>15573</v>
      </c>
      <c r="C619" s="8" t="s">
        <v>15575</v>
      </c>
      <c r="D619" s="2" t="s">
        <v>15576</v>
      </c>
      <c r="E619" s="2" t="s">
        <v>15528</v>
      </c>
      <c r="F619" s="2" t="s">
        <v>15577</v>
      </c>
      <c r="G619" s="2" t="s">
        <v>15572</v>
      </c>
    </row>
    <row r="620" spans="1:7" x14ac:dyDescent="0.3">
      <c r="A620" s="98">
        <v>618</v>
      </c>
      <c r="B620" s="8" t="s">
        <v>15545</v>
      </c>
      <c r="C620" s="8" t="s">
        <v>15575</v>
      </c>
      <c r="D620" s="2" t="s">
        <v>15576</v>
      </c>
      <c r="E620" s="2" t="s">
        <v>15578</v>
      </c>
      <c r="F620" s="2" t="s">
        <v>15577</v>
      </c>
      <c r="G620" s="2" t="s">
        <v>15572</v>
      </c>
    </row>
    <row r="621" spans="1:7" x14ac:dyDescent="0.3">
      <c r="A621" s="98">
        <v>619</v>
      </c>
      <c r="B621" s="8" t="s">
        <v>15545</v>
      </c>
      <c r="C621" s="8" t="s">
        <v>15579</v>
      </c>
      <c r="D621" s="2" t="s">
        <v>15580</v>
      </c>
      <c r="E621" s="2" t="s">
        <v>15581</v>
      </c>
      <c r="F621" s="2" t="s">
        <v>15528</v>
      </c>
      <c r="G621" s="2" t="s">
        <v>15574</v>
      </c>
    </row>
    <row r="622" spans="1:7" x14ac:dyDescent="0.3">
      <c r="A622" s="98">
        <v>620</v>
      </c>
      <c r="B622" s="8" t="s">
        <v>15545</v>
      </c>
      <c r="C622" s="8" t="s">
        <v>15579</v>
      </c>
      <c r="D622" s="2" t="s">
        <v>15580</v>
      </c>
      <c r="E622" s="2" t="s">
        <v>15582</v>
      </c>
      <c r="F622" s="2" t="s">
        <v>15528</v>
      </c>
      <c r="G622" s="2" t="s">
        <v>15574</v>
      </c>
    </row>
    <row r="623" spans="1:7" x14ac:dyDescent="0.3">
      <c r="A623" s="98">
        <v>621</v>
      </c>
      <c r="B623" s="8" t="s">
        <v>15545</v>
      </c>
      <c r="C623" s="8" t="s">
        <v>15583</v>
      </c>
      <c r="D623" s="2" t="s">
        <v>15584</v>
      </c>
      <c r="E623" s="2" t="s">
        <v>15517</v>
      </c>
      <c r="F623" s="2" t="s">
        <v>15578</v>
      </c>
      <c r="G623" s="2" t="s">
        <v>15574</v>
      </c>
    </row>
    <row r="624" spans="1:7" x14ac:dyDescent="0.3">
      <c r="A624" s="98">
        <v>622</v>
      </c>
      <c r="B624" s="8" t="s">
        <v>15585</v>
      </c>
      <c r="C624" s="8" t="s">
        <v>15583</v>
      </c>
      <c r="D624" s="2" t="s">
        <v>15584</v>
      </c>
      <c r="E624" s="2" t="s">
        <v>15586</v>
      </c>
      <c r="F624" s="2" t="s">
        <v>15581</v>
      </c>
      <c r="G624" s="2" t="s">
        <v>15575</v>
      </c>
    </row>
    <row r="625" spans="1:7" x14ac:dyDescent="0.3">
      <c r="A625" s="98">
        <v>623</v>
      </c>
      <c r="B625" s="8" t="s">
        <v>15585</v>
      </c>
      <c r="C625" s="8" t="s">
        <v>15587</v>
      </c>
      <c r="D625" s="2" t="s">
        <v>15588</v>
      </c>
      <c r="E625" s="2" t="s">
        <v>15586</v>
      </c>
      <c r="F625" s="2" t="s">
        <v>15521</v>
      </c>
      <c r="G625" s="2" t="s">
        <v>15575</v>
      </c>
    </row>
    <row r="626" spans="1:7" x14ac:dyDescent="0.3">
      <c r="A626" s="98">
        <v>624</v>
      </c>
      <c r="B626" s="8" t="s">
        <v>15585</v>
      </c>
      <c r="C626" s="8" t="s">
        <v>15589</v>
      </c>
      <c r="D626" s="2" t="s">
        <v>15588</v>
      </c>
      <c r="E626" s="2" t="s">
        <v>15537</v>
      </c>
      <c r="F626" s="2" t="s">
        <v>15521</v>
      </c>
      <c r="G626" s="2" t="s">
        <v>15575</v>
      </c>
    </row>
    <row r="627" spans="1:7" x14ac:dyDescent="0.3">
      <c r="A627" s="98">
        <v>625</v>
      </c>
      <c r="B627" s="8" t="s">
        <v>15590</v>
      </c>
      <c r="C627" s="8" t="s">
        <v>15589</v>
      </c>
      <c r="D627" s="2" t="s">
        <v>15588</v>
      </c>
      <c r="E627" s="2" t="s">
        <v>15591</v>
      </c>
      <c r="F627" s="2" t="s">
        <v>15592</v>
      </c>
      <c r="G627" s="2" t="s">
        <v>15579</v>
      </c>
    </row>
    <row r="628" spans="1:7" x14ac:dyDescent="0.3">
      <c r="A628" s="98">
        <v>626</v>
      </c>
      <c r="B628" s="8" t="s">
        <v>15590</v>
      </c>
      <c r="C628" s="8" t="s">
        <v>15593</v>
      </c>
      <c r="D628" s="2" t="s">
        <v>15562</v>
      </c>
      <c r="E628" s="2" t="s">
        <v>15594</v>
      </c>
      <c r="F628" s="2" t="s">
        <v>15527</v>
      </c>
      <c r="G628" s="2" t="s">
        <v>15579</v>
      </c>
    </row>
    <row r="629" spans="1:7" x14ac:dyDescent="0.3">
      <c r="A629" s="98">
        <v>627</v>
      </c>
      <c r="B629" s="8" t="s">
        <v>15590</v>
      </c>
      <c r="C629" s="8" t="s">
        <v>15593</v>
      </c>
      <c r="D629" s="2" t="s">
        <v>15562</v>
      </c>
      <c r="E629" s="2" t="s">
        <v>15539</v>
      </c>
      <c r="F629" s="2" t="s">
        <v>15591</v>
      </c>
      <c r="G629" s="2" t="s">
        <v>15579</v>
      </c>
    </row>
    <row r="630" spans="1:7" x14ac:dyDescent="0.3">
      <c r="A630" s="98">
        <v>628</v>
      </c>
      <c r="B630" s="8" t="s">
        <v>15550</v>
      </c>
      <c r="C630" s="8" t="s">
        <v>15595</v>
      </c>
      <c r="D630" s="2" t="s">
        <v>15596</v>
      </c>
      <c r="E630" s="2" t="s">
        <v>15539</v>
      </c>
      <c r="F630" s="2" t="s">
        <v>15594</v>
      </c>
      <c r="G630" s="2" t="s">
        <v>15583</v>
      </c>
    </row>
    <row r="631" spans="1:7" x14ac:dyDescent="0.3">
      <c r="A631" s="98">
        <v>629</v>
      </c>
      <c r="B631" s="8" t="s">
        <v>15550</v>
      </c>
      <c r="C631" s="8" t="s">
        <v>15595</v>
      </c>
      <c r="D631" s="2" t="s">
        <v>15596</v>
      </c>
      <c r="E631" s="2" t="s">
        <v>15554</v>
      </c>
      <c r="F631" s="2" t="s">
        <v>15554</v>
      </c>
      <c r="G631" s="2" t="s">
        <v>15583</v>
      </c>
    </row>
    <row r="632" spans="1:7" x14ac:dyDescent="0.3">
      <c r="A632" s="98">
        <v>630</v>
      </c>
      <c r="B632" s="8" t="s">
        <v>15550</v>
      </c>
      <c r="C632" s="8" t="s">
        <v>15597</v>
      </c>
      <c r="D632" s="2" t="s">
        <v>15589</v>
      </c>
      <c r="E632" s="2" t="s">
        <v>15563</v>
      </c>
      <c r="F632" s="2" t="s">
        <v>15563</v>
      </c>
      <c r="G632" s="2" t="s">
        <v>15583</v>
      </c>
    </row>
    <row r="633" spans="1:7" x14ac:dyDescent="0.3">
      <c r="A633" s="98">
        <v>631</v>
      </c>
      <c r="B633" s="8" t="s">
        <v>15541</v>
      </c>
      <c r="C633" s="8" t="s">
        <v>15597</v>
      </c>
      <c r="D633" s="2" t="s">
        <v>15589</v>
      </c>
      <c r="E633" s="2" t="s">
        <v>15568</v>
      </c>
      <c r="F633" s="2" t="s">
        <v>15568</v>
      </c>
      <c r="G633" s="2" t="s">
        <v>15598</v>
      </c>
    </row>
    <row r="634" spans="1:7" x14ac:dyDescent="0.3">
      <c r="A634" s="98">
        <v>632</v>
      </c>
      <c r="B634" s="8" t="s">
        <v>15541</v>
      </c>
      <c r="C634" s="8" t="s">
        <v>15599</v>
      </c>
      <c r="D634" s="2" t="s">
        <v>15600</v>
      </c>
      <c r="E634" s="2" t="s">
        <v>15601</v>
      </c>
      <c r="F634" s="2" t="s">
        <v>15602</v>
      </c>
      <c r="G634" s="2" t="s">
        <v>15598</v>
      </c>
    </row>
    <row r="635" spans="1:7" x14ac:dyDescent="0.3">
      <c r="A635" s="98">
        <v>633</v>
      </c>
      <c r="B635" s="8" t="s">
        <v>15541</v>
      </c>
      <c r="C635" s="8" t="s">
        <v>15599</v>
      </c>
      <c r="D635" s="2" t="s">
        <v>15600</v>
      </c>
      <c r="E635" s="2" t="s">
        <v>15590</v>
      </c>
      <c r="F635" s="2" t="s">
        <v>15602</v>
      </c>
      <c r="G635" s="2" t="s">
        <v>15598</v>
      </c>
    </row>
    <row r="636" spans="1:7" x14ac:dyDescent="0.3">
      <c r="A636" s="98">
        <v>634</v>
      </c>
      <c r="B636" s="8" t="s">
        <v>15547</v>
      </c>
      <c r="C636" s="8" t="s">
        <v>15603</v>
      </c>
      <c r="D636" s="2" t="s">
        <v>15604</v>
      </c>
      <c r="E636" s="2" t="s">
        <v>15590</v>
      </c>
      <c r="F636" s="2" t="s">
        <v>15601</v>
      </c>
      <c r="G636" s="2" t="s">
        <v>15595</v>
      </c>
    </row>
    <row r="637" spans="1:7" x14ac:dyDescent="0.3">
      <c r="A637" s="98">
        <v>635</v>
      </c>
      <c r="B637" s="8" t="s">
        <v>15547</v>
      </c>
      <c r="C637" s="8" t="s">
        <v>15605</v>
      </c>
      <c r="D637" s="2" t="s">
        <v>15604</v>
      </c>
      <c r="E637" s="2" t="s">
        <v>15551</v>
      </c>
      <c r="F637" s="2" t="s">
        <v>15531</v>
      </c>
      <c r="G637" s="2" t="s">
        <v>15595</v>
      </c>
    </row>
    <row r="638" spans="1:7" x14ac:dyDescent="0.3">
      <c r="A638" s="98">
        <v>636</v>
      </c>
      <c r="B638" s="8" t="s">
        <v>15547</v>
      </c>
      <c r="C638" s="8" t="s">
        <v>15605</v>
      </c>
      <c r="D638" s="2" t="s">
        <v>15604</v>
      </c>
      <c r="E638" s="2" t="s">
        <v>15606</v>
      </c>
      <c r="F638" s="2" t="s">
        <v>15607</v>
      </c>
      <c r="G638" s="2" t="s">
        <v>15595</v>
      </c>
    </row>
    <row r="639" spans="1:7" x14ac:dyDescent="0.3">
      <c r="A639" s="98">
        <v>637</v>
      </c>
      <c r="B639" s="8" t="s">
        <v>15608</v>
      </c>
      <c r="C639" s="8" t="s">
        <v>15609</v>
      </c>
      <c r="D639" s="2" t="s">
        <v>15610</v>
      </c>
      <c r="E639" s="2" t="s">
        <v>15580</v>
      </c>
      <c r="F639" s="2" t="s">
        <v>15545</v>
      </c>
      <c r="G639" s="2" t="s">
        <v>15597</v>
      </c>
    </row>
    <row r="640" spans="1:7" x14ac:dyDescent="0.3">
      <c r="A640" s="98">
        <v>638</v>
      </c>
      <c r="B640" s="8" t="s">
        <v>15608</v>
      </c>
      <c r="C640" s="8" t="s">
        <v>15609</v>
      </c>
      <c r="D640" s="2" t="s">
        <v>15610</v>
      </c>
      <c r="E640" s="2" t="s">
        <v>15584</v>
      </c>
      <c r="F640" s="2" t="s">
        <v>15611</v>
      </c>
      <c r="G640" s="2" t="s">
        <v>15597</v>
      </c>
    </row>
    <row r="641" spans="1:7" x14ac:dyDescent="0.3">
      <c r="A641" s="98">
        <v>639</v>
      </c>
      <c r="B641" s="8" t="s">
        <v>15608</v>
      </c>
      <c r="C641" s="8" t="s">
        <v>15612</v>
      </c>
      <c r="D641" s="2" t="s">
        <v>15613</v>
      </c>
      <c r="E641" s="2" t="s">
        <v>15588</v>
      </c>
      <c r="F641" s="2" t="s">
        <v>15611</v>
      </c>
      <c r="G641" s="2" t="s">
        <v>15597</v>
      </c>
    </row>
    <row r="642" spans="1:7" x14ac:dyDescent="0.3">
      <c r="A642" s="98">
        <v>640</v>
      </c>
      <c r="B642" s="8" t="s">
        <v>15608</v>
      </c>
      <c r="C642" s="8" t="s">
        <v>15612</v>
      </c>
      <c r="D642" s="2" t="s">
        <v>15613</v>
      </c>
      <c r="E642" s="2" t="s">
        <v>15614</v>
      </c>
      <c r="F642" s="2" t="s">
        <v>15615</v>
      </c>
      <c r="G642" s="2" t="s">
        <v>15599</v>
      </c>
    </row>
    <row r="643" spans="1:7" x14ac:dyDescent="0.3">
      <c r="A643" s="98">
        <v>641</v>
      </c>
      <c r="B643" s="8" t="s">
        <v>15616</v>
      </c>
      <c r="C643" s="8" t="s">
        <v>15617</v>
      </c>
      <c r="D643" s="2" t="s">
        <v>15603</v>
      </c>
      <c r="E643" s="2" t="s">
        <v>15587</v>
      </c>
      <c r="F643" s="2" t="s">
        <v>15551</v>
      </c>
      <c r="G643" s="2" t="s">
        <v>15599</v>
      </c>
    </row>
    <row r="644" spans="1:7" x14ac:dyDescent="0.3">
      <c r="A644" s="98">
        <v>642</v>
      </c>
      <c r="B644" s="8" t="s">
        <v>15616</v>
      </c>
      <c r="C644" s="8" t="s">
        <v>15617</v>
      </c>
      <c r="D644" s="2" t="s">
        <v>15603</v>
      </c>
      <c r="E644" s="2" t="s">
        <v>15587</v>
      </c>
      <c r="F644" s="2" t="s">
        <v>15618</v>
      </c>
      <c r="G644" s="2" t="s">
        <v>15599</v>
      </c>
    </row>
    <row r="645" spans="1:7" x14ac:dyDescent="0.3">
      <c r="A645" s="98">
        <v>643</v>
      </c>
      <c r="B645" s="8" t="s">
        <v>15616</v>
      </c>
      <c r="C645" s="8" t="s">
        <v>15619</v>
      </c>
      <c r="D645" s="2" t="s">
        <v>15617</v>
      </c>
      <c r="E645" s="2" t="s">
        <v>15620</v>
      </c>
      <c r="F645" s="2" t="s">
        <v>15618</v>
      </c>
      <c r="G645" s="2" t="s">
        <v>15605</v>
      </c>
    </row>
    <row r="646" spans="1:7" x14ac:dyDescent="0.3">
      <c r="A646" s="98">
        <v>644</v>
      </c>
      <c r="B646" s="8" t="s">
        <v>15621</v>
      </c>
      <c r="C646" s="8" t="s">
        <v>15619</v>
      </c>
      <c r="D646" s="2" t="s">
        <v>15617</v>
      </c>
      <c r="E646" s="2" t="s">
        <v>15622</v>
      </c>
      <c r="F646" s="2" t="s">
        <v>15576</v>
      </c>
      <c r="G646" s="2" t="s">
        <v>15605</v>
      </c>
    </row>
    <row r="647" spans="1:7" x14ac:dyDescent="0.3">
      <c r="A647" s="98">
        <v>645</v>
      </c>
      <c r="B647" s="8" t="s">
        <v>15621</v>
      </c>
      <c r="C647" s="8" t="s">
        <v>15623</v>
      </c>
      <c r="D647" s="2" t="s">
        <v>15623</v>
      </c>
      <c r="E647" s="2" t="s">
        <v>15589</v>
      </c>
      <c r="F647" s="2" t="s">
        <v>15576</v>
      </c>
      <c r="G647" s="2" t="s">
        <v>15605</v>
      </c>
    </row>
    <row r="648" spans="1:7" x14ac:dyDescent="0.3">
      <c r="A648" s="98">
        <v>646</v>
      </c>
      <c r="B648" s="8" t="s">
        <v>15621</v>
      </c>
      <c r="C648" s="8" t="s">
        <v>15623</v>
      </c>
      <c r="D648" s="2" t="s">
        <v>15623</v>
      </c>
      <c r="E648" s="2" t="s">
        <v>15600</v>
      </c>
      <c r="F648" s="2" t="s">
        <v>15555</v>
      </c>
      <c r="G648" s="2" t="s">
        <v>15609</v>
      </c>
    </row>
    <row r="649" spans="1:7" x14ac:dyDescent="0.3">
      <c r="A649" s="98">
        <v>647</v>
      </c>
      <c r="B649" s="8" t="s">
        <v>15624</v>
      </c>
      <c r="C649" s="8" t="s">
        <v>15625</v>
      </c>
      <c r="D649" s="2" t="s">
        <v>15625</v>
      </c>
      <c r="E649" s="2" t="s">
        <v>15610</v>
      </c>
      <c r="F649" s="2" t="s">
        <v>15555</v>
      </c>
      <c r="G649" s="2" t="s">
        <v>15609</v>
      </c>
    </row>
    <row r="650" spans="1:7" x14ac:dyDescent="0.3">
      <c r="A650" s="98">
        <v>648</v>
      </c>
      <c r="B650" s="8" t="s">
        <v>15624</v>
      </c>
      <c r="C650" s="8" t="s">
        <v>15625</v>
      </c>
      <c r="D650" s="2" t="s">
        <v>15625</v>
      </c>
      <c r="E650" s="2" t="s">
        <v>15613</v>
      </c>
      <c r="F650" s="2" t="s">
        <v>15557</v>
      </c>
      <c r="G650" s="2" t="s">
        <v>15609</v>
      </c>
    </row>
    <row r="651" spans="1:7" x14ac:dyDescent="0.3">
      <c r="A651" s="98">
        <v>649</v>
      </c>
      <c r="B651" s="8" t="s">
        <v>15624</v>
      </c>
      <c r="C651" s="8" t="s">
        <v>15626</v>
      </c>
      <c r="D651" s="2" t="s">
        <v>15627</v>
      </c>
      <c r="E651" s="2" t="s">
        <v>15628</v>
      </c>
      <c r="F651" s="2" t="s">
        <v>15557</v>
      </c>
      <c r="G651" s="2" t="s">
        <v>15612</v>
      </c>
    </row>
    <row r="652" spans="1:7" x14ac:dyDescent="0.3">
      <c r="A652" s="98">
        <v>650</v>
      </c>
      <c r="B652" s="8" t="s">
        <v>15624</v>
      </c>
      <c r="C652" s="8" t="s">
        <v>15626</v>
      </c>
      <c r="D652" s="2" t="s">
        <v>15627</v>
      </c>
      <c r="E652" s="2" t="s">
        <v>15628</v>
      </c>
      <c r="F652" s="2" t="s">
        <v>15606</v>
      </c>
      <c r="G652" s="2" t="s">
        <v>15612</v>
      </c>
    </row>
    <row r="653" spans="1:7" x14ac:dyDescent="0.3">
      <c r="A653" s="98">
        <v>651</v>
      </c>
      <c r="B653" s="8" t="s">
        <v>15629</v>
      </c>
      <c r="C653" s="8" t="s">
        <v>15630</v>
      </c>
      <c r="D653" s="2" t="s">
        <v>15630</v>
      </c>
      <c r="E653" s="2" t="s">
        <v>15626</v>
      </c>
      <c r="F653" s="2" t="s">
        <v>15580</v>
      </c>
      <c r="G653" s="2" t="s">
        <v>15612</v>
      </c>
    </row>
    <row r="654" spans="1:7" x14ac:dyDescent="0.3">
      <c r="A654" s="98">
        <v>652</v>
      </c>
      <c r="B654" s="8" t="s">
        <v>15629</v>
      </c>
      <c r="C654" s="8" t="s">
        <v>15631</v>
      </c>
      <c r="D654" s="2" t="s">
        <v>15630</v>
      </c>
      <c r="E654" s="2" t="s">
        <v>15626</v>
      </c>
      <c r="F654" s="2" t="s">
        <v>15564</v>
      </c>
      <c r="G654" s="2" t="s">
        <v>15632</v>
      </c>
    </row>
    <row r="655" spans="1:7" x14ac:dyDescent="0.3">
      <c r="A655" s="98">
        <v>653</v>
      </c>
      <c r="B655" s="8" t="s">
        <v>15629</v>
      </c>
      <c r="C655" s="8" t="s">
        <v>15631</v>
      </c>
      <c r="D655" s="2" t="s">
        <v>15633</v>
      </c>
      <c r="E655" s="2" t="s">
        <v>15632</v>
      </c>
      <c r="F655" s="2" t="s">
        <v>15564</v>
      </c>
      <c r="G655" s="2" t="s">
        <v>15632</v>
      </c>
    </row>
    <row r="656" spans="1:7" x14ac:dyDescent="0.3">
      <c r="A656" s="98">
        <v>654</v>
      </c>
      <c r="B656" s="8" t="s">
        <v>15634</v>
      </c>
      <c r="C656" s="8" t="s">
        <v>15635</v>
      </c>
      <c r="D656" s="2" t="s">
        <v>15633</v>
      </c>
      <c r="E656" s="2" t="s">
        <v>15631</v>
      </c>
      <c r="F656" s="2" t="s">
        <v>15636</v>
      </c>
      <c r="G656" s="2" t="s">
        <v>15632</v>
      </c>
    </row>
    <row r="657" spans="1:7" x14ac:dyDescent="0.3">
      <c r="A657" s="98">
        <v>655</v>
      </c>
      <c r="B657" s="8" t="s">
        <v>15634</v>
      </c>
      <c r="C657" s="8" t="s">
        <v>15635</v>
      </c>
      <c r="D657" s="2" t="s">
        <v>15633</v>
      </c>
      <c r="E657" s="2" t="s">
        <v>15631</v>
      </c>
      <c r="F657" s="2" t="s">
        <v>15636</v>
      </c>
      <c r="G657" s="2" t="s">
        <v>15637</v>
      </c>
    </row>
    <row r="658" spans="1:7" x14ac:dyDescent="0.3">
      <c r="A658" s="98">
        <v>656</v>
      </c>
      <c r="B658" s="8" t="s">
        <v>15634</v>
      </c>
      <c r="C658" s="8" t="s">
        <v>15638</v>
      </c>
      <c r="D658" s="2" t="s">
        <v>15639</v>
      </c>
      <c r="E658" s="2" t="s">
        <v>15635</v>
      </c>
      <c r="F658" s="2" t="s">
        <v>15562</v>
      </c>
      <c r="G658" s="2" t="s">
        <v>15637</v>
      </c>
    </row>
    <row r="659" spans="1:7" x14ac:dyDescent="0.3">
      <c r="A659" s="98">
        <v>657</v>
      </c>
      <c r="B659" s="8" t="s">
        <v>15620</v>
      </c>
      <c r="C659" s="8" t="s">
        <v>15638</v>
      </c>
      <c r="D659" s="2" t="s">
        <v>15639</v>
      </c>
      <c r="E659" s="2" t="s">
        <v>15635</v>
      </c>
      <c r="F659" s="2" t="s">
        <v>15614</v>
      </c>
      <c r="G659" s="2" t="s">
        <v>15637</v>
      </c>
    </row>
    <row r="660" spans="1:7" x14ac:dyDescent="0.3">
      <c r="A660" s="98">
        <v>658</v>
      </c>
      <c r="B660" s="8" t="s">
        <v>15620</v>
      </c>
      <c r="C660" s="8" t="s">
        <v>15640</v>
      </c>
      <c r="D660" s="2" t="s">
        <v>15639</v>
      </c>
      <c r="E660" s="2" t="s">
        <v>15638</v>
      </c>
      <c r="F660" s="2" t="s">
        <v>15566</v>
      </c>
      <c r="G660" s="2" t="s">
        <v>15641</v>
      </c>
    </row>
    <row r="661" spans="1:7" x14ac:dyDescent="0.3">
      <c r="A661" s="98">
        <v>659</v>
      </c>
      <c r="B661" s="8" t="s">
        <v>15620</v>
      </c>
      <c r="C661" s="8" t="s">
        <v>15640</v>
      </c>
      <c r="D661" s="2" t="s">
        <v>15642</v>
      </c>
      <c r="E661" s="2" t="s">
        <v>15638</v>
      </c>
      <c r="F661" s="2" t="s">
        <v>15566</v>
      </c>
      <c r="G661" s="2" t="s">
        <v>15641</v>
      </c>
    </row>
    <row r="662" spans="1:7" x14ac:dyDescent="0.3">
      <c r="A662" s="98">
        <v>660</v>
      </c>
      <c r="B662" s="8" t="s">
        <v>15643</v>
      </c>
      <c r="C662" s="8" t="s">
        <v>15644</v>
      </c>
      <c r="D662" s="2" t="s">
        <v>15642</v>
      </c>
      <c r="E662" s="2" t="s">
        <v>15640</v>
      </c>
      <c r="F662" s="2" t="s">
        <v>15570</v>
      </c>
      <c r="G662" s="2" t="s">
        <v>15641</v>
      </c>
    </row>
    <row r="663" spans="1:7" x14ac:dyDescent="0.3">
      <c r="A663" s="98">
        <v>661</v>
      </c>
      <c r="B663" s="8" t="s">
        <v>15643</v>
      </c>
      <c r="C663" s="8" t="s">
        <v>15644</v>
      </c>
      <c r="D663" s="2" t="s">
        <v>15642</v>
      </c>
      <c r="E663" s="2" t="s">
        <v>15640</v>
      </c>
      <c r="F663" s="2" t="s">
        <v>15570</v>
      </c>
      <c r="G663" s="2" t="s">
        <v>15645</v>
      </c>
    </row>
    <row r="664" spans="1:7" x14ac:dyDescent="0.3">
      <c r="A664" s="98">
        <v>662</v>
      </c>
      <c r="B664" s="8" t="s">
        <v>15643</v>
      </c>
      <c r="C664" s="8" t="s">
        <v>15646</v>
      </c>
      <c r="D664" s="2" t="s">
        <v>15647</v>
      </c>
      <c r="E664" s="2" t="s">
        <v>15644</v>
      </c>
      <c r="F664" s="2" t="s">
        <v>15648</v>
      </c>
      <c r="G664" s="2" t="s">
        <v>15645</v>
      </c>
    </row>
    <row r="665" spans="1:7" x14ac:dyDescent="0.3">
      <c r="A665" s="98">
        <v>663</v>
      </c>
      <c r="B665" s="8" t="s">
        <v>15643</v>
      </c>
      <c r="C665" s="8" t="s">
        <v>15649</v>
      </c>
      <c r="D665" s="2" t="s">
        <v>15647</v>
      </c>
      <c r="E665" s="2" t="s">
        <v>15644</v>
      </c>
      <c r="F665" s="2" t="s">
        <v>15648</v>
      </c>
      <c r="G665" s="2" t="s">
        <v>15645</v>
      </c>
    </row>
    <row r="666" spans="1:7" x14ac:dyDescent="0.3">
      <c r="A666" s="98">
        <v>664</v>
      </c>
      <c r="B666" s="8" t="s">
        <v>15593</v>
      </c>
      <c r="C666" s="8" t="s">
        <v>15649</v>
      </c>
      <c r="D666" s="2" t="s">
        <v>15647</v>
      </c>
      <c r="E666" s="2" t="s">
        <v>15633</v>
      </c>
      <c r="F666" s="2" t="s">
        <v>15620</v>
      </c>
      <c r="G666" s="2" t="s">
        <v>15650</v>
      </c>
    </row>
    <row r="667" spans="1:7" x14ac:dyDescent="0.3">
      <c r="A667" s="98">
        <v>665</v>
      </c>
      <c r="B667" s="8" t="s">
        <v>15593</v>
      </c>
      <c r="C667" s="8" t="s">
        <v>15651</v>
      </c>
      <c r="D667" s="2" t="s">
        <v>15652</v>
      </c>
      <c r="E667" s="2" t="s">
        <v>15646</v>
      </c>
      <c r="F667" s="2" t="s">
        <v>15596</v>
      </c>
      <c r="G667" s="2" t="s">
        <v>15650</v>
      </c>
    </row>
    <row r="668" spans="1:7" x14ac:dyDescent="0.3">
      <c r="A668" s="98">
        <v>666</v>
      </c>
      <c r="B668" s="8" t="s">
        <v>15593</v>
      </c>
      <c r="C668" s="8" t="s">
        <v>15651</v>
      </c>
      <c r="D668" s="2" t="s">
        <v>15652</v>
      </c>
      <c r="E668" s="2" t="s">
        <v>15646</v>
      </c>
      <c r="F668" s="2" t="s">
        <v>15589</v>
      </c>
      <c r="G668" s="2" t="s">
        <v>15650</v>
      </c>
    </row>
    <row r="669" spans="1:7" x14ac:dyDescent="0.3">
      <c r="A669" s="98">
        <v>667</v>
      </c>
      <c r="B669" s="8" t="s">
        <v>15653</v>
      </c>
      <c r="C669" s="8" t="s">
        <v>15654</v>
      </c>
      <c r="D669" s="2" t="s">
        <v>15655</v>
      </c>
      <c r="E669" s="2" t="s">
        <v>15649</v>
      </c>
      <c r="F669" s="2" t="s">
        <v>15598</v>
      </c>
      <c r="G669" s="2" t="s">
        <v>15656</v>
      </c>
    </row>
    <row r="670" spans="1:7" x14ac:dyDescent="0.3">
      <c r="A670" s="98">
        <v>668</v>
      </c>
      <c r="B670" s="8" t="s">
        <v>15653</v>
      </c>
      <c r="C670" s="8" t="s">
        <v>15641</v>
      </c>
      <c r="D670" s="2" t="s">
        <v>15655</v>
      </c>
      <c r="E670" s="2" t="s">
        <v>15649</v>
      </c>
      <c r="F670" s="2" t="s">
        <v>15604</v>
      </c>
      <c r="G670" s="2" t="s">
        <v>15656</v>
      </c>
    </row>
    <row r="671" spans="1:7" x14ac:dyDescent="0.3">
      <c r="A671" s="98">
        <v>669</v>
      </c>
      <c r="B671" s="8" t="s">
        <v>15653</v>
      </c>
      <c r="C671" s="8" t="s">
        <v>15641</v>
      </c>
      <c r="D671" s="2" t="s">
        <v>15657</v>
      </c>
      <c r="E671" s="2" t="s">
        <v>15651</v>
      </c>
      <c r="F671" s="2" t="s">
        <v>15610</v>
      </c>
      <c r="G671" s="2" t="s">
        <v>15656</v>
      </c>
    </row>
    <row r="672" spans="1:7" x14ac:dyDescent="0.3">
      <c r="A672" s="98">
        <v>670</v>
      </c>
      <c r="B672" s="8" t="s">
        <v>15658</v>
      </c>
      <c r="C672" s="8" t="s">
        <v>15645</v>
      </c>
      <c r="D672" s="2" t="s">
        <v>15657</v>
      </c>
      <c r="E672" s="2" t="s">
        <v>15654</v>
      </c>
      <c r="F672" s="2" t="s">
        <v>15659</v>
      </c>
      <c r="G672" s="2" t="s">
        <v>15660</v>
      </c>
    </row>
    <row r="673" spans="1:7" x14ac:dyDescent="0.3">
      <c r="A673" s="98">
        <v>671</v>
      </c>
      <c r="B673" s="8" t="s">
        <v>15658</v>
      </c>
      <c r="C673" s="8" t="s">
        <v>15645</v>
      </c>
      <c r="D673" s="2" t="s">
        <v>15661</v>
      </c>
      <c r="E673" s="2" t="s">
        <v>15642</v>
      </c>
      <c r="F673" s="2" t="s">
        <v>15613</v>
      </c>
      <c r="G673" s="2" t="s">
        <v>15660</v>
      </c>
    </row>
    <row r="674" spans="1:7" x14ac:dyDescent="0.3">
      <c r="A674" s="98">
        <v>672</v>
      </c>
      <c r="B674" s="8" t="s">
        <v>15658</v>
      </c>
      <c r="C674" s="8" t="s">
        <v>15650</v>
      </c>
      <c r="D674" s="2" t="s">
        <v>15661</v>
      </c>
      <c r="E674" s="2" t="s">
        <v>15642</v>
      </c>
      <c r="F674" s="2" t="s">
        <v>15617</v>
      </c>
      <c r="G674" s="2" t="s">
        <v>15660</v>
      </c>
    </row>
    <row r="675" spans="1:7" x14ac:dyDescent="0.3">
      <c r="A675" s="98">
        <v>673</v>
      </c>
      <c r="B675" s="8" t="s">
        <v>15595</v>
      </c>
      <c r="C675" s="8" t="s">
        <v>15650</v>
      </c>
      <c r="D675" s="2" t="s">
        <v>15662</v>
      </c>
      <c r="E675" s="2" t="s">
        <v>15647</v>
      </c>
      <c r="F675" s="2" t="s">
        <v>15623</v>
      </c>
      <c r="G675" s="2" t="s">
        <v>15663</v>
      </c>
    </row>
    <row r="676" spans="1:7" x14ac:dyDescent="0.3">
      <c r="A676" s="98">
        <v>674</v>
      </c>
      <c r="B676" s="8" t="s">
        <v>15595</v>
      </c>
      <c r="C676" s="8" t="s">
        <v>15656</v>
      </c>
      <c r="D676" s="2" t="s">
        <v>15662</v>
      </c>
      <c r="E676" s="2" t="s">
        <v>15647</v>
      </c>
      <c r="F676" s="2" t="s">
        <v>15625</v>
      </c>
      <c r="G676" s="2" t="s">
        <v>15663</v>
      </c>
    </row>
    <row r="677" spans="1:7" x14ac:dyDescent="0.3">
      <c r="A677" s="98">
        <v>675</v>
      </c>
      <c r="B677" s="8" t="s">
        <v>15595</v>
      </c>
      <c r="C677" s="8" t="s">
        <v>15656</v>
      </c>
      <c r="D677" s="2" t="s">
        <v>15664</v>
      </c>
      <c r="E677" s="2" t="s">
        <v>15652</v>
      </c>
      <c r="F677" s="2" t="s">
        <v>15627</v>
      </c>
      <c r="G677" s="2" t="s">
        <v>15663</v>
      </c>
    </row>
    <row r="678" spans="1:7" x14ac:dyDescent="0.3">
      <c r="A678" s="98">
        <v>676</v>
      </c>
      <c r="B678" s="8" t="s">
        <v>15665</v>
      </c>
      <c r="C678" s="8" t="s">
        <v>15642</v>
      </c>
      <c r="D678" s="2" t="s">
        <v>15664</v>
      </c>
      <c r="E678" s="2" t="s">
        <v>15655</v>
      </c>
      <c r="F678" s="2" t="s">
        <v>15666</v>
      </c>
      <c r="G678" s="2" t="s">
        <v>15667</v>
      </c>
    </row>
    <row r="679" spans="1:7" x14ac:dyDescent="0.3">
      <c r="A679" s="98">
        <v>677</v>
      </c>
      <c r="B679" s="8" t="s">
        <v>15665</v>
      </c>
      <c r="C679" s="8" t="s">
        <v>15642</v>
      </c>
      <c r="D679" s="2" t="s">
        <v>15664</v>
      </c>
      <c r="E679" s="2" t="s">
        <v>15657</v>
      </c>
      <c r="F679" s="2" t="s">
        <v>15632</v>
      </c>
      <c r="G679" s="2" t="s">
        <v>15667</v>
      </c>
    </row>
    <row r="680" spans="1:7" x14ac:dyDescent="0.3">
      <c r="A680" s="98">
        <v>678</v>
      </c>
      <c r="B680" s="8" t="s">
        <v>15665</v>
      </c>
      <c r="C680" s="8" t="s">
        <v>15647</v>
      </c>
      <c r="D680" s="2" t="s">
        <v>15668</v>
      </c>
      <c r="E680" s="2" t="s">
        <v>15661</v>
      </c>
      <c r="F680" s="2" t="s">
        <v>15669</v>
      </c>
      <c r="G680" s="2" t="s">
        <v>15667</v>
      </c>
    </row>
    <row r="681" spans="1:7" x14ac:dyDescent="0.3">
      <c r="A681" s="98">
        <v>679</v>
      </c>
      <c r="B681" s="8" t="s">
        <v>15665</v>
      </c>
      <c r="C681" s="8" t="s">
        <v>15647</v>
      </c>
      <c r="D681" s="2" t="s">
        <v>15668</v>
      </c>
      <c r="E681" s="2" t="s">
        <v>15662</v>
      </c>
      <c r="F681" s="2" t="s">
        <v>15637</v>
      </c>
      <c r="G681" s="2" t="s">
        <v>15670</v>
      </c>
    </row>
    <row r="682" spans="1:7" x14ac:dyDescent="0.3">
      <c r="A682" s="98">
        <v>680</v>
      </c>
      <c r="B682" s="8" t="s">
        <v>15671</v>
      </c>
      <c r="C682" s="8" t="s">
        <v>15660</v>
      </c>
      <c r="D682" s="2" t="s">
        <v>15672</v>
      </c>
      <c r="E682" s="2" t="s">
        <v>15664</v>
      </c>
      <c r="F682" s="2" t="s">
        <v>15630</v>
      </c>
      <c r="G682" s="2" t="s">
        <v>15670</v>
      </c>
    </row>
    <row r="683" spans="1:7" x14ac:dyDescent="0.3">
      <c r="A683" s="98">
        <v>681</v>
      </c>
      <c r="B683" s="8" t="s">
        <v>15671</v>
      </c>
      <c r="C683" s="8" t="s">
        <v>15660</v>
      </c>
      <c r="D683" s="2" t="s">
        <v>15672</v>
      </c>
      <c r="E683" s="2" t="s">
        <v>15668</v>
      </c>
      <c r="F683" s="2" t="s">
        <v>15630</v>
      </c>
      <c r="G683" s="2" t="s">
        <v>15670</v>
      </c>
    </row>
    <row r="684" spans="1:7" x14ac:dyDescent="0.3">
      <c r="A684" s="98">
        <v>682</v>
      </c>
      <c r="B684" s="8" t="s">
        <v>15671</v>
      </c>
      <c r="C684" s="8" t="s">
        <v>15663</v>
      </c>
      <c r="D684" s="2" t="s">
        <v>15673</v>
      </c>
      <c r="E684" s="2" t="s">
        <v>15674</v>
      </c>
      <c r="F684" s="2" t="s">
        <v>15633</v>
      </c>
      <c r="G684" s="2" t="s">
        <v>15675</v>
      </c>
    </row>
    <row r="685" spans="1:7" x14ac:dyDescent="0.3">
      <c r="A685" s="98">
        <v>683</v>
      </c>
      <c r="B685" s="8" t="s">
        <v>15612</v>
      </c>
      <c r="C685" s="8" t="s">
        <v>15674</v>
      </c>
      <c r="D685" s="2" t="s">
        <v>15673</v>
      </c>
      <c r="E685" s="2" t="s">
        <v>15674</v>
      </c>
      <c r="F685" s="2" t="s">
        <v>15676</v>
      </c>
      <c r="G685" s="2" t="s">
        <v>15675</v>
      </c>
    </row>
    <row r="686" spans="1:7" x14ac:dyDescent="0.3">
      <c r="A686" s="98">
        <v>684</v>
      </c>
      <c r="B686" s="8" t="s">
        <v>15612</v>
      </c>
      <c r="C686" s="8" t="s">
        <v>15674</v>
      </c>
      <c r="D686" s="2" t="s">
        <v>15677</v>
      </c>
      <c r="E686" s="2" t="s">
        <v>15678</v>
      </c>
      <c r="F686" s="2" t="s">
        <v>15676</v>
      </c>
      <c r="G686" s="2" t="s">
        <v>15675</v>
      </c>
    </row>
    <row r="687" spans="1:7" x14ac:dyDescent="0.3">
      <c r="A687" s="98">
        <v>685</v>
      </c>
      <c r="B687" s="8" t="s">
        <v>15612</v>
      </c>
      <c r="C687" s="8" t="s">
        <v>15679</v>
      </c>
      <c r="D687" s="2" t="s">
        <v>15677</v>
      </c>
      <c r="E687" s="2" t="s">
        <v>15679</v>
      </c>
      <c r="F687" s="2" t="s">
        <v>15639</v>
      </c>
      <c r="G687" s="2" t="s">
        <v>15680</v>
      </c>
    </row>
    <row r="688" spans="1:7" x14ac:dyDescent="0.3">
      <c r="A688" s="98">
        <v>686</v>
      </c>
      <c r="B688" s="8" t="s">
        <v>15619</v>
      </c>
      <c r="C688" s="8" t="s">
        <v>15679</v>
      </c>
      <c r="D688" s="2" t="s">
        <v>15679</v>
      </c>
      <c r="E688" s="2" t="s">
        <v>15679</v>
      </c>
      <c r="F688" s="2" t="s">
        <v>15639</v>
      </c>
      <c r="G688" s="2" t="s">
        <v>15680</v>
      </c>
    </row>
    <row r="689" spans="1:7" x14ac:dyDescent="0.3">
      <c r="A689" s="98">
        <v>687</v>
      </c>
      <c r="B689" s="8" t="s">
        <v>15619</v>
      </c>
      <c r="C689" s="8" t="s">
        <v>15675</v>
      </c>
      <c r="D689" s="2" t="s">
        <v>15679</v>
      </c>
      <c r="E689" s="2" t="s">
        <v>15681</v>
      </c>
      <c r="F689" s="2" t="s">
        <v>15651</v>
      </c>
      <c r="G689" s="2" t="s">
        <v>15680</v>
      </c>
    </row>
    <row r="690" spans="1:7" x14ac:dyDescent="0.3">
      <c r="A690" s="98">
        <v>688</v>
      </c>
      <c r="B690" s="8" t="s">
        <v>15619</v>
      </c>
      <c r="C690" s="8" t="s">
        <v>15675</v>
      </c>
      <c r="D690" s="2" t="s">
        <v>15679</v>
      </c>
      <c r="E690" s="2" t="s">
        <v>15682</v>
      </c>
      <c r="F690" s="2" t="s">
        <v>15683</v>
      </c>
      <c r="G690" s="2" t="s">
        <v>15684</v>
      </c>
    </row>
    <row r="691" spans="1:7" x14ac:dyDescent="0.3">
      <c r="A691" s="98">
        <v>689</v>
      </c>
      <c r="B691" s="8" t="s">
        <v>15685</v>
      </c>
      <c r="C691" s="8" t="s">
        <v>15686</v>
      </c>
      <c r="D691" s="2" t="s">
        <v>15687</v>
      </c>
      <c r="E691" s="2" t="s">
        <v>15688</v>
      </c>
      <c r="F691" s="2" t="s">
        <v>15683</v>
      </c>
      <c r="G691" s="2" t="s">
        <v>15684</v>
      </c>
    </row>
    <row r="692" spans="1:7" x14ac:dyDescent="0.3">
      <c r="A692" s="98">
        <v>690</v>
      </c>
      <c r="B692" s="8" t="s">
        <v>15685</v>
      </c>
      <c r="C692" s="8" t="s">
        <v>15689</v>
      </c>
      <c r="D692" s="2" t="s">
        <v>15687</v>
      </c>
      <c r="E692" s="2" t="s">
        <v>15688</v>
      </c>
      <c r="F692" s="2" t="s">
        <v>15642</v>
      </c>
      <c r="G692" s="2" t="s">
        <v>15684</v>
      </c>
    </row>
    <row r="693" spans="1:7" x14ac:dyDescent="0.3">
      <c r="A693" s="98">
        <v>691</v>
      </c>
      <c r="B693" s="8" t="s">
        <v>15685</v>
      </c>
      <c r="C693" s="8" t="s">
        <v>15689</v>
      </c>
      <c r="D693" s="2" t="s">
        <v>15686</v>
      </c>
      <c r="E693" s="2" t="s">
        <v>15690</v>
      </c>
      <c r="F693" s="2" t="s">
        <v>15647</v>
      </c>
      <c r="G693" s="2" t="s">
        <v>15691</v>
      </c>
    </row>
    <row r="694" spans="1:7" x14ac:dyDescent="0.3">
      <c r="A694" s="98">
        <v>692</v>
      </c>
      <c r="B694" s="8" t="s">
        <v>15692</v>
      </c>
      <c r="C694" s="8" t="s">
        <v>15682</v>
      </c>
      <c r="D694" s="2" t="s">
        <v>15686</v>
      </c>
      <c r="E694" s="2" t="s">
        <v>15680</v>
      </c>
      <c r="F694" s="2" t="s">
        <v>15667</v>
      </c>
      <c r="G694" s="2" t="s">
        <v>15691</v>
      </c>
    </row>
    <row r="695" spans="1:7" x14ac:dyDescent="0.3">
      <c r="A695" s="98">
        <v>693</v>
      </c>
      <c r="B695" s="8" t="s">
        <v>15692</v>
      </c>
      <c r="C695" s="8" t="s">
        <v>15693</v>
      </c>
      <c r="D695" s="2" t="s">
        <v>15681</v>
      </c>
      <c r="E695" s="2" t="s">
        <v>15680</v>
      </c>
      <c r="F695" s="2" t="s">
        <v>15652</v>
      </c>
      <c r="G695" s="2" t="s">
        <v>15691</v>
      </c>
    </row>
    <row r="696" spans="1:7" x14ac:dyDescent="0.3">
      <c r="A696" s="98">
        <v>694</v>
      </c>
      <c r="B696" s="8" t="s">
        <v>15692</v>
      </c>
      <c r="C696" s="8" t="s">
        <v>15693</v>
      </c>
      <c r="D696" s="2" t="s">
        <v>15681</v>
      </c>
      <c r="E696" s="2" t="s">
        <v>15684</v>
      </c>
      <c r="F696" s="2" t="s">
        <v>15655</v>
      </c>
      <c r="G696" s="2" t="s">
        <v>15694</v>
      </c>
    </row>
    <row r="697" spans="1:7" x14ac:dyDescent="0.3">
      <c r="A697" s="98">
        <v>695</v>
      </c>
      <c r="B697" s="8" t="s">
        <v>15646</v>
      </c>
      <c r="C697" s="8" t="s">
        <v>15680</v>
      </c>
      <c r="D697" s="2" t="s">
        <v>15690</v>
      </c>
      <c r="E697" s="2" t="s">
        <v>15691</v>
      </c>
      <c r="F697" s="2" t="s">
        <v>15657</v>
      </c>
      <c r="G697" s="2" t="s">
        <v>15694</v>
      </c>
    </row>
    <row r="698" spans="1:7" x14ac:dyDescent="0.3">
      <c r="A698" s="98">
        <v>696</v>
      </c>
      <c r="B698" s="8" t="s">
        <v>15646</v>
      </c>
      <c r="C698" s="8" t="s">
        <v>15680</v>
      </c>
      <c r="D698" s="2" t="s">
        <v>15690</v>
      </c>
      <c r="E698" s="2" t="s">
        <v>15695</v>
      </c>
      <c r="F698" s="2" t="s">
        <v>15661</v>
      </c>
      <c r="G698" s="2" t="s">
        <v>15694</v>
      </c>
    </row>
    <row r="699" spans="1:7" x14ac:dyDescent="0.3">
      <c r="A699" s="98">
        <v>697</v>
      </c>
      <c r="B699" s="8" t="s">
        <v>15646</v>
      </c>
      <c r="C699" s="8" t="s">
        <v>15684</v>
      </c>
      <c r="D699" s="2" t="s">
        <v>15684</v>
      </c>
      <c r="E699" s="2" t="s">
        <v>15696</v>
      </c>
      <c r="F699" s="2" t="s">
        <v>15664</v>
      </c>
      <c r="G699" s="2" t="s">
        <v>15697</v>
      </c>
    </row>
    <row r="700" spans="1:7" x14ac:dyDescent="0.3">
      <c r="A700" s="98">
        <v>698</v>
      </c>
      <c r="B700" s="8" t="s">
        <v>15698</v>
      </c>
      <c r="C700" s="8" t="s">
        <v>15684</v>
      </c>
      <c r="D700" s="2" t="s">
        <v>15684</v>
      </c>
      <c r="E700" s="2" t="s">
        <v>15699</v>
      </c>
      <c r="F700" s="2" t="s">
        <v>15668</v>
      </c>
      <c r="G700" s="2" t="s">
        <v>15697</v>
      </c>
    </row>
    <row r="701" spans="1:7" x14ac:dyDescent="0.3">
      <c r="A701" s="98">
        <v>699</v>
      </c>
      <c r="B701" s="8" t="s">
        <v>15698</v>
      </c>
      <c r="C701" s="8" t="s">
        <v>15691</v>
      </c>
      <c r="D701" s="2" t="s">
        <v>15691</v>
      </c>
      <c r="E701" s="2" t="s">
        <v>15700</v>
      </c>
      <c r="F701" s="2" t="s">
        <v>15672</v>
      </c>
      <c r="G701" s="2" t="s">
        <v>15697</v>
      </c>
    </row>
    <row r="702" spans="1:7" x14ac:dyDescent="0.3">
      <c r="A702" s="98">
        <v>700</v>
      </c>
      <c r="B702" s="8" t="s">
        <v>15698</v>
      </c>
      <c r="C702" s="8" t="s">
        <v>15691</v>
      </c>
      <c r="D702" s="2" t="s">
        <v>15691</v>
      </c>
      <c r="E702" s="2" t="s">
        <v>15700</v>
      </c>
      <c r="F702" s="2" t="s">
        <v>15673</v>
      </c>
      <c r="G702" s="2" t="s">
        <v>15699</v>
      </c>
    </row>
    <row r="703" spans="1:7" x14ac:dyDescent="0.3">
      <c r="A703" s="98">
        <v>701</v>
      </c>
      <c r="B703" s="8" t="s">
        <v>15698</v>
      </c>
      <c r="C703" s="8" t="s">
        <v>15701</v>
      </c>
      <c r="D703" s="2" t="s">
        <v>15695</v>
      </c>
      <c r="E703" s="2" t="s">
        <v>15702</v>
      </c>
      <c r="F703" s="2" t="s">
        <v>15677</v>
      </c>
      <c r="G703" s="2" t="s">
        <v>15699</v>
      </c>
    </row>
    <row r="704" spans="1:7" x14ac:dyDescent="0.3">
      <c r="A704" s="98">
        <v>702</v>
      </c>
      <c r="B704" s="8" t="s">
        <v>15703</v>
      </c>
      <c r="C704" s="8" t="s">
        <v>15701</v>
      </c>
      <c r="D704" s="2" t="s">
        <v>15695</v>
      </c>
      <c r="E704" s="2" t="s">
        <v>15704</v>
      </c>
      <c r="F704" s="2" t="s">
        <v>15705</v>
      </c>
      <c r="G704" s="2" t="s">
        <v>15699</v>
      </c>
    </row>
    <row r="705" spans="1:7" x14ac:dyDescent="0.3">
      <c r="A705" s="98">
        <v>703</v>
      </c>
      <c r="B705" s="8" t="s">
        <v>15703</v>
      </c>
      <c r="C705" s="8" t="s">
        <v>15696</v>
      </c>
      <c r="D705" s="2" t="s">
        <v>15699</v>
      </c>
      <c r="E705" s="2" t="s">
        <v>15706</v>
      </c>
      <c r="F705" s="2" t="s">
        <v>15678</v>
      </c>
      <c r="G705" s="2" t="s">
        <v>15707</v>
      </c>
    </row>
    <row r="706" spans="1:7" x14ac:dyDescent="0.3">
      <c r="A706" s="98">
        <v>704</v>
      </c>
      <c r="B706" s="8" t="s">
        <v>15703</v>
      </c>
      <c r="C706" s="8" t="s">
        <v>15696</v>
      </c>
      <c r="D706" s="2" t="s">
        <v>15699</v>
      </c>
      <c r="E706" s="2" t="s">
        <v>15706</v>
      </c>
      <c r="F706" s="2" t="s">
        <v>15678</v>
      </c>
      <c r="G706" s="2" t="s">
        <v>15707</v>
      </c>
    </row>
    <row r="707" spans="1:7" x14ac:dyDescent="0.3">
      <c r="A707" s="98">
        <v>705</v>
      </c>
      <c r="B707" s="8" t="s">
        <v>15708</v>
      </c>
      <c r="C707" s="8" t="s">
        <v>15694</v>
      </c>
      <c r="D707" s="2" t="s">
        <v>15700</v>
      </c>
      <c r="E707" s="2" t="s">
        <v>15706</v>
      </c>
      <c r="F707" s="2" t="s">
        <v>15670</v>
      </c>
      <c r="G707" s="2" t="s">
        <v>15707</v>
      </c>
    </row>
    <row r="708" spans="1:7" x14ac:dyDescent="0.3">
      <c r="A708" s="98">
        <v>706</v>
      </c>
      <c r="B708" s="8" t="s">
        <v>15708</v>
      </c>
      <c r="C708" s="8" t="s">
        <v>15694</v>
      </c>
      <c r="D708" s="2" t="s">
        <v>15700</v>
      </c>
      <c r="E708" s="2" t="s">
        <v>15709</v>
      </c>
      <c r="F708" s="2" t="s">
        <v>15670</v>
      </c>
      <c r="G708" s="2" t="s">
        <v>15710</v>
      </c>
    </row>
    <row r="709" spans="1:7" x14ac:dyDescent="0.3">
      <c r="A709" s="98">
        <v>707</v>
      </c>
      <c r="B709" s="8" t="s">
        <v>15708</v>
      </c>
      <c r="C709" s="8" t="s">
        <v>15697</v>
      </c>
      <c r="D709" s="2" t="s">
        <v>15700</v>
      </c>
      <c r="E709" s="2" t="s">
        <v>15711</v>
      </c>
      <c r="F709" s="2" t="s">
        <v>15712</v>
      </c>
      <c r="G709" s="2" t="s">
        <v>15710</v>
      </c>
    </row>
    <row r="710" spans="1:7" x14ac:dyDescent="0.3">
      <c r="A710" s="98">
        <v>708</v>
      </c>
      <c r="B710" s="8" t="s">
        <v>15708</v>
      </c>
      <c r="C710" s="8" t="s">
        <v>15697</v>
      </c>
      <c r="D710" s="2" t="s">
        <v>15702</v>
      </c>
      <c r="E710" s="2" t="s">
        <v>15713</v>
      </c>
      <c r="F710" s="2" t="s">
        <v>15712</v>
      </c>
      <c r="G710" s="2" t="s">
        <v>15710</v>
      </c>
    </row>
    <row r="711" spans="1:7" x14ac:dyDescent="0.3">
      <c r="A711" s="98">
        <v>709</v>
      </c>
      <c r="B711" s="8" t="s">
        <v>15656</v>
      </c>
      <c r="C711" s="8" t="s">
        <v>15699</v>
      </c>
      <c r="D711" s="2" t="s">
        <v>15702</v>
      </c>
      <c r="E711" s="2" t="s">
        <v>15714</v>
      </c>
      <c r="F711" s="2" t="s">
        <v>15679</v>
      </c>
      <c r="G711" s="2" t="s">
        <v>15715</v>
      </c>
    </row>
    <row r="712" spans="1:7" x14ac:dyDescent="0.3">
      <c r="A712" s="98">
        <v>710</v>
      </c>
      <c r="B712" s="8" t="s">
        <v>15656</v>
      </c>
      <c r="C712" s="8" t="s">
        <v>15699</v>
      </c>
      <c r="D712" s="2" t="s">
        <v>15702</v>
      </c>
      <c r="E712" s="2" t="s">
        <v>15714</v>
      </c>
      <c r="F712" s="2" t="s">
        <v>15716</v>
      </c>
      <c r="G712" s="2" t="s">
        <v>15715</v>
      </c>
    </row>
    <row r="713" spans="1:7" x14ac:dyDescent="0.3">
      <c r="A713" s="98">
        <v>711</v>
      </c>
      <c r="B713" s="8" t="s">
        <v>15656</v>
      </c>
      <c r="C713" s="8" t="s">
        <v>15710</v>
      </c>
      <c r="D713" s="2" t="s">
        <v>15706</v>
      </c>
      <c r="E713" s="2" t="s">
        <v>15717</v>
      </c>
      <c r="F713" s="2" t="s">
        <v>15716</v>
      </c>
      <c r="G713" s="2" t="s">
        <v>15715</v>
      </c>
    </row>
    <row r="714" spans="1:7" x14ac:dyDescent="0.3">
      <c r="A714" s="98">
        <v>712</v>
      </c>
      <c r="B714" s="8" t="s">
        <v>15718</v>
      </c>
      <c r="C714" s="8" t="s">
        <v>15710</v>
      </c>
      <c r="D714" s="2" t="s">
        <v>15706</v>
      </c>
      <c r="E714" s="2" t="s">
        <v>15717</v>
      </c>
      <c r="F714" s="2" t="s">
        <v>15687</v>
      </c>
      <c r="G714" s="2" t="s">
        <v>15719</v>
      </c>
    </row>
    <row r="715" spans="1:7" x14ac:dyDescent="0.3">
      <c r="A715" s="98">
        <v>713</v>
      </c>
      <c r="B715" s="8" t="s">
        <v>15718</v>
      </c>
      <c r="C715" s="8" t="s">
        <v>15715</v>
      </c>
      <c r="D715" s="2" t="s">
        <v>15706</v>
      </c>
      <c r="E715" s="2" t="s">
        <v>15720</v>
      </c>
      <c r="F715" s="2" t="s">
        <v>15686</v>
      </c>
      <c r="G715" s="2" t="s">
        <v>15719</v>
      </c>
    </row>
    <row r="716" spans="1:7" x14ac:dyDescent="0.3">
      <c r="A716" s="98">
        <v>714</v>
      </c>
      <c r="B716" s="8" t="s">
        <v>15718</v>
      </c>
      <c r="C716" s="8" t="s">
        <v>15715</v>
      </c>
      <c r="D716" s="2" t="s">
        <v>15709</v>
      </c>
      <c r="E716" s="2" t="s">
        <v>15720</v>
      </c>
      <c r="F716" s="2" t="s">
        <v>15681</v>
      </c>
      <c r="G716" s="2" t="s">
        <v>15719</v>
      </c>
    </row>
    <row r="717" spans="1:7" x14ac:dyDescent="0.3">
      <c r="A717" s="98">
        <v>715</v>
      </c>
      <c r="B717" s="8" t="s">
        <v>15721</v>
      </c>
      <c r="C717" s="8" t="s">
        <v>15719</v>
      </c>
      <c r="D717" s="2" t="s">
        <v>15709</v>
      </c>
      <c r="E717" s="2" t="s">
        <v>15722</v>
      </c>
      <c r="F717" s="2" t="s">
        <v>15723</v>
      </c>
      <c r="G717" s="2" t="s">
        <v>15724</v>
      </c>
    </row>
    <row r="718" spans="1:7" x14ac:dyDescent="0.3">
      <c r="A718" s="98">
        <v>716</v>
      </c>
      <c r="B718" s="8" t="s">
        <v>15721</v>
      </c>
      <c r="C718" s="8" t="s">
        <v>15719</v>
      </c>
      <c r="D718" s="2" t="s">
        <v>15709</v>
      </c>
      <c r="E718" s="2" t="s">
        <v>15722</v>
      </c>
      <c r="F718" s="2" t="s">
        <v>15723</v>
      </c>
      <c r="G718" s="2" t="s">
        <v>15724</v>
      </c>
    </row>
    <row r="719" spans="1:7" x14ac:dyDescent="0.3">
      <c r="A719" s="98">
        <v>717</v>
      </c>
      <c r="B719" s="8" t="s">
        <v>15721</v>
      </c>
      <c r="C719" s="8" t="s">
        <v>15724</v>
      </c>
      <c r="D719" s="2" t="s">
        <v>15713</v>
      </c>
      <c r="E719" s="2" t="s">
        <v>15725</v>
      </c>
      <c r="F719" s="2" t="s">
        <v>15690</v>
      </c>
      <c r="G719" s="2" t="s">
        <v>15724</v>
      </c>
    </row>
    <row r="720" spans="1:7" x14ac:dyDescent="0.3">
      <c r="A720" s="98">
        <v>718</v>
      </c>
      <c r="B720" s="8" t="s">
        <v>15660</v>
      </c>
      <c r="C720" s="8" t="s">
        <v>15724</v>
      </c>
      <c r="D720" s="2" t="s">
        <v>15713</v>
      </c>
      <c r="E720" s="2" t="s">
        <v>15725</v>
      </c>
      <c r="F720" s="2" t="s">
        <v>15693</v>
      </c>
      <c r="G720" s="2" t="s">
        <v>15726</v>
      </c>
    </row>
    <row r="721" spans="1:7" x14ac:dyDescent="0.3">
      <c r="A721" s="98">
        <v>719</v>
      </c>
      <c r="B721" s="8" t="s">
        <v>15660</v>
      </c>
      <c r="C721" s="8" t="s">
        <v>15727</v>
      </c>
      <c r="D721" s="2" t="s">
        <v>15714</v>
      </c>
      <c r="E721" s="2" t="s">
        <v>15728</v>
      </c>
      <c r="F721" s="2" t="s">
        <v>15684</v>
      </c>
      <c r="G721" s="2" t="s">
        <v>15726</v>
      </c>
    </row>
    <row r="722" spans="1:7" x14ac:dyDescent="0.3">
      <c r="A722" s="98">
        <v>720</v>
      </c>
      <c r="B722" s="8" t="s">
        <v>15660</v>
      </c>
      <c r="C722" s="8" t="s">
        <v>15727</v>
      </c>
      <c r="D722" s="2" t="s">
        <v>15714</v>
      </c>
      <c r="E722" s="2" t="s">
        <v>15728</v>
      </c>
      <c r="F722" s="2" t="s">
        <v>15691</v>
      </c>
      <c r="G722" s="2" t="s">
        <v>15726</v>
      </c>
    </row>
    <row r="723" spans="1:7" x14ac:dyDescent="0.3">
      <c r="A723" s="98">
        <v>721</v>
      </c>
      <c r="B723" s="8" t="s">
        <v>15670</v>
      </c>
      <c r="C723" s="8" t="s">
        <v>15729</v>
      </c>
      <c r="D723" s="2" t="s">
        <v>15717</v>
      </c>
      <c r="E723" s="2" t="s">
        <v>15730</v>
      </c>
      <c r="F723" s="2" t="s">
        <v>15695</v>
      </c>
      <c r="G723" s="2" t="s">
        <v>15731</v>
      </c>
    </row>
    <row r="724" spans="1:7" x14ac:dyDescent="0.3">
      <c r="A724" s="98">
        <v>722</v>
      </c>
      <c r="B724" s="8" t="s">
        <v>15670</v>
      </c>
      <c r="C724" s="8" t="s">
        <v>15732</v>
      </c>
      <c r="D724" s="2" t="s">
        <v>15717</v>
      </c>
      <c r="E724" s="2" t="s">
        <v>15730</v>
      </c>
      <c r="F724" s="2" t="s">
        <v>15699</v>
      </c>
      <c r="G724" s="2" t="s">
        <v>15731</v>
      </c>
    </row>
    <row r="725" spans="1:7" x14ac:dyDescent="0.3">
      <c r="A725" s="98">
        <v>723</v>
      </c>
      <c r="B725" s="8" t="s">
        <v>15670</v>
      </c>
      <c r="C725" s="8" t="s">
        <v>15732</v>
      </c>
      <c r="D725" s="2" t="s">
        <v>15720</v>
      </c>
      <c r="E725" s="2" t="s">
        <v>15733</v>
      </c>
      <c r="F725" s="2" t="s">
        <v>15707</v>
      </c>
      <c r="G725" s="2" t="s">
        <v>15731</v>
      </c>
    </row>
    <row r="726" spans="1:7" x14ac:dyDescent="0.3">
      <c r="A726" s="98">
        <v>724</v>
      </c>
      <c r="B726" s="8" t="s">
        <v>15675</v>
      </c>
      <c r="C726" s="8" t="s">
        <v>15734</v>
      </c>
      <c r="D726" s="2" t="s">
        <v>15720</v>
      </c>
      <c r="E726" s="2" t="s">
        <v>15733</v>
      </c>
      <c r="F726" s="2" t="s">
        <v>15735</v>
      </c>
      <c r="G726" s="2" t="s">
        <v>15727</v>
      </c>
    </row>
    <row r="727" spans="1:7" x14ac:dyDescent="0.3">
      <c r="A727" s="98">
        <v>725</v>
      </c>
      <c r="B727" s="8" t="s">
        <v>15675</v>
      </c>
      <c r="C727" s="8" t="s">
        <v>15734</v>
      </c>
      <c r="D727" s="2" t="s">
        <v>15736</v>
      </c>
      <c r="E727" s="2" t="s">
        <v>15737</v>
      </c>
      <c r="F727" s="2" t="s">
        <v>15702</v>
      </c>
      <c r="G727" s="2" t="s">
        <v>15727</v>
      </c>
    </row>
    <row r="728" spans="1:7" x14ac:dyDescent="0.3">
      <c r="A728" s="98">
        <v>726</v>
      </c>
      <c r="B728" s="8" t="s">
        <v>15675</v>
      </c>
      <c r="C728" s="8" t="s">
        <v>15738</v>
      </c>
      <c r="D728" s="2" t="s">
        <v>15736</v>
      </c>
      <c r="E728" s="2" t="s">
        <v>15737</v>
      </c>
      <c r="F728" s="2" t="s">
        <v>15724</v>
      </c>
      <c r="G728" s="2" t="s">
        <v>15727</v>
      </c>
    </row>
    <row r="729" spans="1:7" x14ac:dyDescent="0.3">
      <c r="A729" s="98">
        <v>727</v>
      </c>
      <c r="B729" s="8" t="s">
        <v>15675</v>
      </c>
      <c r="C729" s="8" t="s">
        <v>15738</v>
      </c>
      <c r="D729" s="2" t="s">
        <v>15725</v>
      </c>
      <c r="E729" s="2" t="s">
        <v>15739</v>
      </c>
      <c r="F729" s="2" t="s">
        <v>15704</v>
      </c>
      <c r="G729" s="2" t="s">
        <v>15729</v>
      </c>
    </row>
    <row r="730" spans="1:7" x14ac:dyDescent="0.3">
      <c r="A730" s="98">
        <v>728</v>
      </c>
      <c r="B730" s="8" t="s">
        <v>15689</v>
      </c>
      <c r="C730" s="8" t="s">
        <v>15706</v>
      </c>
      <c r="D730" s="2" t="s">
        <v>15725</v>
      </c>
      <c r="E730" s="2" t="s">
        <v>15739</v>
      </c>
      <c r="F730" s="2" t="s">
        <v>15726</v>
      </c>
      <c r="G730" s="2" t="s">
        <v>15729</v>
      </c>
    </row>
    <row r="731" spans="1:7" x14ac:dyDescent="0.3">
      <c r="A731" s="98">
        <v>729</v>
      </c>
      <c r="B731" s="8" t="s">
        <v>15689</v>
      </c>
      <c r="C731" s="8" t="s">
        <v>15713</v>
      </c>
      <c r="D731" s="2" t="s">
        <v>15725</v>
      </c>
      <c r="E731" s="2" t="s">
        <v>15740</v>
      </c>
      <c r="F731" s="2" t="s">
        <v>15726</v>
      </c>
      <c r="G731" s="2" t="s">
        <v>15729</v>
      </c>
    </row>
    <row r="732" spans="1:7" x14ac:dyDescent="0.3">
      <c r="A732" s="98">
        <v>730</v>
      </c>
      <c r="B732" s="8" t="s">
        <v>15689</v>
      </c>
      <c r="C732" s="8" t="s">
        <v>15713</v>
      </c>
      <c r="D732" s="2" t="s">
        <v>15728</v>
      </c>
      <c r="E732" s="2" t="s">
        <v>15740</v>
      </c>
      <c r="F732" s="2" t="s">
        <v>15731</v>
      </c>
      <c r="G732" s="2" t="s">
        <v>15732</v>
      </c>
    </row>
    <row r="733" spans="1:7" x14ac:dyDescent="0.3">
      <c r="A733" s="98">
        <v>731</v>
      </c>
      <c r="B733" s="8" t="s">
        <v>15701</v>
      </c>
      <c r="C733" s="8" t="s">
        <v>15714</v>
      </c>
      <c r="D733" s="2" t="s">
        <v>15728</v>
      </c>
      <c r="E733" s="2" t="s">
        <v>15741</v>
      </c>
      <c r="F733" s="2" t="s">
        <v>15731</v>
      </c>
      <c r="G733" s="2" t="s">
        <v>15732</v>
      </c>
    </row>
    <row r="734" spans="1:7" x14ac:dyDescent="0.3">
      <c r="A734" s="98">
        <v>732</v>
      </c>
      <c r="B734" s="8" t="s">
        <v>15701</v>
      </c>
      <c r="C734" s="8" t="s">
        <v>15742</v>
      </c>
      <c r="D734" s="2" t="s">
        <v>15730</v>
      </c>
      <c r="E734" s="2" t="s">
        <v>15741</v>
      </c>
      <c r="F734" s="2" t="s">
        <v>15727</v>
      </c>
      <c r="G734" s="2" t="s">
        <v>15732</v>
      </c>
    </row>
    <row r="735" spans="1:7" x14ac:dyDescent="0.3">
      <c r="A735" s="98">
        <v>733</v>
      </c>
      <c r="B735" s="8" t="s">
        <v>15701</v>
      </c>
      <c r="C735" s="8" t="s">
        <v>15742</v>
      </c>
      <c r="D735" s="2" t="s">
        <v>15730</v>
      </c>
      <c r="E735" s="2" t="s">
        <v>15743</v>
      </c>
      <c r="F735" s="2" t="s">
        <v>15727</v>
      </c>
      <c r="G735" s="2" t="s">
        <v>15734</v>
      </c>
    </row>
    <row r="736" spans="1:7" x14ac:dyDescent="0.3">
      <c r="A736" s="98">
        <v>734</v>
      </c>
      <c r="B736" s="8" t="s">
        <v>15744</v>
      </c>
      <c r="C736" s="8" t="s">
        <v>15717</v>
      </c>
      <c r="D736" s="2" t="s">
        <v>15737</v>
      </c>
      <c r="E736" s="2" t="s">
        <v>15743</v>
      </c>
      <c r="F736" s="2" t="s">
        <v>15729</v>
      </c>
      <c r="G736" s="2" t="s">
        <v>15734</v>
      </c>
    </row>
    <row r="737" spans="1:7" x14ac:dyDescent="0.3">
      <c r="A737" s="98">
        <v>735</v>
      </c>
      <c r="B737" s="8" t="s">
        <v>15744</v>
      </c>
      <c r="C737" s="8" t="s">
        <v>15745</v>
      </c>
      <c r="D737" s="2" t="s">
        <v>15737</v>
      </c>
      <c r="E737" s="2" t="s">
        <v>15746</v>
      </c>
      <c r="F737" s="2" t="s">
        <v>15729</v>
      </c>
      <c r="G737" s="2" t="s">
        <v>15734</v>
      </c>
    </row>
    <row r="738" spans="1:7" x14ac:dyDescent="0.3">
      <c r="A738" s="98">
        <v>736</v>
      </c>
      <c r="B738" s="8" t="s">
        <v>15744</v>
      </c>
      <c r="C738" s="8" t="s">
        <v>15747</v>
      </c>
      <c r="D738" s="2" t="s">
        <v>15739</v>
      </c>
      <c r="E738" s="2" t="s">
        <v>15746</v>
      </c>
      <c r="F738" s="2" t="s">
        <v>15732</v>
      </c>
      <c r="G738" s="2" t="s">
        <v>15738</v>
      </c>
    </row>
    <row r="739" spans="1:7" x14ac:dyDescent="0.3">
      <c r="A739" s="98">
        <v>737</v>
      </c>
      <c r="B739" s="8" t="s">
        <v>15748</v>
      </c>
      <c r="C739" s="8" t="s">
        <v>15747</v>
      </c>
      <c r="D739" s="2" t="s">
        <v>15739</v>
      </c>
      <c r="E739" s="2" t="s">
        <v>15749</v>
      </c>
      <c r="F739" s="2" t="s">
        <v>15732</v>
      </c>
      <c r="G739" s="2" t="s">
        <v>15738</v>
      </c>
    </row>
    <row r="740" spans="1:7" x14ac:dyDescent="0.3">
      <c r="A740" s="98">
        <v>738</v>
      </c>
      <c r="B740" s="8" t="s">
        <v>15748</v>
      </c>
      <c r="C740" s="8" t="s">
        <v>15750</v>
      </c>
      <c r="D740" s="2" t="s">
        <v>15740</v>
      </c>
      <c r="E740" s="2" t="s">
        <v>15749</v>
      </c>
      <c r="F740" s="2" t="s">
        <v>15734</v>
      </c>
      <c r="G740" s="2" t="s">
        <v>15738</v>
      </c>
    </row>
    <row r="741" spans="1:7" x14ac:dyDescent="0.3">
      <c r="A741" s="98">
        <v>739</v>
      </c>
      <c r="B741" s="8" t="s">
        <v>15748</v>
      </c>
      <c r="C741" s="8" t="s">
        <v>15750</v>
      </c>
      <c r="D741" s="2" t="s">
        <v>15740</v>
      </c>
      <c r="E741" s="2" t="s">
        <v>15751</v>
      </c>
      <c r="F741" s="2" t="s">
        <v>15734</v>
      </c>
      <c r="G741" s="2" t="s">
        <v>15750</v>
      </c>
    </row>
    <row r="742" spans="1:7" x14ac:dyDescent="0.3">
      <c r="A742" s="98">
        <v>740</v>
      </c>
      <c r="B742" s="8" t="s">
        <v>15752</v>
      </c>
      <c r="C742" s="8" t="s">
        <v>15753</v>
      </c>
      <c r="D742" s="2" t="s">
        <v>15740</v>
      </c>
      <c r="E742" s="2" t="s">
        <v>15751</v>
      </c>
      <c r="F742" s="2" t="s">
        <v>15738</v>
      </c>
      <c r="G742" s="2" t="s">
        <v>15750</v>
      </c>
    </row>
    <row r="743" spans="1:7" x14ac:dyDescent="0.3">
      <c r="A743" s="98">
        <v>741</v>
      </c>
      <c r="B743" s="8" t="s">
        <v>15752</v>
      </c>
      <c r="C743" s="8" t="s">
        <v>15753</v>
      </c>
      <c r="D743" s="2" t="s">
        <v>15741</v>
      </c>
      <c r="E743" s="2" t="s">
        <v>15754</v>
      </c>
      <c r="F743" s="2" t="s">
        <v>15738</v>
      </c>
      <c r="G743" s="2" t="s">
        <v>15750</v>
      </c>
    </row>
    <row r="744" spans="1:7" x14ac:dyDescent="0.3">
      <c r="A744" s="98">
        <v>742</v>
      </c>
      <c r="B744" s="8" t="s">
        <v>15752</v>
      </c>
      <c r="C744" s="8" t="s">
        <v>15755</v>
      </c>
      <c r="D744" s="2" t="s">
        <v>15741</v>
      </c>
      <c r="E744" s="2" t="s">
        <v>15754</v>
      </c>
      <c r="F744" s="2" t="s">
        <v>15756</v>
      </c>
      <c r="G744" s="2" t="s">
        <v>15753</v>
      </c>
    </row>
    <row r="745" spans="1:7" x14ac:dyDescent="0.3">
      <c r="A745" s="98">
        <v>743</v>
      </c>
      <c r="B745" s="8" t="s">
        <v>15757</v>
      </c>
      <c r="C745" s="8" t="s">
        <v>15755</v>
      </c>
      <c r="D745" s="2" t="s">
        <v>15758</v>
      </c>
      <c r="E745" s="2" t="s">
        <v>15759</v>
      </c>
      <c r="F745" s="2" t="s">
        <v>15756</v>
      </c>
      <c r="G745" s="2" t="s">
        <v>15753</v>
      </c>
    </row>
    <row r="746" spans="1:7" x14ac:dyDescent="0.3">
      <c r="A746" s="98">
        <v>744</v>
      </c>
      <c r="B746" s="8" t="s">
        <v>15757</v>
      </c>
      <c r="C746" s="8" t="s">
        <v>15760</v>
      </c>
      <c r="D746" s="2" t="s">
        <v>15758</v>
      </c>
      <c r="E746" s="2" t="s">
        <v>15759</v>
      </c>
      <c r="F746" s="2" t="s">
        <v>15709</v>
      </c>
      <c r="G746" s="2" t="s">
        <v>15753</v>
      </c>
    </row>
    <row r="747" spans="1:7" x14ac:dyDescent="0.3">
      <c r="A747" s="98">
        <v>745</v>
      </c>
      <c r="B747" s="8" t="s">
        <v>15757</v>
      </c>
      <c r="C747" s="8" t="s">
        <v>15760</v>
      </c>
      <c r="D747" s="2" t="s">
        <v>15749</v>
      </c>
      <c r="E747" s="2" t="s">
        <v>15761</v>
      </c>
      <c r="F747" s="2" t="s">
        <v>15711</v>
      </c>
      <c r="G747" s="2" t="s">
        <v>15755</v>
      </c>
    </row>
    <row r="748" spans="1:7" x14ac:dyDescent="0.3">
      <c r="A748" s="98">
        <v>746</v>
      </c>
      <c r="B748" s="8" t="s">
        <v>15762</v>
      </c>
      <c r="C748" s="8" t="s">
        <v>15763</v>
      </c>
      <c r="D748" s="2" t="s">
        <v>15749</v>
      </c>
      <c r="E748" s="2" t="s">
        <v>15761</v>
      </c>
      <c r="F748" s="2" t="s">
        <v>15745</v>
      </c>
      <c r="G748" s="2" t="s">
        <v>15755</v>
      </c>
    </row>
    <row r="749" spans="1:7" x14ac:dyDescent="0.3">
      <c r="A749" s="98">
        <v>747</v>
      </c>
      <c r="B749" s="8" t="s">
        <v>15762</v>
      </c>
      <c r="C749" s="8" t="s">
        <v>15763</v>
      </c>
      <c r="D749" s="2" t="s">
        <v>15751</v>
      </c>
      <c r="E749" s="2" t="s">
        <v>15764</v>
      </c>
      <c r="F749" s="2" t="s">
        <v>15745</v>
      </c>
      <c r="G749" s="2" t="s">
        <v>15755</v>
      </c>
    </row>
    <row r="750" spans="1:7" x14ac:dyDescent="0.3">
      <c r="A750" s="98">
        <v>748</v>
      </c>
      <c r="B750" s="8" t="s">
        <v>15762</v>
      </c>
      <c r="C750" s="8" t="s">
        <v>15765</v>
      </c>
      <c r="D750" s="2" t="s">
        <v>15751</v>
      </c>
      <c r="E750" s="2" t="s">
        <v>15764</v>
      </c>
      <c r="F750" s="2" t="s">
        <v>15747</v>
      </c>
      <c r="G750" s="2" t="s">
        <v>15763</v>
      </c>
    </row>
    <row r="751" spans="1:7" x14ac:dyDescent="0.3">
      <c r="A751" s="98">
        <v>749</v>
      </c>
      <c r="B751" s="8" t="s">
        <v>15734</v>
      </c>
      <c r="C751" s="8" t="s">
        <v>15765</v>
      </c>
      <c r="D751" s="2" t="s">
        <v>15754</v>
      </c>
      <c r="E751" s="2" t="s">
        <v>15766</v>
      </c>
      <c r="F751" s="2" t="s">
        <v>15747</v>
      </c>
      <c r="G751" s="2" t="s">
        <v>15763</v>
      </c>
    </row>
    <row r="752" spans="1:7" x14ac:dyDescent="0.3">
      <c r="A752" s="98">
        <v>750</v>
      </c>
      <c r="B752" s="8" t="s">
        <v>15734</v>
      </c>
      <c r="C752" s="8" t="s">
        <v>15767</v>
      </c>
      <c r="D752" s="2" t="s">
        <v>15754</v>
      </c>
      <c r="E752" s="2" t="s">
        <v>15766</v>
      </c>
      <c r="F752" s="2" t="s">
        <v>15768</v>
      </c>
      <c r="G752" s="2" t="s">
        <v>15763</v>
      </c>
    </row>
    <row r="753" spans="1:7" x14ac:dyDescent="0.3">
      <c r="A753" s="98">
        <v>751</v>
      </c>
      <c r="B753" s="8" t="s">
        <v>15734</v>
      </c>
      <c r="C753" s="8" t="s">
        <v>15767</v>
      </c>
      <c r="D753" s="2" t="s">
        <v>15761</v>
      </c>
      <c r="E753" s="2" t="s">
        <v>15769</v>
      </c>
      <c r="F753" s="2" t="s">
        <v>15768</v>
      </c>
      <c r="G753" s="2" t="s">
        <v>15765</v>
      </c>
    </row>
    <row r="754" spans="1:7" x14ac:dyDescent="0.3">
      <c r="A754" s="98">
        <v>752</v>
      </c>
      <c r="B754" s="8" t="s">
        <v>15734</v>
      </c>
      <c r="C754" s="8" t="s">
        <v>15730</v>
      </c>
      <c r="D754" s="2" t="s">
        <v>15761</v>
      </c>
      <c r="E754" s="2" t="s">
        <v>15769</v>
      </c>
      <c r="F754" s="2" t="s">
        <v>15753</v>
      </c>
      <c r="G754" s="2" t="s">
        <v>15765</v>
      </c>
    </row>
    <row r="755" spans="1:7" x14ac:dyDescent="0.3">
      <c r="A755" s="98">
        <v>753</v>
      </c>
      <c r="B755" s="8" t="s">
        <v>15770</v>
      </c>
      <c r="C755" s="8" t="s">
        <v>15730</v>
      </c>
      <c r="D755" s="2" t="s">
        <v>15764</v>
      </c>
      <c r="E755" s="2" t="s">
        <v>15771</v>
      </c>
      <c r="F755" s="2" t="s">
        <v>15755</v>
      </c>
      <c r="G755" s="2" t="s">
        <v>15765</v>
      </c>
    </row>
    <row r="756" spans="1:7" x14ac:dyDescent="0.3">
      <c r="A756" s="98">
        <v>754</v>
      </c>
      <c r="B756" s="8" t="s">
        <v>15770</v>
      </c>
      <c r="C756" s="8" t="s">
        <v>15772</v>
      </c>
      <c r="D756" s="2" t="s">
        <v>15764</v>
      </c>
      <c r="E756" s="2" t="s">
        <v>15771</v>
      </c>
      <c r="F756" s="2" t="s">
        <v>15720</v>
      </c>
      <c r="G756" s="2" t="s">
        <v>15730</v>
      </c>
    </row>
    <row r="757" spans="1:7" x14ac:dyDescent="0.3">
      <c r="A757" s="98">
        <v>755</v>
      </c>
      <c r="B757" s="8" t="s">
        <v>15770</v>
      </c>
      <c r="C757" s="8" t="s">
        <v>15772</v>
      </c>
      <c r="D757" s="2" t="s">
        <v>15773</v>
      </c>
      <c r="E757" s="2" t="s">
        <v>15774</v>
      </c>
      <c r="F757" s="2" t="s">
        <v>15736</v>
      </c>
      <c r="G757" s="2" t="s">
        <v>15730</v>
      </c>
    </row>
    <row r="758" spans="1:7" x14ac:dyDescent="0.3">
      <c r="A758" s="98">
        <v>756</v>
      </c>
      <c r="B758" s="8" t="s">
        <v>15775</v>
      </c>
      <c r="C758" s="8" t="s">
        <v>15776</v>
      </c>
      <c r="D758" s="2" t="s">
        <v>15773</v>
      </c>
      <c r="E758" s="2" t="s">
        <v>15774</v>
      </c>
      <c r="F758" s="2" t="s">
        <v>15722</v>
      </c>
      <c r="G758" s="2" t="s">
        <v>15730</v>
      </c>
    </row>
    <row r="759" spans="1:7" x14ac:dyDescent="0.3">
      <c r="A759" s="98">
        <v>757</v>
      </c>
      <c r="B759" s="8" t="s">
        <v>15775</v>
      </c>
      <c r="C759" s="8" t="s">
        <v>15776</v>
      </c>
      <c r="D759" s="2" t="s">
        <v>15766</v>
      </c>
      <c r="E759" s="2" t="s">
        <v>15777</v>
      </c>
      <c r="F759" s="2" t="s">
        <v>15725</v>
      </c>
      <c r="G759" s="2" t="s">
        <v>15772</v>
      </c>
    </row>
    <row r="760" spans="1:7" x14ac:dyDescent="0.3">
      <c r="A760" s="98">
        <v>758</v>
      </c>
      <c r="B760" s="8" t="s">
        <v>15775</v>
      </c>
      <c r="C760" s="8" t="s">
        <v>15778</v>
      </c>
      <c r="D760" s="2" t="s">
        <v>15766</v>
      </c>
      <c r="E760" s="2" t="s">
        <v>15777</v>
      </c>
      <c r="F760" s="2" t="s">
        <v>15728</v>
      </c>
      <c r="G760" s="2" t="s">
        <v>15772</v>
      </c>
    </row>
    <row r="761" spans="1:7" x14ac:dyDescent="0.3">
      <c r="A761" s="98">
        <v>759</v>
      </c>
      <c r="B761" s="8" t="s">
        <v>15742</v>
      </c>
      <c r="C761" s="8" t="s">
        <v>15779</v>
      </c>
      <c r="D761" s="2" t="s">
        <v>15766</v>
      </c>
      <c r="E761" s="2" t="s">
        <v>15780</v>
      </c>
      <c r="F761" s="2" t="s">
        <v>15730</v>
      </c>
      <c r="G761" s="2" t="s">
        <v>15772</v>
      </c>
    </row>
    <row r="762" spans="1:7" x14ac:dyDescent="0.3">
      <c r="A762" s="98">
        <v>760</v>
      </c>
      <c r="B762" s="8" t="s">
        <v>15742</v>
      </c>
      <c r="C762" s="8" t="s">
        <v>15779</v>
      </c>
      <c r="D762" s="2" t="s">
        <v>15780</v>
      </c>
      <c r="E762" s="2" t="s">
        <v>15780</v>
      </c>
      <c r="F762" s="2" t="s">
        <v>15781</v>
      </c>
      <c r="G762" s="2" t="s">
        <v>15776</v>
      </c>
    </row>
    <row r="763" spans="1:7" x14ac:dyDescent="0.3">
      <c r="A763" s="98">
        <v>761</v>
      </c>
      <c r="B763" s="8" t="s">
        <v>15742</v>
      </c>
      <c r="C763" s="8" t="s">
        <v>15782</v>
      </c>
      <c r="D763" s="2" t="s">
        <v>15780</v>
      </c>
      <c r="E763" s="2" t="s">
        <v>15783</v>
      </c>
      <c r="F763" s="2" t="s">
        <v>15781</v>
      </c>
      <c r="G763" s="2" t="s">
        <v>15776</v>
      </c>
    </row>
    <row r="764" spans="1:7" x14ac:dyDescent="0.3">
      <c r="A764" s="98">
        <v>762</v>
      </c>
      <c r="B764" s="8" t="s">
        <v>15750</v>
      </c>
      <c r="C764" s="8" t="s">
        <v>15782</v>
      </c>
      <c r="D764" s="2" t="s">
        <v>15780</v>
      </c>
      <c r="E764" s="16" t="s">
        <v>15783</v>
      </c>
      <c r="F764" s="2" t="s">
        <v>15776</v>
      </c>
      <c r="G764" s="2" t="s">
        <v>15776</v>
      </c>
    </row>
    <row r="765" spans="1:7" x14ac:dyDescent="0.3">
      <c r="A765" s="98">
        <v>763</v>
      </c>
      <c r="B765" s="8" t="s">
        <v>15750</v>
      </c>
      <c r="C765" s="8" t="s">
        <v>15784</v>
      </c>
      <c r="D765" s="2" t="s">
        <v>15785</v>
      </c>
      <c r="E765" s="2" t="s">
        <v>15785</v>
      </c>
      <c r="F765" s="2" t="s">
        <v>15778</v>
      </c>
      <c r="G765" s="2" t="s">
        <v>15778</v>
      </c>
    </row>
    <row r="766" spans="1:7" x14ac:dyDescent="0.3">
      <c r="A766" s="98">
        <v>764</v>
      </c>
      <c r="B766" s="8" t="s">
        <v>15750</v>
      </c>
      <c r="C766" s="8" t="s">
        <v>15784</v>
      </c>
      <c r="D766" s="2" t="s">
        <v>15785</v>
      </c>
      <c r="E766" s="2" t="s">
        <v>15785</v>
      </c>
      <c r="F766" s="2" t="s">
        <v>15786</v>
      </c>
      <c r="G766" s="2" t="s">
        <v>15778</v>
      </c>
    </row>
    <row r="767" spans="1:7" x14ac:dyDescent="0.3">
      <c r="A767" s="98">
        <v>765</v>
      </c>
      <c r="B767" s="8" t="s">
        <v>15750</v>
      </c>
      <c r="C767" s="8" t="s">
        <v>15787</v>
      </c>
      <c r="D767" s="2" t="s">
        <v>15785</v>
      </c>
      <c r="E767" s="2" t="s">
        <v>15788</v>
      </c>
      <c r="F767" s="2" t="s">
        <v>15786</v>
      </c>
      <c r="G767" s="2" t="s">
        <v>15778</v>
      </c>
    </row>
    <row r="768" spans="1:7" x14ac:dyDescent="0.3">
      <c r="A768" s="98">
        <v>766</v>
      </c>
      <c r="B768" s="8" t="s">
        <v>15789</v>
      </c>
      <c r="C768" s="8" t="s">
        <v>15743</v>
      </c>
      <c r="D768" s="2" t="s">
        <v>15790</v>
      </c>
      <c r="E768" s="2" t="s">
        <v>15788</v>
      </c>
      <c r="F768" s="2" t="s">
        <v>15779</v>
      </c>
      <c r="G768" s="2" t="s">
        <v>15786</v>
      </c>
    </row>
    <row r="769" spans="1:7" x14ac:dyDescent="0.3">
      <c r="A769" s="98">
        <v>767</v>
      </c>
      <c r="B769" s="8" t="s">
        <v>15789</v>
      </c>
      <c r="C769" s="8" t="s">
        <v>15746</v>
      </c>
      <c r="D769" s="2" t="s">
        <v>15790</v>
      </c>
      <c r="E769" s="2" t="s">
        <v>15791</v>
      </c>
      <c r="F769" s="2" t="s">
        <v>15782</v>
      </c>
      <c r="G769" s="2" t="s">
        <v>15786</v>
      </c>
    </row>
    <row r="770" spans="1:7" x14ac:dyDescent="0.3">
      <c r="A770" s="98">
        <v>768</v>
      </c>
      <c r="B770" s="8" t="s">
        <v>15789</v>
      </c>
      <c r="C770" s="8" t="s">
        <v>15749</v>
      </c>
      <c r="D770" s="2" t="s">
        <v>15790</v>
      </c>
      <c r="E770" s="2" t="s">
        <v>15791</v>
      </c>
      <c r="F770" s="2" t="s">
        <v>15733</v>
      </c>
      <c r="G770" s="2" t="s">
        <v>15786</v>
      </c>
    </row>
    <row r="771" spans="1:7" x14ac:dyDescent="0.3">
      <c r="A771" s="98">
        <v>769</v>
      </c>
      <c r="B771" s="8" t="s">
        <v>15792</v>
      </c>
      <c r="C771" s="8" t="s">
        <v>15749</v>
      </c>
      <c r="D771" s="2" t="s">
        <v>15793</v>
      </c>
      <c r="E771" s="2" t="s">
        <v>15790</v>
      </c>
      <c r="F771" s="2" t="s">
        <v>15737</v>
      </c>
      <c r="G771" s="2" t="s">
        <v>15779</v>
      </c>
    </row>
    <row r="772" spans="1:7" x14ac:dyDescent="0.3">
      <c r="A772" s="98">
        <v>770</v>
      </c>
      <c r="B772" s="8" t="s">
        <v>15792</v>
      </c>
      <c r="C772" s="8" t="s">
        <v>15751</v>
      </c>
      <c r="D772" s="2" t="s">
        <v>15793</v>
      </c>
      <c r="E772" s="2" t="s">
        <v>15790</v>
      </c>
      <c r="F772" s="2" t="s">
        <v>15739</v>
      </c>
      <c r="G772" s="2" t="s">
        <v>15779</v>
      </c>
    </row>
    <row r="773" spans="1:7" x14ac:dyDescent="0.3">
      <c r="A773" s="98">
        <v>771</v>
      </c>
      <c r="B773" s="8" t="s">
        <v>15792</v>
      </c>
      <c r="C773" s="8" t="s">
        <v>15751</v>
      </c>
      <c r="D773" s="2" t="s">
        <v>15794</v>
      </c>
      <c r="E773" s="2" t="s">
        <v>15795</v>
      </c>
      <c r="F773" s="2" t="s">
        <v>15740</v>
      </c>
      <c r="G773" s="2" t="s">
        <v>15779</v>
      </c>
    </row>
    <row r="774" spans="1:7" x14ac:dyDescent="0.3">
      <c r="A774" s="98">
        <v>772</v>
      </c>
      <c r="B774" s="8" t="s">
        <v>15760</v>
      </c>
      <c r="C774" s="8" t="s">
        <v>15754</v>
      </c>
      <c r="D774" s="2" t="s">
        <v>15794</v>
      </c>
      <c r="E774" s="2" t="s">
        <v>15795</v>
      </c>
      <c r="F774" s="2" t="s">
        <v>15741</v>
      </c>
      <c r="G774" s="2" t="s">
        <v>15782</v>
      </c>
    </row>
    <row r="775" spans="1:7" x14ac:dyDescent="0.3">
      <c r="A775" s="98">
        <v>773</v>
      </c>
      <c r="B775" s="8" t="s">
        <v>15760</v>
      </c>
      <c r="C775" s="8" t="s">
        <v>15754</v>
      </c>
      <c r="D775" s="2" t="s">
        <v>15795</v>
      </c>
      <c r="E775" s="2" t="s">
        <v>15796</v>
      </c>
      <c r="F775" s="2" t="s">
        <v>15746</v>
      </c>
      <c r="G775" s="2" t="s">
        <v>15782</v>
      </c>
    </row>
    <row r="776" spans="1:7" x14ac:dyDescent="0.3">
      <c r="A776" s="98">
        <v>774</v>
      </c>
      <c r="B776" s="8" t="s">
        <v>15760</v>
      </c>
      <c r="C776" s="8" t="s">
        <v>15759</v>
      </c>
      <c r="D776" s="2" t="s">
        <v>15795</v>
      </c>
      <c r="E776" s="2" t="s">
        <v>15796</v>
      </c>
      <c r="F776" s="2" t="s">
        <v>15749</v>
      </c>
      <c r="G776" s="2" t="s">
        <v>15782</v>
      </c>
    </row>
    <row r="777" spans="1:7" x14ac:dyDescent="0.3">
      <c r="A777" s="98">
        <v>775</v>
      </c>
      <c r="B777" s="8" t="s">
        <v>15767</v>
      </c>
      <c r="C777" s="8" t="s">
        <v>15797</v>
      </c>
      <c r="D777" s="2" t="s">
        <v>15798</v>
      </c>
      <c r="E777" s="2" t="s">
        <v>15798</v>
      </c>
      <c r="F777" s="2" t="s">
        <v>15749</v>
      </c>
      <c r="G777" s="2" t="s">
        <v>15784</v>
      </c>
    </row>
    <row r="778" spans="1:7" x14ac:dyDescent="0.3">
      <c r="A778" s="98">
        <v>776</v>
      </c>
      <c r="B778" s="8" t="s">
        <v>15767</v>
      </c>
      <c r="C778" s="8" t="s">
        <v>15797</v>
      </c>
      <c r="D778" s="2" t="s">
        <v>15798</v>
      </c>
      <c r="E778" s="2" t="s">
        <v>15798</v>
      </c>
      <c r="F778" s="2" t="s">
        <v>15751</v>
      </c>
      <c r="G778" s="2" t="s">
        <v>15784</v>
      </c>
    </row>
    <row r="779" spans="1:7" x14ac:dyDescent="0.3">
      <c r="A779" s="98">
        <v>777</v>
      </c>
      <c r="B779" s="8" t="s">
        <v>15767</v>
      </c>
      <c r="C779" s="8" t="s">
        <v>15774</v>
      </c>
      <c r="D779" s="2" t="s">
        <v>15799</v>
      </c>
      <c r="E779" s="2" t="s">
        <v>15799</v>
      </c>
      <c r="F779" s="2" t="s">
        <v>15751</v>
      </c>
      <c r="G779" s="2" t="s">
        <v>15784</v>
      </c>
    </row>
    <row r="780" spans="1:7" x14ac:dyDescent="0.3">
      <c r="A780" s="98">
        <v>778</v>
      </c>
      <c r="B780" s="8" t="s">
        <v>15800</v>
      </c>
      <c r="C780" s="8" t="s">
        <v>15774</v>
      </c>
      <c r="D780" s="2" t="s">
        <v>15799</v>
      </c>
      <c r="E780" s="2" t="s">
        <v>15799</v>
      </c>
      <c r="F780" s="2" t="s">
        <v>15754</v>
      </c>
      <c r="G780" s="2" t="s">
        <v>15743</v>
      </c>
    </row>
    <row r="781" spans="1:7" x14ac:dyDescent="0.3">
      <c r="A781" s="98">
        <v>779</v>
      </c>
      <c r="B781" s="8" t="s">
        <v>15800</v>
      </c>
      <c r="C781" s="8" t="s">
        <v>15777</v>
      </c>
      <c r="D781" s="2" t="s">
        <v>15801</v>
      </c>
      <c r="E781" s="2" t="s">
        <v>15801</v>
      </c>
      <c r="F781" s="2" t="s">
        <v>15754</v>
      </c>
      <c r="G781" s="2" t="s">
        <v>15743</v>
      </c>
    </row>
    <row r="782" spans="1:7" x14ac:dyDescent="0.3">
      <c r="A782" s="98">
        <v>780</v>
      </c>
      <c r="B782" s="8" t="s">
        <v>15800</v>
      </c>
      <c r="C782" s="8" t="s">
        <v>15777</v>
      </c>
      <c r="D782" s="2" t="s">
        <v>15801</v>
      </c>
      <c r="E782" s="2" t="s">
        <v>15801</v>
      </c>
      <c r="F782" s="2" t="s">
        <v>15761</v>
      </c>
      <c r="G782" s="2" t="s">
        <v>15743</v>
      </c>
    </row>
    <row r="783" spans="1:7" x14ac:dyDescent="0.3">
      <c r="A783" s="98">
        <v>781</v>
      </c>
      <c r="B783" s="8" t="s">
        <v>15802</v>
      </c>
      <c r="C783" s="8" t="s">
        <v>15803</v>
      </c>
      <c r="D783" s="2" t="s">
        <v>15801</v>
      </c>
      <c r="E783" s="2" t="s">
        <v>15804</v>
      </c>
      <c r="F783" s="2" t="s">
        <v>15764</v>
      </c>
      <c r="G783" s="2" t="s">
        <v>15749</v>
      </c>
    </row>
    <row r="784" spans="1:7" x14ac:dyDescent="0.3">
      <c r="A784" s="98">
        <v>782</v>
      </c>
      <c r="B784" s="8" t="s">
        <v>15802</v>
      </c>
      <c r="C784" s="8" t="s">
        <v>15803</v>
      </c>
      <c r="D784" s="2" t="s">
        <v>15804</v>
      </c>
      <c r="E784" s="2" t="s">
        <v>15804</v>
      </c>
      <c r="F784" s="2" t="s">
        <v>15773</v>
      </c>
      <c r="G784" s="2" t="s">
        <v>15749</v>
      </c>
    </row>
    <row r="785" spans="1:7" x14ac:dyDescent="0.3">
      <c r="A785" s="98">
        <v>783</v>
      </c>
      <c r="B785" s="8" t="s">
        <v>15802</v>
      </c>
      <c r="C785" s="8" t="s">
        <v>15805</v>
      </c>
      <c r="D785" s="2" t="s">
        <v>15804</v>
      </c>
      <c r="E785" s="2" t="s">
        <v>15806</v>
      </c>
      <c r="F785" s="2" t="s">
        <v>15766</v>
      </c>
      <c r="G785" s="2" t="s">
        <v>15749</v>
      </c>
    </row>
    <row r="786" spans="1:7" x14ac:dyDescent="0.3">
      <c r="A786" s="98">
        <v>784</v>
      </c>
      <c r="B786" s="8" t="s">
        <v>15807</v>
      </c>
      <c r="C786" s="8" t="s">
        <v>15805</v>
      </c>
      <c r="D786" s="2" t="s">
        <v>15806</v>
      </c>
      <c r="E786" s="2" t="s">
        <v>15806</v>
      </c>
      <c r="F786" s="2" t="s">
        <v>15769</v>
      </c>
      <c r="G786" s="2" t="s">
        <v>15751</v>
      </c>
    </row>
    <row r="787" spans="1:7" x14ac:dyDescent="0.3">
      <c r="A787" s="98">
        <v>785</v>
      </c>
      <c r="B787" s="8" t="s">
        <v>15807</v>
      </c>
      <c r="C787" s="8" t="s">
        <v>15788</v>
      </c>
      <c r="D787" s="2" t="s">
        <v>15806</v>
      </c>
      <c r="E787" s="2" t="s">
        <v>15808</v>
      </c>
      <c r="F787" s="2" t="s">
        <v>15774</v>
      </c>
      <c r="G787" s="2" t="s">
        <v>15751</v>
      </c>
    </row>
    <row r="788" spans="1:7" x14ac:dyDescent="0.3">
      <c r="A788" s="98">
        <v>786</v>
      </c>
      <c r="B788" s="8" t="s">
        <v>15807</v>
      </c>
      <c r="C788" s="8" t="s">
        <v>15788</v>
      </c>
      <c r="D788" s="2" t="s">
        <v>15808</v>
      </c>
      <c r="E788" s="2" t="s">
        <v>15808</v>
      </c>
      <c r="F788" s="2" t="s">
        <v>15777</v>
      </c>
      <c r="G788" s="2" t="s">
        <v>15751</v>
      </c>
    </row>
    <row r="789" spans="1:7" x14ac:dyDescent="0.3">
      <c r="A789" s="98">
        <v>787</v>
      </c>
      <c r="B789" s="8" t="s">
        <v>15787</v>
      </c>
      <c r="C789" s="8" t="s">
        <v>15791</v>
      </c>
      <c r="D789" s="2" t="s">
        <v>15808</v>
      </c>
      <c r="E789" s="2" t="s">
        <v>15809</v>
      </c>
      <c r="F789" s="2" t="s">
        <v>15780</v>
      </c>
      <c r="G789" s="2" t="s">
        <v>15754</v>
      </c>
    </row>
    <row r="790" spans="1:7" x14ac:dyDescent="0.3">
      <c r="A790" s="98">
        <v>788</v>
      </c>
      <c r="B790" s="8" t="s">
        <v>15787</v>
      </c>
      <c r="C790" s="8" t="s">
        <v>15791</v>
      </c>
      <c r="D790" s="2" t="s">
        <v>15809</v>
      </c>
      <c r="E790" s="2" t="s">
        <v>15809</v>
      </c>
      <c r="F790" s="2" t="s">
        <v>15783</v>
      </c>
      <c r="G790" s="2" t="s">
        <v>15754</v>
      </c>
    </row>
    <row r="791" spans="1:7" x14ac:dyDescent="0.3">
      <c r="A791" s="98">
        <v>789</v>
      </c>
      <c r="B791" s="8" t="s">
        <v>15787</v>
      </c>
      <c r="C791" s="8" t="s">
        <v>15790</v>
      </c>
      <c r="D791" s="2" t="s">
        <v>15809</v>
      </c>
      <c r="E791" s="2" t="s">
        <v>15810</v>
      </c>
      <c r="F791" s="2" t="s">
        <v>15785</v>
      </c>
      <c r="G791" s="2" t="s">
        <v>15754</v>
      </c>
    </row>
    <row r="792" spans="1:7" x14ac:dyDescent="0.3">
      <c r="A792" s="98">
        <v>790</v>
      </c>
      <c r="B792" s="8" t="s">
        <v>15811</v>
      </c>
      <c r="C792" s="8" t="s">
        <v>15790</v>
      </c>
      <c r="D792" s="2" t="s">
        <v>15809</v>
      </c>
      <c r="E792" s="2" t="s">
        <v>15810</v>
      </c>
      <c r="F792" s="2" t="s">
        <v>15791</v>
      </c>
      <c r="G792" s="2" t="s">
        <v>15759</v>
      </c>
    </row>
    <row r="793" spans="1:7" x14ac:dyDescent="0.3">
      <c r="A793" s="98">
        <v>791</v>
      </c>
      <c r="B793" s="8" t="s">
        <v>15811</v>
      </c>
      <c r="C793" s="8" t="s">
        <v>15812</v>
      </c>
      <c r="D793" s="2" t="s">
        <v>15810</v>
      </c>
      <c r="E793" s="2" t="s">
        <v>15813</v>
      </c>
      <c r="F793" s="2" t="s">
        <v>15790</v>
      </c>
      <c r="G793" s="2" t="s">
        <v>15759</v>
      </c>
    </row>
    <row r="794" spans="1:7" x14ac:dyDescent="0.3">
      <c r="A794" s="98">
        <v>792</v>
      </c>
      <c r="B794" s="8" t="s">
        <v>15811</v>
      </c>
      <c r="C794" s="8" t="s">
        <v>15812</v>
      </c>
      <c r="D794" s="2" t="s">
        <v>15810</v>
      </c>
      <c r="E794" s="2" t="s">
        <v>15813</v>
      </c>
      <c r="F794" s="2" t="s">
        <v>15794</v>
      </c>
      <c r="G794" s="2" t="s">
        <v>15759</v>
      </c>
    </row>
    <row r="795" spans="1:7" x14ac:dyDescent="0.3">
      <c r="A795" s="98">
        <v>793</v>
      </c>
      <c r="B795" s="8" t="s">
        <v>15811</v>
      </c>
      <c r="C795" s="8" t="s">
        <v>15798</v>
      </c>
      <c r="D795" s="2" t="s">
        <v>15814</v>
      </c>
      <c r="E795" s="2" t="s">
        <v>15815</v>
      </c>
      <c r="F795" s="2" t="s">
        <v>15795</v>
      </c>
      <c r="G795" s="2" t="s">
        <v>15773</v>
      </c>
    </row>
    <row r="796" spans="1:7" x14ac:dyDescent="0.3">
      <c r="A796" s="98">
        <v>794</v>
      </c>
      <c r="B796" s="8" t="s">
        <v>15816</v>
      </c>
      <c r="C796" s="8" t="s">
        <v>15798</v>
      </c>
      <c r="D796" s="2" t="s">
        <v>15814</v>
      </c>
      <c r="E796" s="2" t="s">
        <v>15815</v>
      </c>
      <c r="F796" s="2" t="s">
        <v>15812</v>
      </c>
      <c r="G796" s="2" t="s">
        <v>15773</v>
      </c>
    </row>
    <row r="797" spans="1:7" x14ac:dyDescent="0.3">
      <c r="A797" s="98">
        <v>795</v>
      </c>
      <c r="B797" s="8" t="s">
        <v>15816</v>
      </c>
      <c r="C797" s="8" t="s">
        <v>15799</v>
      </c>
      <c r="D797" s="2" t="s">
        <v>15813</v>
      </c>
      <c r="E797" s="2" t="s">
        <v>15817</v>
      </c>
      <c r="F797" s="2" t="s">
        <v>15798</v>
      </c>
      <c r="G797" s="2" t="s">
        <v>15773</v>
      </c>
    </row>
    <row r="798" spans="1:7" x14ac:dyDescent="0.3">
      <c r="A798" s="98">
        <v>796</v>
      </c>
      <c r="B798" s="8" t="s">
        <v>15816</v>
      </c>
      <c r="C798" s="8" t="s">
        <v>15799</v>
      </c>
      <c r="D798" s="2" t="s">
        <v>15813</v>
      </c>
      <c r="E798" s="2" t="s">
        <v>15817</v>
      </c>
      <c r="F798" s="2" t="s">
        <v>15799</v>
      </c>
      <c r="G798" s="2" t="s">
        <v>15797</v>
      </c>
    </row>
    <row r="799" spans="1:7" x14ac:dyDescent="0.3">
      <c r="A799" s="98">
        <v>797</v>
      </c>
      <c r="B799" s="8" t="s">
        <v>15797</v>
      </c>
      <c r="C799" s="8" t="s">
        <v>15801</v>
      </c>
      <c r="D799" s="2" t="s">
        <v>15815</v>
      </c>
      <c r="E799" s="2" t="s">
        <v>15818</v>
      </c>
      <c r="F799" s="2" t="s">
        <v>15801</v>
      </c>
      <c r="G799" s="2" t="s">
        <v>15797</v>
      </c>
    </row>
    <row r="800" spans="1:7" x14ac:dyDescent="0.3">
      <c r="A800" s="98">
        <v>798</v>
      </c>
      <c r="B800" s="8" t="s">
        <v>15797</v>
      </c>
      <c r="C800" s="8" t="s">
        <v>15801</v>
      </c>
      <c r="D800" s="2" t="s">
        <v>15815</v>
      </c>
      <c r="E800" s="2" t="s">
        <v>15818</v>
      </c>
      <c r="F800" s="2" t="s">
        <v>15804</v>
      </c>
      <c r="G800" s="2" t="s">
        <v>15797</v>
      </c>
    </row>
    <row r="801" spans="1:7" x14ac:dyDescent="0.3">
      <c r="A801" s="98">
        <v>799</v>
      </c>
      <c r="B801" s="8" t="s">
        <v>15797</v>
      </c>
      <c r="C801" s="8" t="s">
        <v>15808</v>
      </c>
      <c r="D801" s="2" t="s">
        <v>15817</v>
      </c>
      <c r="E801" s="2" t="s">
        <v>15819</v>
      </c>
      <c r="F801" s="2" t="s">
        <v>15806</v>
      </c>
      <c r="G801" s="2" t="s">
        <v>15803</v>
      </c>
    </row>
    <row r="802" spans="1:7" x14ac:dyDescent="0.3">
      <c r="A802" s="98">
        <v>800</v>
      </c>
      <c r="B802" s="8" t="s">
        <v>15797</v>
      </c>
      <c r="C802" s="8" t="s">
        <v>15808</v>
      </c>
      <c r="D802" s="2" t="s">
        <v>15817</v>
      </c>
      <c r="E802" s="2" t="s">
        <v>15819</v>
      </c>
      <c r="F802" s="2" t="s">
        <v>15808</v>
      </c>
      <c r="G802" s="2" t="s">
        <v>15803</v>
      </c>
    </row>
    <row r="803" spans="1:7" x14ac:dyDescent="0.3">
      <c r="A803" s="98">
        <v>801</v>
      </c>
      <c r="B803" s="8" t="s">
        <v>15820</v>
      </c>
      <c r="C803" s="8" t="s">
        <v>15809</v>
      </c>
      <c r="D803" s="2" t="s">
        <v>15818</v>
      </c>
      <c r="E803" s="2" t="s">
        <v>15821</v>
      </c>
      <c r="F803" s="2" t="s">
        <v>15809</v>
      </c>
      <c r="G803" s="2" t="s">
        <v>15803</v>
      </c>
    </row>
    <row r="804" spans="1:7" x14ac:dyDescent="0.3">
      <c r="A804" s="98">
        <v>802</v>
      </c>
      <c r="B804" s="8" t="s">
        <v>15820</v>
      </c>
      <c r="C804" s="8" t="s">
        <v>15809</v>
      </c>
      <c r="D804" s="2" t="s">
        <v>15818</v>
      </c>
      <c r="E804" s="2" t="s">
        <v>15821</v>
      </c>
      <c r="F804" s="2" t="s">
        <v>15810</v>
      </c>
      <c r="G804" s="2" t="s">
        <v>15812</v>
      </c>
    </row>
    <row r="805" spans="1:7" x14ac:dyDescent="0.3">
      <c r="A805" s="98">
        <v>803</v>
      </c>
      <c r="B805" s="8" t="s">
        <v>15820</v>
      </c>
      <c r="C805" s="8" t="s">
        <v>15810</v>
      </c>
      <c r="D805" s="2" t="s">
        <v>15819</v>
      </c>
      <c r="E805" s="2" t="s">
        <v>15822</v>
      </c>
      <c r="F805" s="2" t="s">
        <v>15814</v>
      </c>
      <c r="G805" s="2" t="s">
        <v>15812</v>
      </c>
    </row>
    <row r="806" spans="1:7" x14ac:dyDescent="0.3">
      <c r="A806" s="98">
        <v>804</v>
      </c>
      <c r="B806" s="8" t="s">
        <v>15823</v>
      </c>
      <c r="C806" s="8" t="s">
        <v>15810</v>
      </c>
      <c r="D806" s="2" t="s">
        <v>15819</v>
      </c>
      <c r="E806" s="2" t="s">
        <v>15822</v>
      </c>
      <c r="F806" s="2" t="s">
        <v>15813</v>
      </c>
      <c r="G806" s="2" t="s">
        <v>15812</v>
      </c>
    </row>
    <row r="807" spans="1:7" x14ac:dyDescent="0.3">
      <c r="A807" s="98">
        <v>805</v>
      </c>
      <c r="B807" s="8" t="s">
        <v>15823</v>
      </c>
      <c r="C807" s="8" t="s">
        <v>15813</v>
      </c>
      <c r="D807" s="2" t="s">
        <v>15821</v>
      </c>
      <c r="E807" s="2" t="s">
        <v>15824</v>
      </c>
      <c r="F807" s="2" t="s">
        <v>15815</v>
      </c>
      <c r="G807" s="2" t="s">
        <v>15799</v>
      </c>
    </row>
    <row r="808" spans="1:7" x14ac:dyDescent="0.3">
      <c r="A808" s="98">
        <v>806</v>
      </c>
      <c r="B808" s="8" t="s">
        <v>15823</v>
      </c>
      <c r="C808" s="8" t="s">
        <v>15813</v>
      </c>
      <c r="D808" s="2" t="s">
        <v>15821</v>
      </c>
      <c r="E808" s="2" t="s">
        <v>15824</v>
      </c>
      <c r="F808" s="2" t="s">
        <v>15817</v>
      </c>
      <c r="G808" s="2" t="s">
        <v>15799</v>
      </c>
    </row>
    <row r="809" spans="1:7" x14ac:dyDescent="0.3">
      <c r="A809" s="98">
        <v>807</v>
      </c>
      <c r="B809" s="8" t="s">
        <v>15825</v>
      </c>
      <c r="C809" s="8" t="s">
        <v>15815</v>
      </c>
      <c r="D809" s="2" t="s">
        <v>15822</v>
      </c>
      <c r="E809" s="2" t="s">
        <v>15826</v>
      </c>
      <c r="F809" s="2" t="s">
        <v>15818</v>
      </c>
      <c r="G809" s="2" t="s">
        <v>15799</v>
      </c>
    </row>
    <row r="810" spans="1:7" x14ac:dyDescent="0.3">
      <c r="A810" s="98">
        <v>808</v>
      </c>
      <c r="B810" s="8" t="s">
        <v>15825</v>
      </c>
      <c r="C810" s="8" t="s">
        <v>15815</v>
      </c>
      <c r="D810" s="2" t="s">
        <v>15822</v>
      </c>
      <c r="E810" s="2" t="s">
        <v>15826</v>
      </c>
      <c r="F810" s="2" t="s">
        <v>15819</v>
      </c>
      <c r="G810" s="2" t="s">
        <v>15801</v>
      </c>
    </row>
    <row r="811" spans="1:7" x14ac:dyDescent="0.3">
      <c r="A811" s="98">
        <v>809</v>
      </c>
      <c r="B811" s="8" t="s">
        <v>15825</v>
      </c>
      <c r="C811" s="8" t="s">
        <v>15817</v>
      </c>
      <c r="D811" s="2" t="s">
        <v>15824</v>
      </c>
      <c r="E811" s="2" t="s">
        <v>15827</v>
      </c>
      <c r="F811" s="2" t="s">
        <v>15821</v>
      </c>
      <c r="G811" s="2" t="s">
        <v>15801</v>
      </c>
    </row>
    <row r="812" spans="1:7" x14ac:dyDescent="0.3">
      <c r="A812" s="98">
        <v>810</v>
      </c>
      <c r="B812" s="8" t="s">
        <v>15828</v>
      </c>
      <c r="C812" s="8" t="s">
        <v>15817</v>
      </c>
      <c r="D812" s="2" t="s">
        <v>15824</v>
      </c>
      <c r="E812" s="2" t="s">
        <v>15827</v>
      </c>
      <c r="F812" s="2" t="s">
        <v>15822</v>
      </c>
      <c r="G812" s="2" t="s">
        <v>15801</v>
      </c>
    </row>
    <row r="813" spans="1:7" x14ac:dyDescent="0.3">
      <c r="A813" s="98">
        <v>811</v>
      </c>
      <c r="B813" s="8" t="s">
        <v>15828</v>
      </c>
      <c r="C813" s="8" t="s">
        <v>15818</v>
      </c>
      <c r="D813" s="2" t="s">
        <v>15824</v>
      </c>
      <c r="E813" s="2" t="s">
        <v>15829</v>
      </c>
      <c r="F813" s="2" t="s">
        <v>15824</v>
      </c>
      <c r="G813" s="2" t="s">
        <v>15808</v>
      </c>
    </row>
    <row r="814" spans="1:7" x14ac:dyDescent="0.3">
      <c r="A814" s="98">
        <v>812</v>
      </c>
      <c r="B814" s="8" t="s">
        <v>15828</v>
      </c>
      <c r="C814" s="8" t="s">
        <v>15818</v>
      </c>
      <c r="D814" s="2" t="s">
        <v>15826</v>
      </c>
      <c r="E814" s="2" t="s">
        <v>15829</v>
      </c>
      <c r="F814" s="2" t="s">
        <v>15824</v>
      </c>
      <c r="G814" s="2" t="s">
        <v>15808</v>
      </c>
    </row>
    <row r="815" spans="1:7" x14ac:dyDescent="0.3">
      <c r="A815" s="98">
        <v>813</v>
      </c>
      <c r="B815" s="8" t="s">
        <v>15830</v>
      </c>
      <c r="C815" s="8" t="s">
        <v>15819</v>
      </c>
      <c r="D815" s="2" t="s">
        <v>15826</v>
      </c>
      <c r="E815" s="2" t="s">
        <v>15831</v>
      </c>
      <c r="F815" s="2" t="s">
        <v>15826</v>
      </c>
      <c r="G815" s="2" t="s">
        <v>15808</v>
      </c>
    </row>
    <row r="816" spans="1:7" x14ac:dyDescent="0.3">
      <c r="A816" s="98">
        <v>814</v>
      </c>
      <c r="B816" s="8" t="s">
        <v>15830</v>
      </c>
      <c r="C816" s="8" t="s">
        <v>15819</v>
      </c>
      <c r="D816" s="2" t="s">
        <v>15826</v>
      </c>
      <c r="E816" s="2" t="s">
        <v>15831</v>
      </c>
      <c r="F816" s="2" t="s">
        <v>15827</v>
      </c>
      <c r="G816" s="2" t="s">
        <v>15810</v>
      </c>
    </row>
    <row r="817" spans="1:7" x14ac:dyDescent="0.3">
      <c r="A817" s="98">
        <v>815</v>
      </c>
      <c r="B817" s="8" t="s">
        <v>15830</v>
      </c>
      <c r="C817" s="8" t="s">
        <v>15821</v>
      </c>
      <c r="D817" s="2" t="s">
        <v>15827</v>
      </c>
      <c r="E817" s="2" t="s">
        <v>15832</v>
      </c>
      <c r="F817" s="2" t="s">
        <v>15829</v>
      </c>
      <c r="G817" s="2" t="s">
        <v>15810</v>
      </c>
    </row>
    <row r="818" spans="1:7" x14ac:dyDescent="0.3">
      <c r="A818" s="98">
        <v>816</v>
      </c>
      <c r="B818" s="8" t="s">
        <v>15805</v>
      </c>
      <c r="C818" s="8" t="s">
        <v>15821</v>
      </c>
      <c r="D818" s="2" t="s">
        <v>15827</v>
      </c>
      <c r="E818" s="2" t="s">
        <v>15832</v>
      </c>
      <c r="F818" s="2" t="s">
        <v>15831</v>
      </c>
      <c r="G818" s="2" t="s">
        <v>15810</v>
      </c>
    </row>
    <row r="819" spans="1:7" x14ac:dyDescent="0.3">
      <c r="A819" s="98">
        <v>817</v>
      </c>
      <c r="B819" s="8" t="s">
        <v>15805</v>
      </c>
      <c r="C819" s="8" t="s">
        <v>15822</v>
      </c>
      <c r="D819" s="2" t="s">
        <v>15827</v>
      </c>
      <c r="E819" s="2" t="s">
        <v>15833</v>
      </c>
      <c r="F819" s="2" t="s">
        <v>15832</v>
      </c>
      <c r="G819" s="2" t="s">
        <v>15813</v>
      </c>
    </row>
    <row r="820" spans="1:7" x14ac:dyDescent="0.3">
      <c r="A820" s="98">
        <v>818</v>
      </c>
      <c r="B820" s="8" t="s">
        <v>15805</v>
      </c>
      <c r="C820" s="8" t="s">
        <v>15822</v>
      </c>
      <c r="D820" s="2" t="s">
        <v>15829</v>
      </c>
      <c r="E820" s="2" t="s">
        <v>15833</v>
      </c>
      <c r="F820" s="2" t="s">
        <v>15834</v>
      </c>
      <c r="G820" s="2" t="s">
        <v>15813</v>
      </c>
    </row>
    <row r="821" spans="1:7" x14ac:dyDescent="0.3">
      <c r="A821" s="98">
        <v>819</v>
      </c>
      <c r="B821" s="8" t="s">
        <v>15835</v>
      </c>
      <c r="C821" s="8" t="s">
        <v>15824</v>
      </c>
      <c r="D821" s="2" t="s">
        <v>15829</v>
      </c>
      <c r="E821" s="2" t="s">
        <v>15836</v>
      </c>
      <c r="F821" s="2" t="s">
        <v>15833</v>
      </c>
      <c r="G821" s="2" t="s">
        <v>15813</v>
      </c>
    </row>
    <row r="822" spans="1:7" x14ac:dyDescent="0.3">
      <c r="A822" s="98">
        <v>820</v>
      </c>
      <c r="B822" s="8" t="s">
        <v>15835</v>
      </c>
      <c r="C822" s="8" t="s">
        <v>15824</v>
      </c>
      <c r="D822" s="2" t="s">
        <v>15829</v>
      </c>
      <c r="E822" s="2" t="s">
        <v>15836</v>
      </c>
      <c r="F822" s="2" t="s">
        <v>15836</v>
      </c>
      <c r="G822" s="2" t="s">
        <v>15815</v>
      </c>
    </row>
    <row r="823" spans="1:7" x14ac:dyDescent="0.3">
      <c r="A823" s="98">
        <v>821</v>
      </c>
      <c r="B823" s="8" t="s">
        <v>15835</v>
      </c>
      <c r="C823" s="8" t="s">
        <v>15826</v>
      </c>
      <c r="D823" s="2" t="s">
        <v>15831</v>
      </c>
      <c r="E823" s="2" t="s">
        <v>15837</v>
      </c>
      <c r="F823" s="2" t="s">
        <v>15837</v>
      </c>
      <c r="G823" s="2" t="s">
        <v>15815</v>
      </c>
    </row>
    <row r="824" spans="1:7" x14ac:dyDescent="0.3">
      <c r="A824" s="98">
        <v>822</v>
      </c>
      <c r="B824" s="8" t="s">
        <v>15838</v>
      </c>
      <c r="C824" s="8" t="s">
        <v>15826</v>
      </c>
      <c r="D824" s="2" t="s">
        <v>15831</v>
      </c>
      <c r="E824" s="2" t="s">
        <v>15837</v>
      </c>
      <c r="F824" s="2" t="s">
        <v>15839</v>
      </c>
      <c r="G824" s="2" t="s">
        <v>15815</v>
      </c>
    </row>
    <row r="825" spans="1:7" x14ac:dyDescent="0.3">
      <c r="A825" s="98">
        <v>823</v>
      </c>
      <c r="B825" s="8" t="s">
        <v>15838</v>
      </c>
      <c r="C825" s="8" t="s">
        <v>15827</v>
      </c>
      <c r="D825" s="2" t="s">
        <v>15832</v>
      </c>
      <c r="E825" s="2" t="s">
        <v>15839</v>
      </c>
      <c r="F825" s="2" t="s">
        <v>15840</v>
      </c>
      <c r="G825" s="2" t="s">
        <v>15824</v>
      </c>
    </row>
    <row r="826" spans="1:7" x14ac:dyDescent="0.3">
      <c r="A826" s="98">
        <v>824</v>
      </c>
      <c r="B826" s="8" t="s">
        <v>15838</v>
      </c>
      <c r="C826" s="8" t="s">
        <v>15827</v>
      </c>
      <c r="D826" s="2" t="s">
        <v>15832</v>
      </c>
      <c r="E826" s="2" t="s">
        <v>15839</v>
      </c>
      <c r="F826" s="2" t="s">
        <v>15841</v>
      </c>
      <c r="G826" s="2" t="s">
        <v>15824</v>
      </c>
    </row>
    <row r="827" spans="1:7" x14ac:dyDescent="0.3">
      <c r="A827" s="98">
        <v>825</v>
      </c>
      <c r="B827" s="8" t="s">
        <v>15842</v>
      </c>
      <c r="C827" s="8" t="s">
        <v>15829</v>
      </c>
      <c r="D827" s="2" t="s">
        <v>15833</v>
      </c>
      <c r="E827" s="2" t="s">
        <v>15840</v>
      </c>
      <c r="F827" s="2" t="s">
        <v>15843</v>
      </c>
      <c r="G827" s="2" t="s">
        <v>15824</v>
      </c>
    </row>
    <row r="828" spans="1:7" x14ac:dyDescent="0.3">
      <c r="A828" s="98">
        <v>826</v>
      </c>
      <c r="B828" s="8" t="s">
        <v>15842</v>
      </c>
      <c r="C828" s="8" t="s">
        <v>15829</v>
      </c>
      <c r="D828" s="2" t="s">
        <v>15833</v>
      </c>
      <c r="E828" s="2" t="s">
        <v>15840</v>
      </c>
      <c r="F828" s="2" t="s">
        <v>15844</v>
      </c>
      <c r="G828" s="2" t="s">
        <v>15829</v>
      </c>
    </row>
    <row r="829" spans="1:7" x14ac:dyDescent="0.3">
      <c r="A829" s="98">
        <v>827</v>
      </c>
      <c r="B829" s="8" t="s">
        <v>15842</v>
      </c>
      <c r="C829" s="8" t="s">
        <v>15831</v>
      </c>
      <c r="D829" s="2" t="s">
        <v>15836</v>
      </c>
      <c r="E829" s="2" t="s">
        <v>15841</v>
      </c>
      <c r="F829" s="2" t="s">
        <v>15845</v>
      </c>
      <c r="G829" s="2" t="s">
        <v>15829</v>
      </c>
    </row>
    <row r="830" spans="1:7" x14ac:dyDescent="0.3">
      <c r="A830" s="98">
        <v>828</v>
      </c>
      <c r="B830" s="8" t="s">
        <v>15846</v>
      </c>
      <c r="C830" s="8" t="s">
        <v>15831</v>
      </c>
      <c r="D830" s="2" t="s">
        <v>15836</v>
      </c>
      <c r="E830" s="2" t="s">
        <v>15841</v>
      </c>
      <c r="F830" s="2" t="s">
        <v>15847</v>
      </c>
      <c r="G830" s="2" t="s">
        <v>15829</v>
      </c>
    </row>
    <row r="831" spans="1:7" x14ac:dyDescent="0.3">
      <c r="A831" s="98">
        <v>829</v>
      </c>
      <c r="B831" s="8" t="s">
        <v>15846</v>
      </c>
      <c r="C831" s="8" t="s">
        <v>15832</v>
      </c>
      <c r="D831" s="2" t="s">
        <v>15837</v>
      </c>
      <c r="E831" s="2" t="s">
        <v>15843</v>
      </c>
      <c r="F831" s="2" t="s">
        <v>15847</v>
      </c>
      <c r="G831" s="2" t="s">
        <v>15834</v>
      </c>
    </row>
    <row r="832" spans="1:7" x14ac:dyDescent="0.3">
      <c r="A832" s="98">
        <v>830</v>
      </c>
      <c r="B832" s="8" t="s">
        <v>15846</v>
      </c>
      <c r="C832" s="8" t="s">
        <v>15832</v>
      </c>
      <c r="D832" s="2" t="s">
        <v>15837</v>
      </c>
      <c r="E832" s="2" t="s">
        <v>15843</v>
      </c>
      <c r="F832" s="2" t="s">
        <v>15848</v>
      </c>
      <c r="G832" s="2" t="s">
        <v>15834</v>
      </c>
    </row>
    <row r="833" spans="1:7" x14ac:dyDescent="0.3">
      <c r="A833" s="98">
        <v>831</v>
      </c>
      <c r="B833" s="8" t="s">
        <v>15849</v>
      </c>
      <c r="C833" s="8" t="s">
        <v>15834</v>
      </c>
      <c r="D833" s="2" t="s">
        <v>15839</v>
      </c>
      <c r="E833" s="2" t="s">
        <v>15844</v>
      </c>
      <c r="F833" s="2" t="s">
        <v>15850</v>
      </c>
      <c r="G833" s="2" t="s">
        <v>15834</v>
      </c>
    </row>
    <row r="834" spans="1:7" x14ac:dyDescent="0.3">
      <c r="A834" s="98">
        <v>832</v>
      </c>
      <c r="B834" s="8" t="s">
        <v>15849</v>
      </c>
      <c r="C834" s="8" t="s">
        <v>15834</v>
      </c>
      <c r="D834" s="2" t="s">
        <v>15839</v>
      </c>
      <c r="E834" s="2" t="s">
        <v>15844</v>
      </c>
      <c r="F834" s="2" t="s">
        <v>15851</v>
      </c>
      <c r="G834" s="2" t="s">
        <v>15836</v>
      </c>
    </row>
    <row r="835" spans="1:7" x14ac:dyDescent="0.3">
      <c r="A835" s="98">
        <v>833</v>
      </c>
      <c r="B835" s="8" t="s">
        <v>15849</v>
      </c>
      <c r="C835" s="8" t="s">
        <v>15833</v>
      </c>
      <c r="D835" s="2" t="s">
        <v>15839</v>
      </c>
      <c r="E835" s="2" t="s">
        <v>15845</v>
      </c>
      <c r="F835" s="2" t="s">
        <v>15852</v>
      </c>
      <c r="G835" s="2" t="s">
        <v>15836</v>
      </c>
    </row>
    <row r="836" spans="1:7" x14ac:dyDescent="0.3">
      <c r="A836" s="98">
        <v>834</v>
      </c>
      <c r="B836" s="8" t="s">
        <v>15853</v>
      </c>
      <c r="C836" s="8" t="s">
        <v>15833</v>
      </c>
      <c r="D836" s="2" t="s">
        <v>15840</v>
      </c>
      <c r="E836" s="2" t="s">
        <v>15845</v>
      </c>
      <c r="F836" s="2" t="s">
        <v>15852</v>
      </c>
      <c r="G836" s="2" t="s">
        <v>15836</v>
      </c>
    </row>
    <row r="837" spans="1:7" x14ac:dyDescent="0.3">
      <c r="A837" s="98">
        <v>835</v>
      </c>
      <c r="B837" s="8" t="s">
        <v>15853</v>
      </c>
      <c r="C837" s="8" t="s">
        <v>15836</v>
      </c>
      <c r="D837" s="2" t="s">
        <v>15840</v>
      </c>
      <c r="E837" s="2" t="s">
        <v>15847</v>
      </c>
      <c r="F837" s="2" t="s">
        <v>15854</v>
      </c>
      <c r="G837" s="2" t="s">
        <v>15844</v>
      </c>
    </row>
    <row r="838" spans="1:7" x14ac:dyDescent="0.3">
      <c r="A838" s="98">
        <v>836</v>
      </c>
      <c r="B838" s="8" t="s">
        <v>15853</v>
      </c>
      <c r="C838" s="8" t="s">
        <v>15836</v>
      </c>
      <c r="D838" s="2" t="s">
        <v>15841</v>
      </c>
      <c r="E838" s="2" t="s">
        <v>15847</v>
      </c>
      <c r="F838" s="2" t="s">
        <v>15854</v>
      </c>
      <c r="G838" s="2" t="s">
        <v>15844</v>
      </c>
    </row>
    <row r="839" spans="1:7" x14ac:dyDescent="0.3">
      <c r="A839" s="98">
        <v>837</v>
      </c>
      <c r="B839" s="8" t="s">
        <v>15855</v>
      </c>
      <c r="C839" s="8" t="s">
        <v>15837</v>
      </c>
      <c r="D839" s="2" t="s">
        <v>15841</v>
      </c>
      <c r="E839" s="2" t="s">
        <v>15848</v>
      </c>
      <c r="F839" s="2" t="s">
        <v>15856</v>
      </c>
      <c r="G839" s="2" t="s">
        <v>15844</v>
      </c>
    </row>
    <row r="840" spans="1:7" x14ac:dyDescent="0.3">
      <c r="A840" s="98">
        <v>838</v>
      </c>
      <c r="B840" s="8" t="s">
        <v>15855</v>
      </c>
      <c r="C840" s="8" t="s">
        <v>15837</v>
      </c>
      <c r="D840" s="2" t="s">
        <v>15843</v>
      </c>
      <c r="E840" s="2" t="s">
        <v>15848</v>
      </c>
      <c r="F840" s="2" t="s">
        <v>15856</v>
      </c>
      <c r="G840" s="2" t="s">
        <v>15851</v>
      </c>
    </row>
    <row r="841" spans="1:7" x14ac:dyDescent="0.3">
      <c r="A841" s="98">
        <v>839</v>
      </c>
      <c r="B841" s="8" t="s">
        <v>15855</v>
      </c>
      <c r="C841" s="8" t="s">
        <v>15839</v>
      </c>
      <c r="D841" s="2" t="s">
        <v>15843</v>
      </c>
      <c r="E841" s="2" t="s">
        <v>15850</v>
      </c>
      <c r="F841" s="2" t="s">
        <v>15857</v>
      </c>
      <c r="G841" s="2" t="s">
        <v>15851</v>
      </c>
    </row>
    <row r="842" spans="1:7" x14ac:dyDescent="0.3">
      <c r="A842" s="98">
        <v>840</v>
      </c>
      <c r="B842" s="8" t="s">
        <v>15858</v>
      </c>
      <c r="C842" s="8" t="s">
        <v>15839</v>
      </c>
      <c r="D842" s="2" t="s">
        <v>15844</v>
      </c>
      <c r="E842" s="2" t="s">
        <v>15850</v>
      </c>
      <c r="F842" s="2" t="s">
        <v>15857</v>
      </c>
      <c r="G842" s="2" t="s">
        <v>15851</v>
      </c>
    </row>
    <row r="843" spans="1:7" x14ac:dyDescent="0.3">
      <c r="A843" s="98">
        <v>841</v>
      </c>
      <c r="B843" s="8" t="s">
        <v>15858</v>
      </c>
      <c r="C843" s="8" t="s">
        <v>15840</v>
      </c>
      <c r="D843" s="2" t="s">
        <v>15844</v>
      </c>
      <c r="E843" s="2" t="s">
        <v>15851</v>
      </c>
      <c r="F843" s="2" t="s">
        <v>15859</v>
      </c>
      <c r="G843" s="2" t="s">
        <v>15860</v>
      </c>
    </row>
    <row r="844" spans="1:7" x14ac:dyDescent="0.3">
      <c r="A844" s="98">
        <v>842</v>
      </c>
      <c r="B844" s="8" t="s">
        <v>15858</v>
      </c>
      <c r="C844" s="8" t="s">
        <v>15840</v>
      </c>
      <c r="D844" s="2" t="s">
        <v>15845</v>
      </c>
      <c r="E844" s="2" t="s">
        <v>15851</v>
      </c>
      <c r="F844" s="2" t="s">
        <v>15859</v>
      </c>
      <c r="G844" s="2" t="s">
        <v>15860</v>
      </c>
    </row>
    <row r="845" spans="1:7" x14ac:dyDescent="0.3">
      <c r="A845" s="98">
        <v>843</v>
      </c>
      <c r="B845" s="8" t="s">
        <v>15861</v>
      </c>
      <c r="C845" s="8" t="s">
        <v>15841</v>
      </c>
      <c r="D845" s="2" t="s">
        <v>15845</v>
      </c>
      <c r="E845" s="2" t="s">
        <v>15852</v>
      </c>
      <c r="F845" s="2" t="s">
        <v>15862</v>
      </c>
      <c r="G845" s="2" t="s">
        <v>15860</v>
      </c>
    </row>
    <row r="846" spans="1:7" x14ac:dyDescent="0.3">
      <c r="A846" s="98">
        <v>844</v>
      </c>
      <c r="B846" s="8" t="s">
        <v>15861</v>
      </c>
      <c r="C846" s="8" t="s">
        <v>15841</v>
      </c>
      <c r="D846" s="2" t="s">
        <v>15845</v>
      </c>
      <c r="E846" s="2" t="s">
        <v>15852</v>
      </c>
      <c r="F846" s="2" t="s">
        <v>15862</v>
      </c>
      <c r="G846" s="2" t="s">
        <v>15862</v>
      </c>
    </row>
    <row r="847" spans="1:7" x14ac:dyDescent="0.3">
      <c r="A847" s="98">
        <v>845</v>
      </c>
      <c r="B847" s="8" t="s">
        <v>15861</v>
      </c>
      <c r="C847" s="8" t="s">
        <v>15843</v>
      </c>
      <c r="D847" s="2" t="s">
        <v>15847</v>
      </c>
      <c r="E847" s="2" t="s">
        <v>15854</v>
      </c>
      <c r="F847" s="2" t="s">
        <v>15863</v>
      </c>
      <c r="G847" s="2" t="s">
        <v>15862</v>
      </c>
    </row>
    <row r="848" spans="1:7" x14ac:dyDescent="0.3">
      <c r="A848" s="98">
        <v>846</v>
      </c>
      <c r="B848" s="8" t="s">
        <v>15861</v>
      </c>
      <c r="C848" s="8" t="s">
        <v>15843</v>
      </c>
      <c r="D848" s="2" t="s">
        <v>15847</v>
      </c>
      <c r="E848" s="2" t="s">
        <v>15854</v>
      </c>
      <c r="F848" s="2" t="s">
        <v>15863</v>
      </c>
      <c r="G848" s="2" t="s">
        <v>15862</v>
      </c>
    </row>
    <row r="849" spans="1:7" x14ac:dyDescent="0.3">
      <c r="A849" s="98">
        <v>847</v>
      </c>
      <c r="B849" s="8" t="s">
        <v>15864</v>
      </c>
      <c r="C849" s="8" t="s">
        <v>15844</v>
      </c>
      <c r="D849" s="2" t="s">
        <v>15848</v>
      </c>
      <c r="E849" s="2" t="s">
        <v>15856</v>
      </c>
      <c r="F849" s="2" t="s">
        <v>15865</v>
      </c>
      <c r="G849" s="2" t="s">
        <v>15863</v>
      </c>
    </row>
    <row r="850" spans="1:7" x14ac:dyDescent="0.3">
      <c r="A850" s="98">
        <v>848</v>
      </c>
      <c r="B850" s="8" t="s">
        <v>15864</v>
      </c>
      <c r="C850" s="8" t="s">
        <v>15844</v>
      </c>
      <c r="D850" s="2" t="s">
        <v>15848</v>
      </c>
      <c r="E850" s="2" t="s">
        <v>15856</v>
      </c>
      <c r="F850" s="2" t="s">
        <v>15865</v>
      </c>
      <c r="G850" s="2" t="s">
        <v>15863</v>
      </c>
    </row>
    <row r="851" spans="1:7" x14ac:dyDescent="0.3">
      <c r="A851" s="98">
        <v>849</v>
      </c>
      <c r="B851" s="8" t="s">
        <v>15864</v>
      </c>
      <c r="C851" s="8" t="s">
        <v>15845</v>
      </c>
      <c r="D851" s="2" t="s">
        <v>15850</v>
      </c>
      <c r="E851" s="2" t="s">
        <v>15859</v>
      </c>
      <c r="F851" s="2" t="s">
        <v>15866</v>
      </c>
      <c r="G851" s="2" t="s">
        <v>15863</v>
      </c>
    </row>
    <row r="852" spans="1:7" x14ac:dyDescent="0.3">
      <c r="A852" s="98">
        <v>850</v>
      </c>
      <c r="B852" s="8" t="s">
        <v>15867</v>
      </c>
      <c r="C852" s="8" t="s">
        <v>15845</v>
      </c>
      <c r="D852" s="2" t="s">
        <v>15850</v>
      </c>
      <c r="E852" s="2" t="s">
        <v>15859</v>
      </c>
      <c r="F852" s="2" t="s">
        <v>15866</v>
      </c>
      <c r="G852" s="2" t="s">
        <v>15865</v>
      </c>
    </row>
    <row r="853" spans="1:7" x14ac:dyDescent="0.3">
      <c r="A853" s="98">
        <v>851</v>
      </c>
      <c r="B853" s="8" t="s">
        <v>15867</v>
      </c>
      <c r="C853" s="8" t="s">
        <v>15847</v>
      </c>
      <c r="D853" s="2" t="s">
        <v>15851</v>
      </c>
      <c r="E853" s="2" t="s">
        <v>15866</v>
      </c>
      <c r="F853" s="2" t="s">
        <v>15868</v>
      </c>
      <c r="G853" s="2" t="s">
        <v>15865</v>
      </c>
    </row>
    <row r="854" spans="1:7" x14ac:dyDescent="0.3">
      <c r="A854" s="98">
        <v>852</v>
      </c>
      <c r="B854" s="8" t="s">
        <v>15867</v>
      </c>
      <c r="C854" s="8" t="s">
        <v>15847</v>
      </c>
      <c r="D854" s="2" t="s">
        <v>15851</v>
      </c>
      <c r="E854" s="2" t="s">
        <v>15866</v>
      </c>
      <c r="F854" s="2" t="s">
        <v>15868</v>
      </c>
      <c r="G854" s="2" t="s">
        <v>15865</v>
      </c>
    </row>
    <row r="855" spans="1:7" x14ac:dyDescent="0.3">
      <c r="A855" s="98">
        <v>853</v>
      </c>
      <c r="B855" s="8" t="s">
        <v>15869</v>
      </c>
      <c r="C855" s="8" t="s">
        <v>15848</v>
      </c>
      <c r="D855" s="2" t="s">
        <v>15852</v>
      </c>
      <c r="E855" s="2" t="s">
        <v>15868</v>
      </c>
      <c r="F855" s="2" t="s">
        <v>15870</v>
      </c>
      <c r="G855" s="2" t="s">
        <v>15871</v>
      </c>
    </row>
    <row r="856" spans="1:7" x14ac:dyDescent="0.3">
      <c r="A856" s="98">
        <v>854</v>
      </c>
      <c r="B856" s="8" t="s">
        <v>15869</v>
      </c>
      <c r="C856" s="8" t="s">
        <v>15848</v>
      </c>
      <c r="D856" s="2" t="s">
        <v>15852</v>
      </c>
      <c r="E856" s="2" t="s">
        <v>15868</v>
      </c>
      <c r="F856" s="2" t="s">
        <v>15870</v>
      </c>
      <c r="G856" s="2" t="s">
        <v>15871</v>
      </c>
    </row>
    <row r="857" spans="1:7" x14ac:dyDescent="0.3">
      <c r="A857" s="98">
        <v>855</v>
      </c>
      <c r="B857" s="8" t="s">
        <v>15869</v>
      </c>
      <c r="C857" s="8" t="s">
        <v>15850</v>
      </c>
      <c r="D857" s="2" t="s">
        <v>15854</v>
      </c>
      <c r="E857" s="2" t="s">
        <v>15870</v>
      </c>
      <c r="F857" s="2" t="s">
        <v>15872</v>
      </c>
      <c r="G857" s="2" t="s">
        <v>15871</v>
      </c>
    </row>
    <row r="858" spans="1:7" x14ac:dyDescent="0.3">
      <c r="A858" s="98">
        <v>856</v>
      </c>
      <c r="B858" s="8" t="s">
        <v>15860</v>
      </c>
      <c r="C858" s="8" t="s">
        <v>15850</v>
      </c>
      <c r="D858" s="2" t="s">
        <v>15854</v>
      </c>
      <c r="E858" s="2" t="s">
        <v>15870</v>
      </c>
      <c r="F858" s="2" t="s">
        <v>15872</v>
      </c>
      <c r="G858" s="2" t="s">
        <v>15873</v>
      </c>
    </row>
    <row r="859" spans="1:7" x14ac:dyDescent="0.3">
      <c r="A859" s="98">
        <v>857</v>
      </c>
      <c r="B859" s="8" t="s">
        <v>15860</v>
      </c>
      <c r="C859" s="8" t="s">
        <v>15850</v>
      </c>
      <c r="D859" s="2" t="s">
        <v>15874</v>
      </c>
      <c r="E859" s="2" t="s">
        <v>15872</v>
      </c>
      <c r="F859" s="2" t="s">
        <v>15875</v>
      </c>
      <c r="G859" s="2" t="s">
        <v>15873</v>
      </c>
    </row>
    <row r="860" spans="1:7" x14ac:dyDescent="0.3">
      <c r="A860" s="98">
        <v>858</v>
      </c>
      <c r="B860" s="8" t="s">
        <v>15860</v>
      </c>
      <c r="C860" s="8" t="s">
        <v>15851</v>
      </c>
      <c r="D860" s="2" t="s">
        <v>15874</v>
      </c>
      <c r="E860" s="2" t="s">
        <v>15872</v>
      </c>
      <c r="F860" s="2" t="s">
        <v>15875</v>
      </c>
      <c r="G860" s="2" t="s">
        <v>15873</v>
      </c>
    </row>
    <row r="861" spans="1:7" x14ac:dyDescent="0.3">
      <c r="A861" s="98">
        <v>859</v>
      </c>
      <c r="B861" s="8" t="s">
        <v>15876</v>
      </c>
      <c r="C861" s="8" t="s">
        <v>15851</v>
      </c>
      <c r="D861" s="2" t="s">
        <v>15860</v>
      </c>
      <c r="E861" s="2" t="s">
        <v>15875</v>
      </c>
      <c r="F861" s="2" t="s">
        <v>15871</v>
      </c>
      <c r="G861" s="2" t="s">
        <v>15877</v>
      </c>
    </row>
    <row r="862" spans="1:7" x14ac:dyDescent="0.3">
      <c r="A862" s="98">
        <v>860</v>
      </c>
      <c r="B862" s="8" t="s">
        <v>15876</v>
      </c>
      <c r="C862" s="8" t="s">
        <v>15852</v>
      </c>
      <c r="D862" s="2" t="s">
        <v>15860</v>
      </c>
      <c r="E862" s="2" t="s">
        <v>15875</v>
      </c>
      <c r="F862" s="2" t="s">
        <v>15871</v>
      </c>
      <c r="G862" s="2" t="s">
        <v>15877</v>
      </c>
    </row>
    <row r="863" spans="1:7" x14ac:dyDescent="0.3">
      <c r="A863" s="98">
        <v>861</v>
      </c>
      <c r="B863" s="8" t="s">
        <v>15876</v>
      </c>
      <c r="C863" s="8" t="s">
        <v>15852</v>
      </c>
      <c r="D863" s="2" t="s">
        <v>15856</v>
      </c>
      <c r="E863" s="2" t="s">
        <v>15871</v>
      </c>
      <c r="F863" s="2" t="s">
        <v>15878</v>
      </c>
      <c r="G863" s="2" t="s">
        <v>15877</v>
      </c>
    </row>
    <row r="864" spans="1:7" x14ac:dyDescent="0.3">
      <c r="A864" s="98">
        <v>862</v>
      </c>
      <c r="B864" s="8" t="s">
        <v>15876</v>
      </c>
      <c r="C864" s="8" t="s">
        <v>15854</v>
      </c>
      <c r="D864" s="2" t="s">
        <v>15856</v>
      </c>
      <c r="E864" s="2" t="s">
        <v>15871</v>
      </c>
      <c r="F864" s="2" t="s">
        <v>15879</v>
      </c>
      <c r="G864" s="2" t="s">
        <v>15880</v>
      </c>
    </row>
    <row r="865" spans="1:7" x14ac:dyDescent="0.3">
      <c r="A865" s="98">
        <v>863</v>
      </c>
      <c r="B865" s="8" t="s">
        <v>15881</v>
      </c>
      <c r="C865" s="8" t="s">
        <v>15854</v>
      </c>
      <c r="D865" s="2" t="s">
        <v>15856</v>
      </c>
      <c r="E865" s="2" t="s">
        <v>15882</v>
      </c>
      <c r="F865" s="2" t="s">
        <v>15882</v>
      </c>
      <c r="G865" s="2" t="s">
        <v>15880</v>
      </c>
    </row>
    <row r="866" spans="1:7" x14ac:dyDescent="0.3">
      <c r="A866" s="98">
        <v>864</v>
      </c>
      <c r="B866" s="8" t="s">
        <v>15881</v>
      </c>
      <c r="C866" s="8" t="s">
        <v>15860</v>
      </c>
      <c r="D866" s="2" t="s">
        <v>15857</v>
      </c>
      <c r="E866" s="2" t="s">
        <v>15882</v>
      </c>
      <c r="F866" s="2" t="s">
        <v>15883</v>
      </c>
      <c r="G866" s="2" t="s">
        <v>15880</v>
      </c>
    </row>
    <row r="867" spans="1:7" x14ac:dyDescent="0.3">
      <c r="A867" s="98">
        <v>865</v>
      </c>
      <c r="B867" s="8" t="s">
        <v>15881</v>
      </c>
      <c r="C867" s="8" t="s">
        <v>15860</v>
      </c>
      <c r="D867" s="2" t="s">
        <v>15857</v>
      </c>
      <c r="E867" s="2" t="s">
        <v>15883</v>
      </c>
      <c r="F867" s="2" t="s">
        <v>15877</v>
      </c>
      <c r="G867" s="2" t="s">
        <v>15884</v>
      </c>
    </row>
    <row r="868" spans="1:7" x14ac:dyDescent="0.3">
      <c r="A868" s="98">
        <v>866</v>
      </c>
      <c r="B868" s="8" t="s">
        <v>15873</v>
      </c>
      <c r="C868" s="8" t="s">
        <v>15856</v>
      </c>
      <c r="D868" s="2" t="s">
        <v>15857</v>
      </c>
      <c r="E868" s="2" t="s">
        <v>15883</v>
      </c>
      <c r="F868" s="2" t="s">
        <v>15880</v>
      </c>
      <c r="G868" s="2" t="s">
        <v>15884</v>
      </c>
    </row>
    <row r="869" spans="1:7" x14ac:dyDescent="0.3">
      <c r="A869" s="98">
        <v>867</v>
      </c>
      <c r="B869" s="8" t="s">
        <v>15873</v>
      </c>
      <c r="C869" s="8" t="s">
        <v>15856</v>
      </c>
      <c r="D869" s="2" t="s">
        <v>15859</v>
      </c>
      <c r="E869" s="2" t="s">
        <v>15885</v>
      </c>
      <c r="F869" s="2" t="s">
        <v>15880</v>
      </c>
      <c r="G869" s="2" t="s">
        <v>15884</v>
      </c>
    </row>
    <row r="870" spans="1:7" x14ac:dyDescent="0.3">
      <c r="A870" s="98">
        <v>868</v>
      </c>
      <c r="B870" s="8" t="s">
        <v>15873</v>
      </c>
      <c r="C870" s="8" t="s">
        <v>15886</v>
      </c>
      <c r="D870" s="2" t="s">
        <v>15859</v>
      </c>
      <c r="E870" s="2" t="s">
        <v>15885</v>
      </c>
      <c r="F870" s="2" t="s">
        <v>15884</v>
      </c>
      <c r="G870" s="2" t="s">
        <v>15887</v>
      </c>
    </row>
    <row r="871" spans="1:7" x14ac:dyDescent="0.3">
      <c r="A871" s="98">
        <v>869</v>
      </c>
      <c r="B871" s="8" t="s">
        <v>15888</v>
      </c>
      <c r="C871" s="8" t="s">
        <v>15886</v>
      </c>
      <c r="D871" s="2" t="s">
        <v>15859</v>
      </c>
      <c r="E871" s="2" t="s">
        <v>15889</v>
      </c>
      <c r="F871" s="2" t="s">
        <v>15884</v>
      </c>
      <c r="G871" s="2" t="s">
        <v>15887</v>
      </c>
    </row>
    <row r="872" spans="1:7" x14ac:dyDescent="0.3">
      <c r="A872" s="98">
        <v>870</v>
      </c>
      <c r="B872" s="8" t="s">
        <v>15888</v>
      </c>
      <c r="C872" s="8" t="s">
        <v>15890</v>
      </c>
      <c r="D872" s="2" t="s">
        <v>15886</v>
      </c>
      <c r="E872" s="2" t="s">
        <v>15889</v>
      </c>
      <c r="F872" s="2" t="s">
        <v>15887</v>
      </c>
      <c r="G872" s="2" t="s">
        <v>15887</v>
      </c>
    </row>
    <row r="873" spans="1:7" x14ac:dyDescent="0.3">
      <c r="A873" s="98">
        <v>871</v>
      </c>
      <c r="B873" s="8" t="s">
        <v>15888</v>
      </c>
      <c r="C873" s="8" t="s">
        <v>15890</v>
      </c>
      <c r="D873" s="2" t="s">
        <v>15886</v>
      </c>
      <c r="E873" s="2" t="s">
        <v>15880</v>
      </c>
      <c r="F873" s="2" t="s">
        <v>15887</v>
      </c>
      <c r="G873" s="2" t="s">
        <v>15891</v>
      </c>
    </row>
    <row r="874" spans="1:7" x14ac:dyDescent="0.3">
      <c r="A874" s="98">
        <v>872</v>
      </c>
      <c r="B874" s="8" t="s">
        <v>15892</v>
      </c>
      <c r="C874" s="8" t="s">
        <v>15862</v>
      </c>
      <c r="D874" s="2" t="s">
        <v>15886</v>
      </c>
      <c r="E874" s="2" t="s">
        <v>15880</v>
      </c>
      <c r="F874" s="2" t="s">
        <v>15893</v>
      </c>
      <c r="G874" s="2" t="s">
        <v>15891</v>
      </c>
    </row>
    <row r="875" spans="1:7" x14ac:dyDescent="0.3">
      <c r="A875" s="98">
        <v>873</v>
      </c>
      <c r="B875" s="8" t="s">
        <v>15892</v>
      </c>
      <c r="C875" s="8" t="s">
        <v>15862</v>
      </c>
      <c r="D875" s="2" t="s">
        <v>15890</v>
      </c>
      <c r="E875" s="2" t="s">
        <v>15884</v>
      </c>
      <c r="F875" s="2" t="s">
        <v>15893</v>
      </c>
      <c r="G875" s="2" t="s">
        <v>15891</v>
      </c>
    </row>
    <row r="876" spans="1:7" x14ac:dyDescent="0.3">
      <c r="A876" s="98">
        <v>874</v>
      </c>
      <c r="B876" s="8" t="s">
        <v>15892</v>
      </c>
      <c r="C876" s="8" t="s">
        <v>15863</v>
      </c>
      <c r="D876" s="2" t="s">
        <v>15890</v>
      </c>
      <c r="E876" s="2" t="s">
        <v>15884</v>
      </c>
      <c r="F876" s="2" t="s">
        <v>15891</v>
      </c>
      <c r="G876" s="2" t="s">
        <v>15894</v>
      </c>
    </row>
    <row r="877" spans="1:7" x14ac:dyDescent="0.3">
      <c r="A877" s="98">
        <v>875</v>
      </c>
      <c r="B877" s="8" t="s">
        <v>15895</v>
      </c>
      <c r="C877" s="8" t="s">
        <v>15863</v>
      </c>
      <c r="D877" s="2" t="s">
        <v>15868</v>
      </c>
      <c r="E877" s="2" t="s">
        <v>15887</v>
      </c>
      <c r="F877" s="2" t="s">
        <v>15891</v>
      </c>
      <c r="G877" s="2" t="s">
        <v>15894</v>
      </c>
    </row>
    <row r="878" spans="1:7" x14ac:dyDescent="0.3">
      <c r="A878" s="98">
        <v>876</v>
      </c>
      <c r="B878" s="8" t="s">
        <v>15895</v>
      </c>
      <c r="C878" s="8" t="s">
        <v>15865</v>
      </c>
      <c r="D878" s="2" t="s">
        <v>15868</v>
      </c>
      <c r="E878" s="2" t="s">
        <v>15887</v>
      </c>
      <c r="F878" s="2" t="s">
        <v>15896</v>
      </c>
      <c r="G878" s="2" t="s">
        <v>15894</v>
      </c>
    </row>
    <row r="879" spans="1:7" x14ac:dyDescent="0.3">
      <c r="A879" s="98">
        <v>877</v>
      </c>
      <c r="B879" s="8" t="s">
        <v>15895</v>
      </c>
      <c r="C879" s="8" t="s">
        <v>15865</v>
      </c>
      <c r="D879" s="2" t="s">
        <v>15870</v>
      </c>
      <c r="E879" s="2" t="s">
        <v>15893</v>
      </c>
      <c r="F879" s="2" t="s">
        <v>15896</v>
      </c>
      <c r="G879" s="2" t="s">
        <v>15897</v>
      </c>
    </row>
    <row r="880" spans="1:7" x14ac:dyDescent="0.3">
      <c r="A880" s="98">
        <v>878</v>
      </c>
      <c r="B880" s="8" t="s">
        <v>15898</v>
      </c>
      <c r="C880" s="8" t="s">
        <v>15872</v>
      </c>
      <c r="D880" s="2" t="s">
        <v>15870</v>
      </c>
      <c r="E880" s="2" t="s">
        <v>15893</v>
      </c>
      <c r="F880" s="2" t="s">
        <v>15899</v>
      </c>
      <c r="G880" s="2" t="s">
        <v>15897</v>
      </c>
    </row>
    <row r="881" spans="1:7" x14ac:dyDescent="0.3">
      <c r="A881" s="98">
        <v>879</v>
      </c>
      <c r="B881" s="8" t="s">
        <v>15898</v>
      </c>
      <c r="C881" s="8" t="s">
        <v>15872</v>
      </c>
      <c r="D881" s="2" t="s">
        <v>15872</v>
      </c>
      <c r="E881" s="2" t="s">
        <v>15891</v>
      </c>
      <c r="F881" s="2" t="s">
        <v>15899</v>
      </c>
      <c r="G881" s="2" t="s">
        <v>15897</v>
      </c>
    </row>
    <row r="882" spans="1:7" x14ac:dyDescent="0.3">
      <c r="A882" s="98">
        <v>880</v>
      </c>
      <c r="B882" s="8" t="s">
        <v>15898</v>
      </c>
      <c r="C882" s="8" t="s">
        <v>15875</v>
      </c>
      <c r="D882" s="2" t="s">
        <v>15872</v>
      </c>
      <c r="E882" s="2" t="s">
        <v>15891</v>
      </c>
      <c r="F882" s="2" t="s">
        <v>15900</v>
      </c>
      <c r="G882" s="2" t="s">
        <v>15901</v>
      </c>
    </row>
    <row r="883" spans="1:7" x14ac:dyDescent="0.3">
      <c r="A883" s="98">
        <v>881</v>
      </c>
      <c r="B883" s="8" t="s">
        <v>15902</v>
      </c>
      <c r="C883" s="8" t="s">
        <v>15875</v>
      </c>
      <c r="D883" s="2" t="s">
        <v>15875</v>
      </c>
      <c r="E883" s="2" t="s">
        <v>15899</v>
      </c>
      <c r="F883" s="2" t="s">
        <v>15900</v>
      </c>
      <c r="G883" s="2" t="s">
        <v>15901</v>
      </c>
    </row>
    <row r="884" spans="1:7" x14ac:dyDescent="0.3">
      <c r="A884" s="98">
        <v>882</v>
      </c>
      <c r="B884" s="8" t="s">
        <v>15902</v>
      </c>
      <c r="C884" s="8" t="s">
        <v>15871</v>
      </c>
      <c r="D884" s="2" t="s">
        <v>15875</v>
      </c>
      <c r="E884" s="2" t="s">
        <v>15899</v>
      </c>
      <c r="F884" s="2" t="s">
        <v>15894</v>
      </c>
      <c r="G884" s="2" t="s">
        <v>15901</v>
      </c>
    </row>
    <row r="885" spans="1:7" x14ac:dyDescent="0.3">
      <c r="A885" s="98">
        <v>883</v>
      </c>
      <c r="B885" s="8" t="s">
        <v>15902</v>
      </c>
      <c r="C885" s="8" t="s">
        <v>15871</v>
      </c>
      <c r="D885" s="2" t="s">
        <v>15875</v>
      </c>
      <c r="E885" s="2" t="s">
        <v>15900</v>
      </c>
      <c r="F885" s="2" t="s">
        <v>15894</v>
      </c>
      <c r="G885" s="2" t="s">
        <v>15903</v>
      </c>
    </row>
    <row r="886" spans="1:7" x14ac:dyDescent="0.3">
      <c r="A886" s="98">
        <v>884</v>
      </c>
      <c r="B886" s="8" t="s">
        <v>15904</v>
      </c>
      <c r="C886" s="8" t="s">
        <v>15885</v>
      </c>
      <c r="D886" s="2" t="s">
        <v>15871</v>
      </c>
      <c r="E886" s="2" t="s">
        <v>15900</v>
      </c>
      <c r="F886" s="2" t="s">
        <v>15897</v>
      </c>
      <c r="G886" s="2" t="s">
        <v>15903</v>
      </c>
    </row>
    <row r="887" spans="1:7" x14ac:dyDescent="0.3">
      <c r="A887" s="98">
        <v>885</v>
      </c>
      <c r="B887" s="8" t="s">
        <v>15904</v>
      </c>
      <c r="C887" s="8" t="s">
        <v>15885</v>
      </c>
      <c r="D887" s="2" t="s">
        <v>15871</v>
      </c>
      <c r="E887" s="2" t="s">
        <v>15894</v>
      </c>
      <c r="F887" s="2" t="s">
        <v>15897</v>
      </c>
      <c r="G887" s="2" t="s">
        <v>15903</v>
      </c>
    </row>
    <row r="888" spans="1:7" x14ac:dyDescent="0.3">
      <c r="A888" s="98">
        <v>886</v>
      </c>
      <c r="B888" s="8" t="s">
        <v>15904</v>
      </c>
      <c r="C888" s="8" t="s">
        <v>15873</v>
      </c>
      <c r="D888" s="2" t="s">
        <v>15878</v>
      </c>
      <c r="E888" s="2" t="s">
        <v>15894</v>
      </c>
      <c r="F888" s="2" t="s">
        <v>15905</v>
      </c>
      <c r="G888" s="2" t="s">
        <v>15906</v>
      </c>
    </row>
    <row r="889" spans="1:7" x14ac:dyDescent="0.3">
      <c r="A889" s="98">
        <v>887</v>
      </c>
      <c r="B889" s="8" t="s">
        <v>15907</v>
      </c>
      <c r="C889" s="8" t="s">
        <v>15873</v>
      </c>
      <c r="D889" s="2" t="s">
        <v>15878</v>
      </c>
      <c r="E889" s="2" t="s">
        <v>15908</v>
      </c>
      <c r="F889" s="2" t="s">
        <v>15905</v>
      </c>
      <c r="G889" s="2" t="s">
        <v>15906</v>
      </c>
    </row>
    <row r="890" spans="1:7" x14ac:dyDescent="0.3">
      <c r="A890" s="98">
        <v>888</v>
      </c>
      <c r="B890" s="8" t="s">
        <v>15907</v>
      </c>
      <c r="C890" s="8" t="s">
        <v>15877</v>
      </c>
      <c r="D890" s="2" t="s">
        <v>15879</v>
      </c>
      <c r="E890" s="2" t="s">
        <v>15908</v>
      </c>
      <c r="F890" s="2" t="s">
        <v>15909</v>
      </c>
      <c r="G890" s="2" t="s">
        <v>15906</v>
      </c>
    </row>
    <row r="891" spans="1:7" x14ac:dyDescent="0.3">
      <c r="A891" s="98">
        <v>889</v>
      </c>
      <c r="B891" s="8" t="s">
        <v>15907</v>
      </c>
      <c r="C891" s="8" t="s">
        <v>15877</v>
      </c>
      <c r="D891" s="2" t="s">
        <v>15879</v>
      </c>
      <c r="E891" s="2" t="s">
        <v>15910</v>
      </c>
      <c r="F891" s="2" t="s">
        <v>15909</v>
      </c>
      <c r="G891" s="2" t="s">
        <v>15905</v>
      </c>
    </row>
    <row r="892" spans="1:7" x14ac:dyDescent="0.3">
      <c r="A892" s="98">
        <v>890</v>
      </c>
      <c r="B892" s="8" t="s">
        <v>15911</v>
      </c>
      <c r="C892" s="8" t="s">
        <v>15880</v>
      </c>
      <c r="D892" s="2" t="s">
        <v>15883</v>
      </c>
      <c r="E892" s="2" t="s">
        <v>15910</v>
      </c>
      <c r="F892" s="2" t="s">
        <v>15892</v>
      </c>
      <c r="G892" s="2" t="s">
        <v>15905</v>
      </c>
    </row>
    <row r="893" spans="1:7" x14ac:dyDescent="0.3">
      <c r="A893" s="98">
        <v>891</v>
      </c>
      <c r="B893" s="8" t="s">
        <v>15911</v>
      </c>
      <c r="C893" s="8" t="s">
        <v>15880</v>
      </c>
      <c r="D893" s="2" t="s">
        <v>15883</v>
      </c>
      <c r="E893" s="2" t="s">
        <v>15905</v>
      </c>
      <c r="F893" s="2" t="s">
        <v>15892</v>
      </c>
      <c r="G893" s="2" t="s">
        <v>15905</v>
      </c>
    </row>
    <row r="894" spans="1:7" x14ac:dyDescent="0.3">
      <c r="A894" s="98">
        <v>892</v>
      </c>
      <c r="B894" s="8" t="s">
        <v>15911</v>
      </c>
      <c r="C894" s="8" t="s">
        <v>15884</v>
      </c>
      <c r="D894" s="2" t="s">
        <v>15889</v>
      </c>
      <c r="E894" s="2" t="s">
        <v>15905</v>
      </c>
      <c r="F894" s="2" t="s">
        <v>15912</v>
      </c>
      <c r="G894" s="2" t="s">
        <v>15913</v>
      </c>
    </row>
    <row r="895" spans="1:7" x14ac:dyDescent="0.3">
      <c r="A895" s="98">
        <v>893</v>
      </c>
      <c r="B895" s="8" t="s">
        <v>15914</v>
      </c>
      <c r="C895" s="8" t="s">
        <v>15884</v>
      </c>
      <c r="D895" s="2" t="s">
        <v>15889</v>
      </c>
      <c r="E895" s="2" t="s">
        <v>15909</v>
      </c>
      <c r="F895" s="2" t="s">
        <v>15912</v>
      </c>
      <c r="G895" s="2" t="s">
        <v>15913</v>
      </c>
    </row>
    <row r="896" spans="1:7" x14ac:dyDescent="0.3">
      <c r="A896" s="98">
        <v>894</v>
      </c>
      <c r="B896" s="8" t="s">
        <v>15914</v>
      </c>
      <c r="C896" s="8" t="s">
        <v>15887</v>
      </c>
      <c r="D896" s="2" t="s">
        <v>15880</v>
      </c>
      <c r="E896" s="2" t="s">
        <v>15909</v>
      </c>
      <c r="F896" s="2" t="s">
        <v>15915</v>
      </c>
      <c r="G896" s="2" t="s">
        <v>15913</v>
      </c>
    </row>
    <row r="897" spans="1:7" x14ac:dyDescent="0.3">
      <c r="A897" s="98">
        <v>895</v>
      </c>
      <c r="B897" s="8" t="s">
        <v>15914</v>
      </c>
      <c r="C897" s="8" t="s">
        <v>15887</v>
      </c>
      <c r="D897" s="2" t="s">
        <v>15880</v>
      </c>
      <c r="E897" s="2" t="s">
        <v>15916</v>
      </c>
      <c r="F897" s="2" t="s">
        <v>15915</v>
      </c>
      <c r="G897" s="2" t="s">
        <v>15917</v>
      </c>
    </row>
    <row r="898" spans="1:7" x14ac:dyDescent="0.3">
      <c r="A898" s="98">
        <v>896</v>
      </c>
      <c r="B898" s="8" t="s">
        <v>15918</v>
      </c>
      <c r="C898" s="8" t="s">
        <v>15891</v>
      </c>
      <c r="D898" s="2" t="s">
        <v>15880</v>
      </c>
      <c r="E898" s="2" t="s">
        <v>15916</v>
      </c>
      <c r="F898" s="2" t="s">
        <v>15913</v>
      </c>
      <c r="G898" s="2" t="s">
        <v>15917</v>
      </c>
    </row>
    <row r="899" spans="1:7" x14ac:dyDescent="0.3">
      <c r="A899" s="98">
        <v>897</v>
      </c>
      <c r="B899" s="8" t="s">
        <v>15918</v>
      </c>
      <c r="C899" s="8" t="s">
        <v>15891</v>
      </c>
      <c r="D899" s="2" t="s">
        <v>15893</v>
      </c>
      <c r="E899" s="2" t="s">
        <v>15892</v>
      </c>
      <c r="F899" s="2" t="s">
        <v>15913</v>
      </c>
      <c r="G899" s="2" t="s">
        <v>15917</v>
      </c>
    </row>
    <row r="900" spans="1:7" x14ac:dyDescent="0.3">
      <c r="A900" s="98">
        <v>898</v>
      </c>
      <c r="B900" s="8" t="s">
        <v>15918</v>
      </c>
      <c r="C900" s="8" t="s">
        <v>15894</v>
      </c>
      <c r="D900" s="2" t="s">
        <v>15893</v>
      </c>
      <c r="E900" s="2" t="s">
        <v>15892</v>
      </c>
      <c r="F900" s="2" t="s">
        <v>15913</v>
      </c>
      <c r="G900" s="2" t="s">
        <v>15919</v>
      </c>
    </row>
    <row r="901" spans="1:7" x14ac:dyDescent="0.3">
      <c r="A901" s="98">
        <v>899</v>
      </c>
      <c r="B901" s="8" t="s">
        <v>15920</v>
      </c>
      <c r="C901" s="8" t="s">
        <v>15894</v>
      </c>
      <c r="D901" s="2" t="s">
        <v>15896</v>
      </c>
      <c r="E901" s="2" t="s">
        <v>15912</v>
      </c>
      <c r="F901" s="2" t="s">
        <v>15917</v>
      </c>
      <c r="G901" s="2" t="s">
        <v>15919</v>
      </c>
    </row>
    <row r="902" spans="1:7" x14ac:dyDescent="0.3">
      <c r="A902" s="98">
        <v>900</v>
      </c>
      <c r="B902" s="8" t="s">
        <v>15920</v>
      </c>
      <c r="C902" s="8" t="s">
        <v>15897</v>
      </c>
      <c r="D902" s="2" t="s">
        <v>15896</v>
      </c>
      <c r="E902" s="2" t="s">
        <v>15912</v>
      </c>
      <c r="F902" s="2" t="s">
        <v>15917</v>
      </c>
      <c r="G902" s="2" t="s">
        <v>15919</v>
      </c>
    </row>
    <row r="903" spans="1:7" x14ac:dyDescent="0.3">
      <c r="A903" s="98">
        <v>901</v>
      </c>
      <c r="B903" s="8" t="s">
        <v>15920</v>
      </c>
      <c r="C903" s="8" t="s">
        <v>15897</v>
      </c>
      <c r="D903" s="2" t="s">
        <v>15899</v>
      </c>
      <c r="E903" s="2" t="s">
        <v>15915</v>
      </c>
      <c r="F903" s="2" t="s">
        <v>15917</v>
      </c>
      <c r="G903" s="2" t="s">
        <v>15921</v>
      </c>
    </row>
    <row r="904" spans="1:7" x14ac:dyDescent="0.3">
      <c r="A904" s="98">
        <v>902</v>
      </c>
      <c r="B904" s="8" t="s">
        <v>15922</v>
      </c>
      <c r="C904" s="8" t="s">
        <v>15901</v>
      </c>
      <c r="D904" s="2" t="s">
        <v>15899</v>
      </c>
      <c r="E904" s="2" t="s">
        <v>15915</v>
      </c>
      <c r="F904" s="2" t="s">
        <v>15923</v>
      </c>
      <c r="G904" s="2" t="s">
        <v>15921</v>
      </c>
    </row>
    <row r="905" spans="1:7" x14ac:dyDescent="0.3">
      <c r="A905" s="98">
        <v>903</v>
      </c>
      <c r="B905" s="8" t="s">
        <v>15922</v>
      </c>
      <c r="C905" s="8" t="s">
        <v>15901</v>
      </c>
      <c r="D905" s="2" t="s">
        <v>15900</v>
      </c>
      <c r="E905" s="2" t="s">
        <v>15913</v>
      </c>
      <c r="F905" s="2" t="s">
        <v>15923</v>
      </c>
      <c r="G905" s="2" t="s">
        <v>15921</v>
      </c>
    </row>
    <row r="906" spans="1:7" x14ac:dyDescent="0.3">
      <c r="A906" s="98">
        <v>904</v>
      </c>
      <c r="B906" s="8" t="s">
        <v>15922</v>
      </c>
      <c r="C906" s="8" t="s">
        <v>15903</v>
      </c>
      <c r="D906" s="2" t="s">
        <v>15900</v>
      </c>
      <c r="E906" s="2" t="s">
        <v>15913</v>
      </c>
      <c r="F906" s="2" t="s">
        <v>15924</v>
      </c>
      <c r="G906" s="2" t="s">
        <v>15925</v>
      </c>
    </row>
    <row r="907" spans="1:7" x14ac:dyDescent="0.3">
      <c r="A907" s="98">
        <v>905</v>
      </c>
      <c r="B907" s="8" t="s">
        <v>15926</v>
      </c>
      <c r="C907" s="8" t="s">
        <v>15903</v>
      </c>
      <c r="D907" s="2" t="s">
        <v>15894</v>
      </c>
      <c r="E907" s="2" t="s">
        <v>15917</v>
      </c>
      <c r="F907" s="2" t="s">
        <v>15924</v>
      </c>
      <c r="G907" s="2" t="s">
        <v>15925</v>
      </c>
    </row>
    <row r="908" spans="1:7" x14ac:dyDescent="0.3">
      <c r="A908" s="98">
        <v>906</v>
      </c>
      <c r="B908" s="8" t="s">
        <v>15926</v>
      </c>
      <c r="C908" s="8" t="s">
        <v>15906</v>
      </c>
      <c r="D908" s="2" t="s">
        <v>15894</v>
      </c>
      <c r="E908" s="2" t="s">
        <v>15917</v>
      </c>
      <c r="F908" s="2" t="s">
        <v>15927</v>
      </c>
      <c r="G908" s="2" t="s">
        <v>15925</v>
      </c>
    </row>
    <row r="909" spans="1:7" x14ac:dyDescent="0.3">
      <c r="A909" s="98">
        <v>907</v>
      </c>
      <c r="B909" s="8" t="s">
        <v>15926</v>
      </c>
      <c r="C909" s="8" t="s">
        <v>15906</v>
      </c>
      <c r="D909" s="2" t="s">
        <v>15897</v>
      </c>
      <c r="E909" s="2" t="s">
        <v>15928</v>
      </c>
      <c r="F909" s="2" t="s">
        <v>15927</v>
      </c>
      <c r="G909" s="2" t="s">
        <v>15929</v>
      </c>
    </row>
    <row r="910" spans="1:7" x14ac:dyDescent="0.3">
      <c r="A910" s="98">
        <v>908</v>
      </c>
      <c r="B910" s="8" t="s">
        <v>15926</v>
      </c>
      <c r="C910" s="8" t="s">
        <v>15905</v>
      </c>
      <c r="D910" s="2" t="s">
        <v>15897</v>
      </c>
      <c r="E910" s="2" t="s">
        <v>15928</v>
      </c>
      <c r="F910" s="2" t="s">
        <v>15919</v>
      </c>
      <c r="G910" s="2" t="s">
        <v>15929</v>
      </c>
    </row>
    <row r="911" spans="1:7" x14ac:dyDescent="0.3">
      <c r="A911" s="98">
        <v>909</v>
      </c>
      <c r="B911" s="8" t="s">
        <v>15930</v>
      </c>
      <c r="C911" s="8" t="s">
        <v>15905</v>
      </c>
      <c r="D911" s="2" t="s">
        <v>15905</v>
      </c>
      <c r="E911" s="2" t="s">
        <v>15923</v>
      </c>
      <c r="F911" s="2" t="s">
        <v>15919</v>
      </c>
      <c r="G911" s="2" t="s">
        <v>15929</v>
      </c>
    </row>
    <row r="912" spans="1:7" x14ac:dyDescent="0.3">
      <c r="A912" s="98">
        <v>910</v>
      </c>
      <c r="B912" s="8" t="s">
        <v>15930</v>
      </c>
      <c r="C912" s="8" t="s">
        <v>15909</v>
      </c>
      <c r="D912" s="2" t="s">
        <v>15905</v>
      </c>
      <c r="E912" s="2" t="s">
        <v>15923</v>
      </c>
      <c r="F912" s="2" t="s">
        <v>15902</v>
      </c>
      <c r="G912" s="2" t="s">
        <v>15907</v>
      </c>
    </row>
    <row r="913" spans="1:7" x14ac:dyDescent="0.3">
      <c r="A913" s="98">
        <v>911</v>
      </c>
      <c r="B913" s="8" t="s">
        <v>15930</v>
      </c>
      <c r="C913" s="8" t="s">
        <v>15909</v>
      </c>
      <c r="D913" s="2" t="s">
        <v>15892</v>
      </c>
      <c r="E913" s="2" t="s">
        <v>15924</v>
      </c>
      <c r="F913" s="2" t="s">
        <v>15902</v>
      </c>
      <c r="G913" s="2" t="s">
        <v>15907</v>
      </c>
    </row>
    <row r="914" spans="1:7" x14ac:dyDescent="0.3">
      <c r="A914" s="98">
        <v>912</v>
      </c>
      <c r="B914" s="8" t="s">
        <v>15930</v>
      </c>
      <c r="C914" s="8" t="s">
        <v>15916</v>
      </c>
      <c r="D914" s="2" t="s">
        <v>15892</v>
      </c>
      <c r="E914" s="2" t="s">
        <v>15924</v>
      </c>
      <c r="F914" s="2" t="s">
        <v>15921</v>
      </c>
      <c r="G914" s="2" t="s">
        <v>15907</v>
      </c>
    </row>
    <row r="915" spans="1:7" x14ac:dyDescent="0.3">
      <c r="A915" s="98">
        <v>913</v>
      </c>
      <c r="B915" s="8" t="s">
        <v>15931</v>
      </c>
      <c r="C915" s="8" t="s">
        <v>15916</v>
      </c>
      <c r="D915" s="2" t="s">
        <v>15892</v>
      </c>
      <c r="E915" s="2" t="s">
        <v>15927</v>
      </c>
      <c r="F915" s="2" t="s">
        <v>15921</v>
      </c>
      <c r="G915" s="2" t="s">
        <v>15918</v>
      </c>
    </row>
    <row r="916" spans="1:7" x14ac:dyDescent="0.3">
      <c r="A916" s="98">
        <v>914</v>
      </c>
      <c r="B916" s="8" t="s">
        <v>15931</v>
      </c>
      <c r="C916" s="8" t="s">
        <v>15892</v>
      </c>
      <c r="D916" s="2" t="s">
        <v>15913</v>
      </c>
      <c r="E916" s="2" t="s">
        <v>15927</v>
      </c>
      <c r="F916" s="2" t="s">
        <v>15932</v>
      </c>
      <c r="G916" s="2" t="s">
        <v>15918</v>
      </c>
    </row>
    <row r="917" spans="1:7" x14ac:dyDescent="0.3">
      <c r="A917" s="98">
        <v>915</v>
      </c>
      <c r="B917" s="8" t="s">
        <v>15931</v>
      </c>
      <c r="C917" s="8" t="s">
        <v>15892</v>
      </c>
      <c r="D917" s="2" t="s">
        <v>15913</v>
      </c>
      <c r="E917" s="2" t="s">
        <v>15902</v>
      </c>
      <c r="F917" s="2" t="s">
        <v>15932</v>
      </c>
      <c r="G917" s="2" t="s">
        <v>15918</v>
      </c>
    </row>
    <row r="918" spans="1:7" x14ac:dyDescent="0.3">
      <c r="A918" s="98">
        <v>916</v>
      </c>
      <c r="B918" s="8" t="s">
        <v>15933</v>
      </c>
      <c r="C918" s="8" t="s">
        <v>15913</v>
      </c>
      <c r="D918" s="2" t="s">
        <v>15913</v>
      </c>
      <c r="E918" s="2" t="s">
        <v>15902</v>
      </c>
      <c r="F918" s="2" t="s">
        <v>15925</v>
      </c>
      <c r="G918" s="2" t="s">
        <v>15922</v>
      </c>
    </row>
    <row r="919" spans="1:7" x14ac:dyDescent="0.3">
      <c r="A919" s="98">
        <v>917</v>
      </c>
      <c r="B919" s="8" t="s">
        <v>15933</v>
      </c>
      <c r="C919" s="8" t="s">
        <v>15913</v>
      </c>
      <c r="D919" s="2" t="s">
        <v>15917</v>
      </c>
      <c r="E919" s="2" t="s">
        <v>15934</v>
      </c>
      <c r="F919" s="2" t="s">
        <v>15925</v>
      </c>
      <c r="G919" s="2" t="s">
        <v>15922</v>
      </c>
    </row>
    <row r="920" spans="1:7" x14ac:dyDescent="0.3">
      <c r="A920" s="98">
        <v>918</v>
      </c>
      <c r="B920" s="8" t="s">
        <v>15933</v>
      </c>
      <c r="C920" s="8" t="s">
        <v>15917</v>
      </c>
      <c r="D920" s="2" t="s">
        <v>15917</v>
      </c>
      <c r="E920" s="2" t="s">
        <v>15934</v>
      </c>
      <c r="F920" s="2" t="s">
        <v>15929</v>
      </c>
      <c r="G920" s="2" t="s">
        <v>15922</v>
      </c>
    </row>
    <row r="921" spans="1:7" x14ac:dyDescent="0.3">
      <c r="A921" s="98">
        <v>919</v>
      </c>
      <c r="B921" s="8" t="s">
        <v>15935</v>
      </c>
      <c r="C921" s="8" t="s">
        <v>15917</v>
      </c>
      <c r="D921" s="2" t="s">
        <v>15923</v>
      </c>
      <c r="E921" s="2" t="s">
        <v>15936</v>
      </c>
      <c r="F921" s="2" t="s">
        <v>15929</v>
      </c>
      <c r="G921" s="2" t="s">
        <v>15926</v>
      </c>
    </row>
    <row r="922" spans="1:7" x14ac:dyDescent="0.3">
      <c r="A922" s="98">
        <v>920</v>
      </c>
      <c r="B922" s="8" t="s">
        <v>15935</v>
      </c>
      <c r="C922" s="8" t="s">
        <v>15919</v>
      </c>
      <c r="D922" s="2" t="s">
        <v>15923</v>
      </c>
      <c r="E922" s="2" t="s">
        <v>15936</v>
      </c>
      <c r="F922" s="2" t="s">
        <v>15934</v>
      </c>
      <c r="G922" s="2" t="s">
        <v>15926</v>
      </c>
    </row>
    <row r="923" spans="1:7" x14ac:dyDescent="0.3">
      <c r="A923" s="98">
        <v>921</v>
      </c>
      <c r="B923" s="8" t="s">
        <v>15935</v>
      </c>
      <c r="C923" s="8" t="s">
        <v>15902</v>
      </c>
      <c r="D923" s="2" t="s">
        <v>15924</v>
      </c>
      <c r="E923" s="2" t="s">
        <v>15937</v>
      </c>
      <c r="F923" s="2" t="s">
        <v>15934</v>
      </c>
      <c r="G923" s="2" t="s">
        <v>15926</v>
      </c>
    </row>
    <row r="924" spans="1:7" x14ac:dyDescent="0.3">
      <c r="A924" s="98">
        <v>922</v>
      </c>
      <c r="B924" s="8" t="s">
        <v>15938</v>
      </c>
      <c r="C924" s="8" t="s">
        <v>15902</v>
      </c>
      <c r="D924" s="2" t="s">
        <v>15924</v>
      </c>
      <c r="E924" s="2" t="s">
        <v>15937</v>
      </c>
      <c r="F924" s="2" t="s">
        <v>15936</v>
      </c>
      <c r="G924" s="2" t="s">
        <v>15934</v>
      </c>
    </row>
    <row r="925" spans="1:7" x14ac:dyDescent="0.3">
      <c r="A925" s="98">
        <v>923</v>
      </c>
      <c r="B925" s="8" t="s">
        <v>15938</v>
      </c>
      <c r="C925" s="8" t="s">
        <v>15921</v>
      </c>
      <c r="D925" s="2" t="s">
        <v>15924</v>
      </c>
      <c r="E925" s="2" t="s">
        <v>15939</v>
      </c>
      <c r="F925" s="2" t="s">
        <v>15937</v>
      </c>
      <c r="G925" s="2" t="s">
        <v>15934</v>
      </c>
    </row>
    <row r="926" spans="1:7" x14ac:dyDescent="0.3">
      <c r="A926" s="98">
        <v>924</v>
      </c>
      <c r="B926" s="8" t="s">
        <v>15938</v>
      </c>
      <c r="C926" s="8" t="s">
        <v>15929</v>
      </c>
      <c r="D926" s="2" t="s">
        <v>15927</v>
      </c>
      <c r="E926" s="2" t="s">
        <v>15939</v>
      </c>
      <c r="F926" s="2" t="s">
        <v>15940</v>
      </c>
      <c r="G926" s="2" t="s">
        <v>15934</v>
      </c>
    </row>
    <row r="927" spans="1:7" x14ac:dyDescent="0.3">
      <c r="A927" s="98">
        <v>925</v>
      </c>
      <c r="B927" s="8" t="s">
        <v>15941</v>
      </c>
      <c r="C927" s="8" t="s">
        <v>15929</v>
      </c>
      <c r="D927" s="2" t="s">
        <v>15927</v>
      </c>
      <c r="E927" s="2" t="s">
        <v>15942</v>
      </c>
      <c r="F927" s="2" t="s">
        <v>15943</v>
      </c>
      <c r="G927" s="2" t="s">
        <v>15936</v>
      </c>
    </row>
    <row r="928" spans="1:7" x14ac:dyDescent="0.3">
      <c r="A928" s="98">
        <v>926</v>
      </c>
      <c r="B928" s="8" t="s">
        <v>15941</v>
      </c>
      <c r="C928" s="8" t="s">
        <v>15904</v>
      </c>
      <c r="D928" s="2" t="s">
        <v>15902</v>
      </c>
      <c r="E928" s="2" t="s">
        <v>15942</v>
      </c>
      <c r="F928" s="2" t="s">
        <v>15944</v>
      </c>
      <c r="G928" s="2" t="s">
        <v>15936</v>
      </c>
    </row>
    <row r="929" spans="1:7" x14ac:dyDescent="0.3">
      <c r="A929" s="98">
        <v>927</v>
      </c>
      <c r="B929" s="8" t="s">
        <v>15941</v>
      </c>
      <c r="C929" s="8" t="s">
        <v>15904</v>
      </c>
      <c r="D929" s="2" t="s">
        <v>15902</v>
      </c>
      <c r="E929" s="2" t="s">
        <v>15945</v>
      </c>
      <c r="F929" s="2" t="s">
        <v>15939</v>
      </c>
      <c r="G929" s="2" t="s">
        <v>15936</v>
      </c>
    </row>
    <row r="930" spans="1:7" x14ac:dyDescent="0.3">
      <c r="A930" s="98">
        <v>928</v>
      </c>
      <c r="B930" s="8" t="s">
        <v>15946</v>
      </c>
      <c r="C930" s="8" t="s">
        <v>15907</v>
      </c>
      <c r="D930" s="2" t="s">
        <v>15932</v>
      </c>
      <c r="E930" s="2" t="s">
        <v>15945</v>
      </c>
      <c r="F930" s="2" t="s">
        <v>15942</v>
      </c>
      <c r="G930" s="2" t="s">
        <v>15937</v>
      </c>
    </row>
    <row r="931" spans="1:7" x14ac:dyDescent="0.3">
      <c r="A931" s="98">
        <v>929</v>
      </c>
      <c r="B931" s="8" t="s">
        <v>15946</v>
      </c>
      <c r="C931" s="8" t="s">
        <v>15907</v>
      </c>
      <c r="D931" s="2" t="s">
        <v>15932</v>
      </c>
      <c r="E931" s="2" t="s">
        <v>15947</v>
      </c>
      <c r="F931" s="2" t="s">
        <v>15945</v>
      </c>
      <c r="G931" s="2" t="s">
        <v>15937</v>
      </c>
    </row>
    <row r="932" spans="1:7" x14ac:dyDescent="0.3">
      <c r="A932" s="98">
        <v>930</v>
      </c>
      <c r="B932" s="8" t="s">
        <v>15946</v>
      </c>
      <c r="C932" s="8" t="s">
        <v>15911</v>
      </c>
      <c r="D932" s="2" t="s">
        <v>15934</v>
      </c>
      <c r="E932" s="2" t="s">
        <v>15947</v>
      </c>
      <c r="F932" s="2" t="s">
        <v>15947</v>
      </c>
      <c r="G932" s="2" t="s">
        <v>15937</v>
      </c>
    </row>
    <row r="933" spans="1:7" x14ac:dyDescent="0.3">
      <c r="A933" s="98">
        <v>931</v>
      </c>
      <c r="B933" s="8" t="s">
        <v>15948</v>
      </c>
      <c r="C933" s="8" t="s">
        <v>15914</v>
      </c>
      <c r="D933" s="2" t="s">
        <v>15934</v>
      </c>
      <c r="E933" s="2" t="s">
        <v>15949</v>
      </c>
      <c r="F933" s="2" t="s">
        <v>15949</v>
      </c>
      <c r="G933" s="2" t="s">
        <v>15950</v>
      </c>
    </row>
    <row r="934" spans="1:7" x14ac:dyDescent="0.3">
      <c r="A934" s="98">
        <v>932</v>
      </c>
      <c r="B934" s="8" t="s">
        <v>15948</v>
      </c>
      <c r="C934" s="8" t="s">
        <v>15918</v>
      </c>
      <c r="D934" s="2" t="s">
        <v>15936</v>
      </c>
      <c r="E934" s="2" t="s">
        <v>15949</v>
      </c>
      <c r="F934" s="2" t="s">
        <v>15951</v>
      </c>
      <c r="G934" s="2" t="s">
        <v>15950</v>
      </c>
    </row>
    <row r="935" spans="1:7" x14ac:dyDescent="0.3">
      <c r="A935" s="98">
        <v>933</v>
      </c>
      <c r="B935" s="8" t="s">
        <v>15948</v>
      </c>
      <c r="C935" s="8" t="s">
        <v>15918</v>
      </c>
      <c r="D935" s="2" t="s">
        <v>15936</v>
      </c>
      <c r="E935" s="2" t="s">
        <v>15951</v>
      </c>
      <c r="F935" s="2" t="s">
        <v>15952</v>
      </c>
      <c r="G935" s="2" t="s">
        <v>15950</v>
      </c>
    </row>
    <row r="936" spans="1:7" x14ac:dyDescent="0.3">
      <c r="A936" s="98">
        <v>934</v>
      </c>
      <c r="B936" s="8" t="s">
        <v>15953</v>
      </c>
      <c r="C936" s="8" t="s">
        <v>15920</v>
      </c>
      <c r="D936" s="2" t="s">
        <v>15937</v>
      </c>
      <c r="E936" s="2" t="s">
        <v>15951</v>
      </c>
      <c r="F936" s="2" t="s">
        <v>15952</v>
      </c>
      <c r="G936" s="2" t="s">
        <v>15944</v>
      </c>
    </row>
    <row r="937" spans="1:7" x14ac:dyDescent="0.3">
      <c r="A937" s="98">
        <v>935</v>
      </c>
      <c r="B937" s="8" t="s">
        <v>15953</v>
      </c>
      <c r="C937" s="8" t="s">
        <v>15920</v>
      </c>
      <c r="D937" s="2" t="s">
        <v>15937</v>
      </c>
      <c r="E937" s="2" t="s">
        <v>15954</v>
      </c>
      <c r="F937" s="2" t="s">
        <v>15954</v>
      </c>
      <c r="G937" s="2" t="s">
        <v>15944</v>
      </c>
    </row>
    <row r="938" spans="1:7" x14ac:dyDescent="0.3">
      <c r="A938" s="98">
        <v>936</v>
      </c>
      <c r="B938" s="8" t="s">
        <v>15953</v>
      </c>
      <c r="C938" s="8" t="s">
        <v>15922</v>
      </c>
      <c r="D938" s="2" t="s">
        <v>15939</v>
      </c>
      <c r="E938" s="2" t="s">
        <v>15954</v>
      </c>
      <c r="F938" s="2" t="s">
        <v>15954</v>
      </c>
      <c r="G938" s="2" t="s">
        <v>15944</v>
      </c>
    </row>
    <row r="939" spans="1:7" x14ac:dyDescent="0.3">
      <c r="A939" s="98">
        <v>937</v>
      </c>
      <c r="B939" s="8" t="s">
        <v>15953</v>
      </c>
      <c r="C939" s="8" t="s">
        <v>15926</v>
      </c>
      <c r="D939" s="2" t="s">
        <v>15939</v>
      </c>
      <c r="E939" s="2" t="s">
        <v>15955</v>
      </c>
      <c r="F939" s="2" t="s">
        <v>15955</v>
      </c>
      <c r="G939" s="2" t="s">
        <v>15939</v>
      </c>
    </row>
    <row r="940" spans="1:7" x14ac:dyDescent="0.3">
      <c r="A940" s="98">
        <v>938</v>
      </c>
      <c r="B940" s="8" t="s">
        <v>15956</v>
      </c>
      <c r="C940" s="8" t="s">
        <v>15926</v>
      </c>
      <c r="D940" s="2" t="s">
        <v>15942</v>
      </c>
      <c r="E940" s="2" t="s">
        <v>15955</v>
      </c>
      <c r="F940" s="2" t="s">
        <v>15957</v>
      </c>
      <c r="G940" s="2" t="s">
        <v>15939</v>
      </c>
    </row>
    <row r="941" spans="1:7" x14ac:dyDescent="0.3">
      <c r="A941" s="98">
        <v>939</v>
      </c>
      <c r="B941" s="8" t="s">
        <v>15956</v>
      </c>
      <c r="C941" s="8" t="s">
        <v>15934</v>
      </c>
      <c r="D941" s="2" t="s">
        <v>15942</v>
      </c>
      <c r="E941" s="2" t="s">
        <v>15958</v>
      </c>
      <c r="F941" s="2" t="s">
        <v>15957</v>
      </c>
      <c r="G941" s="2" t="s">
        <v>15939</v>
      </c>
    </row>
    <row r="942" spans="1:7" x14ac:dyDescent="0.3">
      <c r="A942" s="98">
        <v>940</v>
      </c>
      <c r="B942" s="8" t="s">
        <v>15956</v>
      </c>
      <c r="C942" s="8" t="s">
        <v>15934</v>
      </c>
      <c r="D942" s="2" t="s">
        <v>15945</v>
      </c>
      <c r="E942" s="2" t="s">
        <v>15958</v>
      </c>
      <c r="F942" s="2" t="s">
        <v>15958</v>
      </c>
      <c r="G942" s="2" t="s">
        <v>15942</v>
      </c>
    </row>
    <row r="943" spans="1:7" x14ac:dyDescent="0.3">
      <c r="A943" s="98">
        <v>941</v>
      </c>
      <c r="B943" s="8" t="s">
        <v>15959</v>
      </c>
      <c r="C943" s="8" t="s">
        <v>15936</v>
      </c>
      <c r="D943" s="2" t="s">
        <v>15945</v>
      </c>
      <c r="E943" s="2" t="s">
        <v>15960</v>
      </c>
      <c r="F943" s="2" t="s">
        <v>15958</v>
      </c>
      <c r="G943" s="2" t="s">
        <v>15942</v>
      </c>
    </row>
    <row r="944" spans="1:7" x14ac:dyDescent="0.3">
      <c r="A944" s="98">
        <v>942</v>
      </c>
      <c r="B944" s="8" t="s">
        <v>15959</v>
      </c>
      <c r="C944" s="8" t="s">
        <v>15936</v>
      </c>
      <c r="D944" s="2" t="s">
        <v>15947</v>
      </c>
      <c r="E944" s="2" t="s">
        <v>15960</v>
      </c>
      <c r="F944" s="2" t="s">
        <v>15961</v>
      </c>
      <c r="G944" s="2" t="s">
        <v>15942</v>
      </c>
    </row>
    <row r="945" spans="1:7" x14ac:dyDescent="0.3">
      <c r="A945" s="98">
        <v>943</v>
      </c>
      <c r="B945" s="8" t="s">
        <v>15959</v>
      </c>
      <c r="C945" s="8" t="s">
        <v>15937</v>
      </c>
      <c r="D945" s="2" t="s">
        <v>15947</v>
      </c>
      <c r="E945" s="2" t="s">
        <v>15962</v>
      </c>
      <c r="F945" s="2" t="s">
        <v>15960</v>
      </c>
      <c r="G945" s="2" t="s">
        <v>15945</v>
      </c>
    </row>
    <row r="946" spans="1:7" x14ac:dyDescent="0.3">
      <c r="A946" s="98">
        <v>944</v>
      </c>
      <c r="B946" s="8" t="s">
        <v>15963</v>
      </c>
      <c r="C946" s="8" t="s">
        <v>15937</v>
      </c>
      <c r="D946" s="2" t="s">
        <v>15951</v>
      </c>
      <c r="E946" s="2" t="s">
        <v>15962</v>
      </c>
      <c r="F946" s="2" t="s">
        <v>15962</v>
      </c>
      <c r="G946" s="2" t="s">
        <v>15945</v>
      </c>
    </row>
    <row r="947" spans="1:7" x14ac:dyDescent="0.3">
      <c r="A947" s="98">
        <v>945</v>
      </c>
      <c r="B947" s="8" t="s">
        <v>15963</v>
      </c>
      <c r="C947" s="8" t="s">
        <v>15950</v>
      </c>
      <c r="D947" s="2" t="s">
        <v>15951</v>
      </c>
      <c r="E947" s="2" t="s">
        <v>15964</v>
      </c>
      <c r="F947" s="2" t="s">
        <v>15964</v>
      </c>
      <c r="G947" s="2" t="s">
        <v>15945</v>
      </c>
    </row>
    <row r="948" spans="1:7" x14ac:dyDescent="0.3">
      <c r="A948" s="98">
        <v>946</v>
      </c>
      <c r="B948" s="8" t="s">
        <v>15963</v>
      </c>
      <c r="C948" s="8" t="s">
        <v>15950</v>
      </c>
      <c r="D948" s="2" t="s">
        <v>15951</v>
      </c>
      <c r="E948" s="2" t="s">
        <v>15964</v>
      </c>
      <c r="F948" s="2" t="s">
        <v>15965</v>
      </c>
      <c r="G948" s="2" t="s">
        <v>15947</v>
      </c>
    </row>
    <row r="949" spans="1:7" x14ac:dyDescent="0.3">
      <c r="A949" s="98">
        <v>947</v>
      </c>
      <c r="B949" s="8" t="s">
        <v>15966</v>
      </c>
      <c r="C949" s="8" t="s">
        <v>15944</v>
      </c>
      <c r="D949" s="2" t="s">
        <v>15954</v>
      </c>
      <c r="E949" s="2" t="s">
        <v>15965</v>
      </c>
      <c r="F949" s="2" t="s">
        <v>15967</v>
      </c>
      <c r="G949" s="2" t="s">
        <v>15947</v>
      </c>
    </row>
    <row r="950" spans="1:7" x14ac:dyDescent="0.3">
      <c r="A950" s="98">
        <v>948</v>
      </c>
      <c r="B950" s="8" t="s">
        <v>15966</v>
      </c>
      <c r="C950" s="8" t="s">
        <v>15944</v>
      </c>
      <c r="D950" s="2" t="s">
        <v>15954</v>
      </c>
      <c r="E950" s="2" t="s">
        <v>15965</v>
      </c>
      <c r="F950" s="2" t="s">
        <v>15968</v>
      </c>
      <c r="G950" s="2" t="s">
        <v>15947</v>
      </c>
    </row>
    <row r="951" spans="1:7" x14ac:dyDescent="0.3">
      <c r="A951" s="98">
        <v>949</v>
      </c>
      <c r="B951" s="8" t="s">
        <v>15966</v>
      </c>
      <c r="C951" s="8" t="s">
        <v>15939</v>
      </c>
      <c r="D951" s="2" t="s">
        <v>15955</v>
      </c>
      <c r="E951" s="2" t="s">
        <v>15967</v>
      </c>
      <c r="F951" s="2" t="s">
        <v>15969</v>
      </c>
      <c r="G951" s="2" t="s">
        <v>15951</v>
      </c>
    </row>
    <row r="952" spans="1:7" x14ac:dyDescent="0.3">
      <c r="A952" s="98">
        <v>950</v>
      </c>
      <c r="B952" s="8" t="s">
        <v>15970</v>
      </c>
      <c r="C952" s="8" t="s">
        <v>15939</v>
      </c>
      <c r="D952" s="2" t="s">
        <v>15955</v>
      </c>
      <c r="E952" s="2" t="s">
        <v>15967</v>
      </c>
      <c r="F952" s="2" t="s">
        <v>15971</v>
      </c>
      <c r="G952" s="2" t="s">
        <v>15951</v>
      </c>
    </row>
    <row r="953" spans="1:7" x14ac:dyDescent="0.3">
      <c r="A953" s="98">
        <v>951</v>
      </c>
      <c r="B953" s="8" t="s">
        <v>15970</v>
      </c>
      <c r="C953" s="8" t="s">
        <v>15942</v>
      </c>
      <c r="D953" s="2" t="s">
        <v>15958</v>
      </c>
      <c r="E953" s="2" t="s">
        <v>15968</v>
      </c>
      <c r="F953" s="2" t="s">
        <v>15972</v>
      </c>
      <c r="G953" s="2" t="s">
        <v>15951</v>
      </c>
    </row>
    <row r="954" spans="1:7" x14ac:dyDescent="0.3">
      <c r="A954" s="98">
        <v>952</v>
      </c>
      <c r="B954" s="8" t="s">
        <v>15970</v>
      </c>
      <c r="C954" s="8" t="s">
        <v>15942</v>
      </c>
      <c r="D954" s="2" t="s">
        <v>15958</v>
      </c>
      <c r="E954" s="2" t="s">
        <v>15968</v>
      </c>
      <c r="F954" s="2" t="s">
        <v>15973</v>
      </c>
      <c r="G954" s="2" t="s">
        <v>15954</v>
      </c>
    </row>
    <row r="955" spans="1:7" x14ac:dyDescent="0.3">
      <c r="A955" s="98">
        <v>953</v>
      </c>
      <c r="B955" s="8" t="s">
        <v>15974</v>
      </c>
      <c r="C955" s="8" t="s">
        <v>15945</v>
      </c>
      <c r="D955" s="2" t="s">
        <v>15961</v>
      </c>
      <c r="E955" s="2" t="s">
        <v>15975</v>
      </c>
      <c r="F955" s="2" t="s">
        <v>15976</v>
      </c>
      <c r="G955" s="2" t="s">
        <v>15954</v>
      </c>
    </row>
    <row r="956" spans="1:7" x14ac:dyDescent="0.3">
      <c r="A956" s="98">
        <v>954</v>
      </c>
      <c r="B956" s="8" t="s">
        <v>15974</v>
      </c>
      <c r="C956" s="8" t="s">
        <v>15945</v>
      </c>
      <c r="D956" s="2" t="s">
        <v>15961</v>
      </c>
      <c r="E956" s="2" t="s">
        <v>15975</v>
      </c>
      <c r="F956" s="2" t="s">
        <v>15977</v>
      </c>
      <c r="G956" s="2" t="s">
        <v>15955</v>
      </c>
    </row>
    <row r="957" spans="1:7" x14ac:dyDescent="0.3">
      <c r="A957" s="98">
        <v>955</v>
      </c>
      <c r="B957" s="8" t="s">
        <v>15974</v>
      </c>
      <c r="C957" s="8" t="s">
        <v>15947</v>
      </c>
      <c r="D957" s="2" t="s">
        <v>15962</v>
      </c>
      <c r="E957" s="2" t="s">
        <v>15969</v>
      </c>
      <c r="F957" s="2" t="s">
        <v>15977</v>
      </c>
      <c r="G957" s="2" t="s">
        <v>15955</v>
      </c>
    </row>
    <row r="958" spans="1:7" x14ac:dyDescent="0.3">
      <c r="A958" s="98">
        <v>956</v>
      </c>
      <c r="B958" s="8" t="s">
        <v>15974</v>
      </c>
      <c r="C958" s="8" t="s">
        <v>15947</v>
      </c>
      <c r="D958" s="2" t="s">
        <v>15962</v>
      </c>
      <c r="E958" s="2" t="s">
        <v>15969</v>
      </c>
      <c r="F958" s="2" t="s">
        <v>15978</v>
      </c>
      <c r="G958" s="2" t="s">
        <v>15958</v>
      </c>
    </row>
    <row r="959" spans="1:7" x14ac:dyDescent="0.3">
      <c r="A959" s="98">
        <v>957</v>
      </c>
      <c r="B959" s="8" t="s">
        <v>15979</v>
      </c>
      <c r="C959" s="8" t="s">
        <v>15951</v>
      </c>
      <c r="D959" s="2" t="s">
        <v>15964</v>
      </c>
      <c r="E959" s="2" t="s">
        <v>15971</v>
      </c>
      <c r="F959" s="2" t="s">
        <v>15978</v>
      </c>
      <c r="G959" s="2" t="s">
        <v>15958</v>
      </c>
    </row>
    <row r="960" spans="1:7" x14ac:dyDescent="0.3">
      <c r="A960" s="98">
        <v>958</v>
      </c>
      <c r="B960" s="8" t="s">
        <v>15979</v>
      </c>
      <c r="C960" s="8" t="s">
        <v>15951</v>
      </c>
      <c r="D960" s="2" t="s">
        <v>15964</v>
      </c>
      <c r="E960" s="2" t="s">
        <v>15971</v>
      </c>
      <c r="F960" s="2" t="s">
        <v>15980</v>
      </c>
      <c r="G960" s="2" t="s">
        <v>15960</v>
      </c>
    </row>
    <row r="961" spans="1:7" x14ac:dyDescent="0.3">
      <c r="A961" s="98">
        <v>959</v>
      </c>
      <c r="B961" s="8" t="s">
        <v>15979</v>
      </c>
      <c r="C961" s="8" t="s">
        <v>15958</v>
      </c>
      <c r="D961" s="2" t="s">
        <v>15981</v>
      </c>
      <c r="E961" s="2" t="s">
        <v>15972</v>
      </c>
      <c r="F961" s="2" t="s">
        <v>15980</v>
      </c>
      <c r="G961" s="2" t="s">
        <v>15960</v>
      </c>
    </row>
    <row r="962" spans="1:7" x14ac:dyDescent="0.3">
      <c r="A962" s="98">
        <v>960</v>
      </c>
      <c r="B962" s="8" t="s">
        <v>15979</v>
      </c>
      <c r="C962" s="8" t="s">
        <v>15958</v>
      </c>
      <c r="D962" s="2" t="s">
        <v>15981</v>
      </c>
      <c r="E962" s="2" t="s">
        <v>15972</v>
      </c>
      <c r="F962" s="2" t="s">
        <v>15980</v>
      </c>
      <c r="G962" s="2" t="s">
        <v>15960</v>
      </c>
    </row>
    <row r="963" spans="1:7" x14ac:dyDescent="0.3">
      <c r="A963" s="98">
        <v>961</v>
      </c>
      <c r="B963" s="8" t="s">
        <v>15982</v>
      </c>
      <c r="C963" s="8" t="s">
        <v>15965</v>
      </c>
      <c r="D963" s="2" t="s">
        <v>15965</v>
      </c>
      <c r="E963" s="2" t="s">
        <v>15973</v>
      </c>
      <c r="F963" s="2" t="s">
        <v>15983</v>
      </c>
      <c r="G963" s="2" t="s">
        <v>15965</v>
      </c>
    </row>
    <row r="964" spans="1:7" x14ac:dyDescent="0.3">
      <c r="A964" s="98">
        <v>962</v>
      </c>
      <c r="B964" s="8" t="s">
        <v>15982</v>
      </c>
      <c r="C964" s="8" t="s">
        <v>15965</v>
      </c>
      <c r="D964" s="2" t="s">
        <v>15965</v>
      </c>
      <c r="E964" s="2" t="s">
        <v>15973</v>
      </c>
      <c r="F964" s="2" t="s">
        <v>15983</v>
      </c>
      <c r="G964" s="2" t="s">
        <v>15965</v>
      </c>
    </row>
    <row r="965" spans="1:7" x14ac:dyDescent="0.3">
      <c r="A965" s="98">
        <v>963</v>
      </c>
      <c r="B965" s="8" t="s">
        <v>15982</v>
      </c>
      <c r="C965" s="8" t="s">
        <v>15967</v>
      </c>
      <c r="D965" s="2" t="s">
        <v>15967</v>
      </c>
      <c r="E965" s="2" t="s">
        <v>15976</v>
      </c>
      <c r="F965" s="2" t="s">
        <v>15983</v>
      </c>
      <c r="G965" s="2" t="s">
        <v>15965</v>
      </c>
    </row>
    <row r="966" spans="1:7" x14ac:dyDescent="0.3">
      <c r="A966" s="98">
        <v>964</v>
      </c>
      <c r="B966" s="8" t="s">
        <v>15982</v>
      </c>
      <c r="C966" s="8" t="s">
        <v>15967</v>
      </c>
      <c r="D966" s="2" t="s">
        <v>15967</v>
      </c>
      <c r="E966" s="2" t="s">
        <v>15976</v>
      </c>
      <c r="F966" s="2" t="s">
        <v>15984</v>
      </c>
      <c r="G966" s="2" t="s">
        <v>15967</v>
      </c>
    </row>
    <row r="967" spans="1:7" x14ac:dyDescent="0.3">
      <c r="A967" s="98">
        <v>965</v>
      </c>
      <c r="B967" s="8" t="s">
        <v>15985</v>
      </c>
      <c r="C967" s="8" t="s">
        <v>15968</v>
      </c>
      <c r="D967" s="2" t="s">
        <v>15968</v>
      </c>
      <c r="E967" s="2" t="s">
        <v>15977</v>
      </c>
      <c r="F967" s="2" t="s">
        <v>15984</v>
      </c>
      <c r="G967" s="2" t="s">
        <v>15967</v>
      </c>
    </row>
    <row r="968" spans="1:7" x14ac:dyDescent="0.3">
      <c r="A968" s="98">
        <v>966</v>
      </c>
      <c r="B968" s="8" t="s">
        <v>15985</v>
      </c>
      <c r="C968" s="8" t="s">
        <v>15968</v>
      </c>
      <c r="D968" s="2" t="s">
        <v>15968</v>
      </c>
      <c r="E968" s="2" t="s">
        <v>15977</v>
      </c>
      <c r="F968" s="2" t="s">
        <v>15984</v>
      </c>
      <c r="G968" s="2" t="s">
        <v>15968</v>
      </c>
    </row>
    <row r="969" spans="1:7" x14ac:dyDescent="0.3">
      <c r="A969" s="98">
        <v>967</v>
      </c>
      <c r="B969" s="8" t="s">
        <v>15985</v>
      </c>
      <c r="C969" s="8" t="s">
        <v>15968</v>
      </c>
      <c r="D969" s="2" t="s">
        <v>15986</v>
      </c>
      <c r="E969" s="2" t="s">
        <v>15978</v>
      </c>
      <c r="F969" s="2" t="s">
        <v>15987</v>
      </c>
      <c r="G969" s="2" t="s">
        <v>15968</v>
      </c>
    </row>
    <row r="970" spans="1:7" x14ac:dyDescent="0.3">
      <c r="A970" s="98">
        <v>968</v>
      </c>
      <c r="B970" s="8" t="s">
        <v>15985</v>
      </c>
      <c r="C970" s="8" t="s">
        <v>15968</v>
      </c>
      <c r="D970" s="2" t="s">
        <v>15986</v>
      </c>
      <c r="E970" s="2" t="s">
        <v>15978</v>
      </c>
      <c r="F970" s="2" t="s">
        <v>15987</v>
      </c>
      <c r="G970" s="2" t="s">
        <v>15988</v>
      </c>
    </row>
    <row r="971" spans="1:7" x14ac:dyDescent="0.3">
      <c r="A971" s="98">
        <v>969</v>
      </c>
      <c r="B971" s="8" t="s">
        <v>15989</v>
      </c>
      <c r="C971" s="8" t="s">
        <v>15966</v>
      </c>
      <c r="D971" s="2" t="s">
        <v>15990</v>
      </c>
      <c r="E971" s="2" t="s">
        <v>15980</v>
      </c>
      <c r="F971" s="2" t="s">
        <v>15987</v>
      </c>
      <c r="G971" s="2" t="s">
        <v>15988</v>
      </c>
    </row>
    <row r="972" spans="1:7" x14ac:dyDescent="0.3">
      <c r="A972" s="98">
        <v>970</v>
      </c>
      <c r="B972" s="8" t="s">
        <v>15989</v>
      </c>
      <c r="C972" s="8" t="s">
        <v>15966</v>
      </c>
      <c r="D972" s="2" t="s">
        <v>15990</v>
      </c>
      <c r="E972" s="2" t="s">
        <v>15980</v>
      </c>
      <c r="F972" s="2" t="s">
        <v>15991</v>
      </c>
      <c r="G972" s="2" t="s">
        <v>15973</v>
      </c>
    </row>
    <row r="973" spans="1:7" x14ac:dyDescent="0.3">
      <c r="A973" s="98">
        <v>971</v>
      </c>
      <c r="B973" s="8" t="s">
        <v>15989</v>
      </c>
      <c r="C973" s="8" t="s">
        <v>15970</v>
      </c>
      <c r="D973" s="2" t="s">
        <v>15971</v>
      </c>
      <c r="E973" s="2" t="s">
        <v>15983</v>
      </c>
      <c r="F973" s="2" t="s">
        <v>15991</v>
      </c>
      <c r="G973" s="2" t="s">
        <v>15973</v>
      </c>
    </row>
    <row r="974" spans="1:7" x14ac:dyDescent="0.3">
      <c r="A974" s="98">
        <v>972</v>
      </c>
      <c r="B974" s="8" t="s">
        <v>15989</v>
      </c>
      <c r="C974" s="8" t="s">
        <v>15970</v>
      </c>
      <c r="D974" s="2" t="s">
        <v>15971</v>
      </c>
      <c r="E974" s="2" t="s">
        <v>15983</v>
      </c>
      <c r="F974" s="2" t="s">
        <v>15991</v>
      </c>
      <c r="G974" s="2" t="s">
        <v>15976</v>
      </c>
    </row>
    <row r="975" spans="1:7" x14ac:dyDescent="0.3">
      <c r="A975" s="98">
        <v>973</v>
      </c>
      <c r="B975" s="8" t="s">
        <v>15992</v>
      </c>
      <c r="C975" s="8" t="s">
        <v>15988</v>
      </c>
      <c r="D975" s="2" t="s">
        <v>15972</v>
      </c>
      <c r="E975" s="2" t="s">
        <v>15984</v>
      </c>
      <c r="F975" s="2" t="s">
        <v>15993</v>
      </c>
      <c r="G975" s="2" t="s">
        <v>15976</v>
      </c>
    </row>
    <row r="976" spans="1:7" x14ac:dyDescent="0.3">
      <c r="A976" s="98">
        <v>974</v>
      </c>
      <c r="B976" s="8" t="s">
        <v>15992</v>
      </c>
      <c r="C976" s="8" t="s">
        <v>15973</v>
      </c>
      <c r="D976" s="2" t="s">
        <v>15972</v>
      </c>
      <c r="E976" s="2" t="s">
        <v>15984</v>
      </c>
      <c r="F976" s="2" t="s">
        <v>15993</v>
      </c>
      <c r="G976" s="2" t="s">
        <v>15978</v>
      </c>
    </row>
    <row r="977" spans="1:7" x14ac:dyDescent="0.3">
      <c r="A977" s="98">
        <v>975</v>
      </c>
      <c r="B977" s="8" t="s">
        <v>15992</v>
      </c>
      <c r="C977" s="8" t="s">
        <v>15973</v>
      </c>
      <c r="D977" s="2" t="s">
        <v>15973</v>
      </c>
      <c r="E977" s="2" t="s">
        <v>15987</v>
      </c>
      <c r="F977" s="2" t="s">
        <v>15993</v>
      </c>
      <c r="G977" s="2" t="s">
        <v>15978</v>
      </c>
    </row>
    <row r="978" spans="1:7" x14ac:dyDescent="0.3">
      <c r="A978" s="98">
        <v>976</v>
      </c>
      <c r="B978" s="8" t="s">
        <v>15994</v>
      </c>
      <c r="C978" s="8" t="s">
        <v>15978</v>
      </c>
      <c r="D978" s="2" t="s">
        <v>15973</v>
      </c>
      <c r="E978" s="2" t="s">
        <v>15987</v>
      </c>
      <c r="F978" s="2" t="s">
        <v>15995</v>
      </c>
      <c r="G978" s="2" t="s">
        <v>15980</v>
      </c>
    </row>
    <row r="979" spans="1:7" x14ac:dyDescent="0.3">
      <c r="A979" s="98">
        <v>977</v>
      </c>
      <c r="B979" s="8" t="s">
        <v>15994</v>
      </c>
      <c r="C979" s="8" t="s">
        <v>15978</v>
      </c>
      <c r="D979" s="2" t="s">
        <v>15977</v>
      </c>
      <c r="E979" s="2" t="s">
        <v>15991</v>
      </c>
      <c r="F979" s="2" t="s">
        <v>15995</v>
      </c>
      <c r="G979" s="2" t="s">
        <v>15980</v>
      </c>
    </row>
    <row r="980" spans="1:7" x14ac:dyDescent="0.3">
      <c r="A980" s="98">
        <v>978</v>
      </c>
      <c r="B980" s="8" t="s">
        <v>15994</v>
      </c>
      <c r="C980" s="8" t="s">
        <v>15980</v>
      </c>
      <c r="D980" s="2" t="s">
        <v>15977</v>
      </c>
      <c r="E980" s="2" t="s">
        <v>15991</v>
      </c>
      <c r="F980" s="2" t="s">
        <v>15995</v>
      </c>
      <c r="G980" s="2" t="s">
        <v>15983</v>
      </c>
    </row>
    <row r="981" spans="1:7" x14ac:dyDescent="0.3">
      <c r="A981" s="98">
        <v>979</v>
      </c>
      <c r="B981" s="8" t="s">
        <v>15996</v>
      </c>
      <c r="C981" s="8" t="s">
        <v>15980</v>
      </c>
      <c r="D981" s="2" t="s">
        <v>15978</v>
      </c>
      <c r="E981" s="2" t="s">
        <v>15997</v>
      </c>
      <c r="F981" s="2" t="s">
        <v>15998</v>
      </c>
      <c r="G981" s="2" t="s">
        <v>15983</v>
      </c>
    </row>
    <row r="982" spans="1:7" x14ac:dyDescent="0.3">
      <c r="A982" s="98">
        <v>980</v>
      </c>
      <c r="B982" s="8" t="s">
        <v>15996</v>
      </c>
      <c r="C982" s="8" t="s">
        <v>15983</v>
      </c>
      <c r="D982" s="2" t="s">
        <v>15978</v>
      </c>
      <c r="E982" s="2" t="s">
        <v>15997</v>
      </c>
      <c r="F982" s="2" t="s">
        <v>15998</v>
      </c>
      <c r="G982" s="2" t="s">
        <v>15984</v>
      </c>
    </row>
    <row r="983" spans="1:7" x14ac:dyDescent="0.3">
      <c r="A983" s="98">
        <v>981</v>
      </c>
      <c r="B983" s="8" t="s">
        <v>15996</v>
      </c>
      <c r="C983" s="8" t="s">
        <v>15983</v>
      </c>
      <c r="D983" s="2" t="s">
        <v>15980</v>
      </c>
      <c r="E983" s="2" t="s">
        <v>15999</v>
      </c>
      <c r="F983" s="2" t="s">
        <v>15998</v>
      </c>
      <c r="G983" s="2" t="s">
        <v>15984</v>
      </c>
    </row>
    <row r="984" spans="1:7" x14ac:dyDescent="0.3">
      <c r="A984" s="98">
        <v>982</v>
      </c>
      <c r="B984" s="8" t="s">
        <v>15983</v>
      </c>
      <c r="C984" s="8" t="s">
        <v>15984</v>
      </c>
      <c r="D984" s="2" t="s">
        <v>15980</v>
      </c>
      <c r="E984" s="2" t="s">
        <v>15999</v>
      </c>
      <c r="F984" s="2" t="s">
        <v>16000</v>
      </c>
      <c r="G984" s="2" t="s">
        <v>15984</v>
      </c>
    </row>
    <row r="985" spans="1:7" x14ac:dyDescent="0.3">
      <c r="A985" s="98">
        <v>983</v>
      </c>
      <c r="B985" s="8" t="s">
        <v>15983</v>
      </c>
      <c r="C985" s="8" t="s">
        <v>15984</v>
      </c>
      <c r="D985" s="2" t="s">
        <v>15987</v>
      </c>
      <c r="E985" s="2" t="s">
        <v>15993</v>
      </c>
      <c r="F985" s="2" t="s">
        <v>16000</v>
      </c>
      <c r="G985" s="2" t="s">
        <v>16001</v>
      </c>
    </row>
    <row r="986" spans="1:7" x14ac:dyDescent="0.3">
      <c r="A986" s="98">
        <v>984</v>
      </c>
      <c r="B986" s="8" t="s">
        <v>15983</v>
      </c>
      <c r="C986" s="8" t="s">
        <v>15997</v>
      </c>
      <c r="D986" s="2" t="s">
        <v>15987</v>
      </c>
      <c r="E986" s="2" t="s">
        <v>15993</v>
      </c>
      <c r="F986" s="2" t="s">
        <v>16000</v>
      </c>
      <c r="G986" s="2" t="s">
        <v>16001</v>
      </c>
    </row>
    <row r="987" spans="1:7" x14ac:dyDescent="0.3">
      <c r="A987" s="98">
        <v>985</v>
      </c>
      <c r="B987" s="8" t="s">
        <v>15984</v>
      </c>
      <c r="C987" s="8" t="s">
        <v>15997</v>
      </c>
      <c r="D987" s="2" t="s">
        <v>15991</v>
      </c>
      <c r="E987" s="2" t="s">
        <v>15995</v>
      </c>
      <c r="F987" s="2" t="s">
        <v>16002</v>
      </c>
      <c r="G987" s="2" t="s">
        <v>15998</v>
      </c>
    </row>
    <row r="988" spans="1:7" x14ac:dyDescent="0.3">
      <c r="A988" s="98">
        <v>986</v>
      </c>
      <c r="B988" s="8" t="s">
        <v>15984</v>
      </c>
      <c r="C988" s="8" t="s">
        <v>15999</v>
      </c>
      <c r="D988" s="2" t="s">
        <v>15991</v>
      </c>
      <c r="E988" s="2" t="s">
        <v>15995</v>
      </c>
      <c r="F988" s="2" t="s">
        <v>16002</v>
      </c>
      <c r="G988" s="2" t="s">
        <v>15998</v>
      </c>
    </row>
    <row r="989" spans="1:7" x14ac:dyDescent="0.3">
      <c r="A989" s="98">
        <v>987</v>
      </c>
      <c r="B989" s="8" t="s">
        <v>15984</v>
      </c>
      <c r="C989" s="8" t="s">
        <v>15999</v>
      </c>
      <c r="D989" s="2" t="s">
        <v>16003</v>
      </c>
      <c r="E989" s="2" t="s">
        <v>15998</v>
      </c>
      <c r="F989" s="2" t="s">
        <v>16004</v>
      </c>
      <c r="G989" s="2" t="s">
        <v>16004</v>
      </c>
    </row>
    <row r="990" spans="1:7" x14ac:dyDescent="0.3">
      <c r="A990" s="98">
        <v>988</v>
      </c>
      <c r="B990" s="8" t="s">
        <v>16005</v>
      </c>
      <c r="C990" s="8" t="s">
        <v>16001</v>
      </c>
      <c r="D990" s="2" t="s">
        <v>16003</v>
      </c>
      <c r="E990" s="2" t="s">
        <v>15998</v>
      </c>
      <c r="F990" s="2" t="s">
        <v>16004</v>
      </c>
      <c r="G990" s="2" t="s">
        <v>16004</v>
      </c>
    </row>
    <row r="991" spans="1:7" x14ac:dyDescent="0.3">
      <c r="A991" s="98">
        <v>989</v>
      </c>
      <c r="B991" s="8" t="s">
        <v>16005</v>
      </c>
      <c r="C991" s="8" t="s">
        <v>15993</v>
      </c>
      <c r="D991" s="2" t="s">
        <v>16006</v>
      </c>
      <c r="E991" s="2" t="s">
        <v>16000</v>
      </c>
      <c r="F991" s="2" t="s">
        <v>16007</v>
      </c>
      <c r="G991" s="2" t="s">
        <v>16007</v>
      </c>
    </row>
    <row r="992" spans="1:7" x14ac:dyDescent="0.3">
      <c r="A992" s="98">
        <v>990</v>
      </c>
      <c r="B992" s="8" t="s">
        <v>16005</v>
      </c>
      <c r="C992" s="8" t="s">
        <v>15993</v>
      </c>
      <c r="D992" s="2" t="s">
        <v>16006</v>
      </c>
      <c r="E992" s="2" t="s">
        <v>16000</v>
      </c>
      <c r="F992" s="2" t="s">
        <v>16007</v>
      </c>
      <c r="G992" s="2" t="s">
        <v>16007</v>
      </c>
    </row>
    <row r="993" spans="1:7" x14ac:dyDescent="0.3">
      <c r="A993" s="98">
        <v>991</v>
      </c>
      <c r="B993" s="8" t="s">
        <v>16008</v>
      </c>
      <c r="C993" s="8" t="s">
        <v>15998</v>
      </c>
      <c r="D993" s="2" t="s">
        <v>15997</v>
      </c>
      <c r="E993" s="2" t="s">
        <v>16002</v>
      </c>
      <c r="F993" s="2" t="s">
        <v>16009</v>
      </c>
      <c r="G993" s="2" t="s">
        <v>16009</v>
      </c>
    </row>
    <row r="994" spans="1:7" x14ac:dyDescent="0.3">
      <c r="A994" s="98">
        <v>992</v>
      </c>
      <c r="B994" s="8" t="s">
        <v>16008</v>
      </c>
      <c r="C994" s="8" t="s">
        <v>15998</v>
      </c>
      <c r="D994" s="2" t="s">
        <v>15997</v>
      </c>
      <c r="E994" s="2" t="s">
        <v>16002</v>
      </c>
      <c r="F994" s="2" t="s">
        <v>16009</v>
      </c>
      <c r="G994" s="2" t="s">
        <v>16009</v>
      </c>
    </row>
    <row r="995" spans="1:7" x14ac:dyDescent="0.3">
      <c r="A995" s="98">
        <v>993</v>
      </c>
      <c r="B995" s="8" t="s">
        <v>16008</v>
      </c>
      <c r="C995" s="8" t="s">
        <v>16000</v>
      </c>
      <c r="D995" s="2" t="s">
        <v>15999</v>
      </c>
      <c r="E995" s="2" t="s">
        <v>16004</v>
      </c>
      <c r="F995" s="2" t="s">
        <v>16010</v>
      </c>
      <c r="G995" s="2" t="s">
        <v>16011</v>
      </c>
    </row>
    <row r="996" spans="1:7" x14ac:dyDescent="0.3">
      <c r="A996" s="98">
        <v>994</v>
      </c>
      <c r="B996" s="8" t="s">
        <v>16001</v>
      </c>
      <c r="C996" s="8" t="s">
        <v>16000</v>
      </c>
      <c r="D996" s="2" t="s">
        <v>15999</v>
      </c>
      <c r="E996" s="2" t="s">
        <v>16004</v>
      </c>
      <c r="F996" s="2" t="s">
        <v>16010</v>
      </c>
      <c r="G996" s="2" t="s">
        <v>16011</v>
      </c>
    </row>
    <row r="997" spans="1:7" x14ac:dyDescent="0.3">
      <c r="A997" s="98">
        <v>995</v>
      </c>
      <c r="B997" s="8" t="s">
        <v>16001</v>
      </c>
      <c r="C997" s="8" t="s">
        <v>16002</v>
      </c>
      <c r="D997" s="2" t="s">
        <v>15993</v>
      </c>
      <c r="E997" s="2" t="s">
        <v>16010</v>
      </c>
      <c r="F997" s="2" t="s">
        <v>16012</v>
      </c>
      <c r="G997" s="2" t="s">
        <v>16012</v>
      </c>
    </row>
    <row r="998" spans="1:7" x14ac:dyDescent="0.3">
      <c r="A998" s="98">
        <v>996</v>
      </c>
      <c r="B998" s="8" t="s">
        <v>16001</v>
      </c>
      <c r="C998" s="8" t="s">
        <v>16002</v>
      </c>
      <c r="D998" s="2" t="s">
        <v>15993</v>
      </c>
      <c r="E998" s="2" t="s">
        <v>16010</v>
      </c>
      <c r="F998" s="2" t="s">
        <v>16012</v>
      </c>
      <c r="G998" s="2" t="s">
        <v>16012</v>
      </c>
    </row>
    <row r="999" spans="1:7" x14ac:dyDescent="0.3">
      <c r="A999" s="98">
        <v>997</v>
      </c>
      <c r="B999" s="8" t="s">
        <v>15998</v>
      </c>
      <c r="C999" s="8" t="s">
        <v>16007</v>
      </c>
      <c r="D999" s="2" t="s">
        <v>16000</v>
      </c>
      <c r="E999" s="2" t="s">
        <v>16011</v>
      </c>
      <c r="F999" s="2" t="s">
        <v>16013</v>
      </c>
      <c r="G999" s="2" t="s">
        <v>16013</v>
      </c>
    </row>
    <row r="1000" spans="1:7" x14ac:dyDescent="0.3">
      <c r="A1000" s="98">
        <v>998</v>
      </c>
      <c r="B1000" s="8" t="s">
        <v>15998</v>
      </c>
      <c r="C1000" s="8" t="s">
        <v>16009</v>
      </c>
      <c r="D1000" s="2" t="s">
        <v>16000</v>
      </c>
      <c r="E1000" s="2" t="s">
        <v>16011</v>
      </c>
      <c r="F1000" s="2" t="s">
        <v>16013</v>
      </c>
      <c r="G1000" s="2" t="s">
        <v>16013</v>
      </c>
    </row>
    <row r="1001" spans="1:7" x14ac:dyDescent="0.3">
      <c r="A1001" s="98">
        <v>999</v>
      </c>
      <c r="B1001" s="8" t="s">
        <v>15998</v>
      </c>
      <c r="C1001" s="8" t="s">
        <v>16011</v>
      </c>
      <c r="D1001" s="2" t="s">
        <v>16002</v>
      </c>
      <c r="E1001" s="2" t="s">
        <v>16014</v>
      </c>
      <c r="F1001" s="2" t="s">
        <v>16014</v>
      </c>
      <c r="G1001" s="2" t="s">
        <v>16015</v>
      </c>
    </row>
    <row r="1002" spans="1:7" x14ac:dyDescent="0.3">
      <c r="A1002" s="98">
        <v>1000</v>
      </c>
      <c r="B1002" s="8" t="s">
        <v>16016</v>
      </c>
      <c r="C1002" s="8" t="s">
        <v>16015</v>
      </c>
      <c r="D1002" s="2" t="s">
        <v>16002</v>
      </c>
      <c r="E1002" s="2" t="s">
        <v>16014</v>
      </c>
      <c r="F1002" s="2" t="s">
        <v>16014</v>
      </c>
      <c r="G1002" s="2" t="s">
        <v>16015</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9"/>
  <sheetViews>
    <sheetView workbookViewId="0">
      <pane xSplit="1" ySplit="3" topLeftCell="B4" activePane="bottomRight" state="frozen"/>
      <selection pane="topRight" activeCell="B1" sqref="B1"/>
      <selection pane="bottomLeft" activeCell="A4" sqref="A4"/>
      <selection pane="bottomRight"/>
    </sheetView>
  </sheetViews>
  <sheetFormatPr defaultColWidth="8.7109375" defaultRowHeight="16.5" x14ac:dyDescent="0.3"/>
  <cols>
    <col min="1" max="1" width="8.7109375" style="98"/>
    <col min="2" max="2" width="12.5703125" style="1" customWidth="1"/>
    <col min="3" max="12" width="12.5703125" style="2" customWidth="1"/>
    <col min="13" max="16384" width="8.7109375" style="2"/>
  </cols>
  <sheetData>
    <row r="1" spans="1:12" s="99" customFormat="1" ht="14.25" x14ac:dyDescent="0.2">
      <c r="A1" s="98"/>
      <c r="B1" s="99" t="s">
        <v>12357</v>
      </c>
      <c r="C1" s="99" t="s">
        <v>12357</v>
      </c>
      <c r="D1" s="99" t="s">
        <v>12357</v>
      </c>
      <c r="E1" s="99" t="s">
        <v>12357</v>
      </c>
      <c r="F1" s="99" t="s">
        <v>12357</v>
      </c>
      <c r="G1" s="99" t="s">
        <v>12357</v>
      </c>
      <c r="H1" s="99" t="s">
        <v>12357</v>
      </c>
      <c r="I1" s="99" t="s">
        <v>12357</v>
      </c>
      <c r="J1" s="99" t="s">
        <v>12357</v>
      </c>
      <c r="K1" s="99" t="s">
        <v>12357</v>
      </c>
      <c r="L1" s="99" t="s">
        <v>12357</v>
      </c>
    </row>
    <row r="2" spans="1:12" s="99" customFormat="1" ht="14.25" x14ac:dyDescent="0.2">
      <c r="A2" s="98" t="s">
        <v>109</v>
      </c>
      <c r="B2" s="99" t="s">
        <v>3898</v>
      </c>
      <c r="C2" s="99" t="s">
        <v>3898</v>
      </c>
      <c r="D2" s="99" t="s">
        <v>3898</v>
      </c>
      <c r="E2" s="99" t="s">
        <v>3898</v>
      </c>
      <c r="F2" s="99" t="s">
        <v>3898</v>
      </c>
      <c r="G2" s="99" t="s">
        <v>3898</v>
      </c>
      <c r="H2" s="99" t="s">
        <v>3898</v>
      </c>
      <c r="I2" s="99" t="s">
        <v>3898</v>
      </c>
      <c r="J2" s="99" t="s">
        <v>3898</v>
      </c>
      <c r="K2" s="99" t="s">
        <v>3898</v>
      </c>
      <c r="L2" s="99" t="s">
        <v>3898</v>
      </c>
    </row>
    <row r="3" spans="1:12" s="99" customFormat="1" ht="14.25" x14ac:dyDescent="0.2">
      <c r="A3" s="98" t="s">
        <v>0</v>
      </c>
      <c r="B3" s="101">
        <v>0</v>
      </c>
      <c r="C3" s="101">
        <v>1</v>
      </c>
      <c r="D3" s="101">
        <v>2</v>
      </c>
      <c r="E3" s="101">
        <v>3</v>
      </c>
      <c r="F3" s="101">
        <v>4</v>
      </c>
      <c r="G3" s="101">
        <v>5</v>
      </c>
      <c r="H3" s="101">
        <v>6</v>
      </c>
      <c r="I3" s="101">
        <v>7</v>
      </c>
      <c r="J3" s="101">
        <v>8</v>
      </c>
      <c r="K3" s="101">
        <v>9</v>
      </c>
      <c r="L3" s="101">
        <v>10</v>
      </c>
    </row>
    <row r="4" spans="1:12" ht="14.1" x14ac:dyDescent="0.3">
      <c r="A4" s="98">
        <v>1</v>
      </c>
      <c r="B4" s="4" t="s">
        <v>12358</v>
      </c>
      <c r="C4" s="4" t="s">
        <v>12362</v>
      </c>
      <c r="D4" s="4" t="s">
        <v>12397</v>
      </c>
      <c r="E4" s="4" t="s">
        <v>12401</v>
      </c>
      <c r="F4" s="4" t="s">
        <v>12464</v>
      </c>
      <c r="G4" s="4" t="s">
        <v>12553</v>
      </c>
      <c r="H4" s="4" t="s">
        <v>12629</v>
      </c>
      <c r="I4" s="4" t="s">
        <v>16017</v>
      </c>
      <c r="J4" s="4" t="s">
        <v>12737</v>
      </c>
      <c r="K4" s="4" t="s">
        <v>16018</v>
      </c>
      <c r="L4" s="4" t="s">
        <v>16019</v>
      </c>
    </row>
    <row r="5" spans="1:12" ht="14.1" x14ac:dyDescent="0.3">
      <c r="A5" s="98">
        <v>2</v>
      </c>
      <c r="B5" s="4" t="s">
        <v>12358</v>
      </c>
      <c r="C5" s="4" t="s">
        <v>12362</v>
      </c>
      <c r="D5" s="4" t="s">
        <v>12398</v>
      </c>
      <c r="E5" s="4" t="s">
        <v>12362</v>
      </c>
      <c r="F5" s="4" t="s">
        <v>12465</v>
      </c>
      <c r="G5" s="4" t="s">
        <v>12554</v>
      </c>
      <c r="H5" s="4" t="s">
        <v>16020</v>
      </c>
      <c r="I5" s="4" t="s">
        <v>12685</v>
      </c>
      <c r="J5" s="4" t="s">
        <v>16021</v>
      </c>
      <c r="K5" s="4" t="s">
        <v>12803</v>
      </c>
      <c r="L5" s="4" t="s">
        <v>12875</v>
      </c>
    </row>
    <row r="6" spans="1:12" ht="14.1" x14ac:dyDescent="0.3">
      <c r="A6" s="98">
        <v>3</v>
      </c>
      <c r="B6" s="4" t="s">
        <v>12358</v>
      </c>
      <c r="C6" s="4" t="s">
        <v>12362</v>
      </c>
      <c r="D6" s="4" t="s">
        <v>16022</v>
      </c>
      <c r="E6" s="4" t="s">
        <v>16023</v>
      </c>
      <c r="F6" s="4" t="s">
        <v>12466</v>
      </c>
      <c r="G6" s="4" t="s">
        <v>16024</v>
      </c>
      <c r="H6" s="4" t="s">
        <v>12630</v>
      </c>
      <c r="I6" s="4" t="s">
        <v>12686</v>
      </c>
      <c r="J6" s="4" t="s">
        <v>12738</v>
      </c>
      <c r="K6" s="4" t="s">
        <v>12804</v>
      </c>
      <c r="L6" s="4" t="s">
        <v>12876</v>
      </c>
    </row>
    <row r="7" spans="1:12" ht="14.1" x14ac:dyDescent="0.3">
      <c r="A7" s="98">
        <v>4</v>
      </c>
      <c r="B7" s="4" t="s">
        <v>12358</v>
      </c>
      <c r="C7" s="4" t="s">
        <v>12362</v>
      </c>
      <c r="D7" s="4" t="s">
        <v>12400</v>
      </c>
      <c r="E7" s="4" t="s">
        <v>12402</v>
      </c>
      <c r="F7" s="4" t="s">
        <v>16025</v>
      </c>
      <c r="G7" s="4" t="s">
        <v>12555</v>
      </c>
      <c r="H7" s="4" t="s">
        <v>12631</v>
      </c>
      <c r="I7" s="4" t="s">
        <v>12687</v>
      </c>
      <c r="J7" s="4" t="s">
        <v>12739</v>
      </c>
      <c r="K7" s="4" t="s">
        <v>12805</v>
      </c>
      <c r="L7" s="4" t="s">
        <v>12877</v>
      </c>
    </row>
    <row r="8" spans="1:12" ht="14.1" x14ac:dyDescent="0.3">
      <c r="A8" s="98">
        <v>5</v>
      </c>
      <c r="B8" s="4" t="s">
        <v>12358</v>
      </c>
      <c r="C8" s="4" t="s">
        <v>12362</v>
      </c>
      <c r="D8" s="4" t="s">
        <v>12399</v>
      </c>
      <c r="E8" s="4" t="s">
        <v>12403</v>
      </c>
      <c r="F8" s="4" t="s">
        <v>12467</v>
      </c>
      <c r="G8" s="4" t="s">
        <v>12556</v>
      </c>
      <c r="H8" s="4" t="s">
        <v>12632</v>
      </c>
      <c r="I8" s="4" t="s">
        <v>12688</v>
      </c>
      <c r="J8" s="4" t="s">
        <v>12740</v>
      </c>
      <c r="K8" s="4" t="s">
        <v>12806</v>
      </c>
      <c r="L8" s="4" t="s">
        <v>12878</v>
      </c>
    </row>
    <row r="9" spans="1:12" ht="14.1" x14ac:dyDescent="0.3">
      <c r="A9" s="98">
        <v>6</v>
      </c>
      <c r="B9" s="4" t="s">
        <v>12358</v>
      </c>
      <c r="C9" s="4" t="s">
        <v>12362</v>
      </c>
      <c r="D9" s="4" t="s">
        <v>12362</v>
      </c>
      <c r="E9" s="4" t="s">
        <v>12404</v>
      </c>
      <c r="F9" s="4" t="s">
        <v>12468</v>
      </c>
      <c r="G9" s="4" t="s">
        <v>12557</v>
      </c>
      <c r="H9" s="4" t="s">
        <v>12633</v>
      </c>
      <c r="I9" s="4" t="s">
        <v>12689</v>
      </c>
      <c r="J9" s="4" t="s">
        <v>12741</v>
      </c>
      <c r="K9" s="4" t="s">
        <v>12807</v>
      </c>
      <c r="L9" s="4" t="s">
        <v>12879</v>
      </c>
    </row>
    <row r="10" spans="1:12" ht="14.1" x14ac:dyDescent="0.3">
      <c r="A10" s="98">
        <v>7</v>
      </c>
      <c r="B10" s="4" t="s">
        <v>12358</v>
      </c>
      <c r="C10" s="4" t="s">
        <v>16026</v>
      </c>
      <c r="D10" s="4" t="s">
        <v>16027</v>
      </c>
      <c r="E10" s="4" t="s">
        <v>12405</v>
      </c>
      <c r="F10" s="4" t="s">
        <v>12469</v>
      </c>
      <c r="G10" s="4" t="s">
        <v>12558</v>
      </c>
      <c r="H10" s="4" t="s">
        <v>12634</v>
      </c>
      <c r="I10" s="4" t="s">
        <v>12690</v>
      </c>
      <c r="J10" s="4" t="s">
        <v>12742</v>
      </c>
      <c r="K10" s="4" t="s">
        <v>12808</v>
      </c>
      <c r="L10" s="4" t="s">
        <v>12880</v>
      </c>
    </row>
    <row r="11" spans="1:12" ht="14.1" x14ac:dyDescent="0.3">
      <c r="A11" s="98">
        <v>8</v>
      </c>
      <c r="B11" s="4" t="s">
        <v>12358</v>
      </c>
      <c r="C11" s="4" t="s">
        <v>16026</v>
      </c>
      <c r="D11" s="4" t="s">
        <v>12376</v>
      </c>
      <c r="E11" s="4" t="s">
        <v>12406</v>
      </c>
      <c r="F11" s="4" t="s">
        <v>12470</v>
      </c>
      <c r="G11" s="4" t="s">
        <v>12559</v>
      </c>
      <c r="H11" s="4" t="s">
        <v>12635</v>
      </c>
      <c r="I11" s="4" t="s">
        <v>12691</v>
      </c>
      <c r="J11" s="4" t="s">
        <v>12743</v>
      </c>
      <c r="K11" s="4" t="s">
        <v>12809</v>
      </c>
      <c r="L11" s="4" t="s">
        <v>12881</v>
      </c>
    </row>
    <row r="12" spans="1:12" ht="14.1" x14ac:dyDescent="0.3">
      <c r="A12" s="98">
        <v>9</v>
      </c>
      <c r="B12" s="4" t="s">
        <v>16028</v>
      </c>
      <c r="C12" s="4" t="s">
        <v>16026</v>
      </c>
      <c r="D12" s="4" t="s">
        <v>12377</v>
      </c>
      <c r="E12" s="4" t="s">
        <v>12407</v>
      </c>
      <c r="F12" s="4" t="s">
        <v>12471</v>
      </c>
      <c r="G12" s="4" t="s">
        <v>12560</v>
      </c>
      <c r="H12" s="4" t="s">
        <v>12636</v>
      </c>
      <c r="I12" s="4" t="s">
        <v>12692</v>
      </c>
      <c r="J12" s="4" t="s">
        <v>12744</v>
      </c>
      <c r="K12" s="4" t="s">
        <v>12810</v>
      </c>
      <c r="L12" s="4" t="s">
        <v>12882</v>
      </c>
    </row>
    <row r="13" spans="1:12" ht="14.1" x14ac:dyDescent="0.3">
      <c r="A13" s="98">
        <v>10</v>
      </c>
      <c r="B13" s="4" t="s">
        <v>16028</v>
      </c>
      <c r="C13" s="4" t="s">
        <v>16026</v>
      </c>
      <c r="D13" s="4" t="s">
        <v>12378</v>
      </c>
      <c r="E13" s="4" t="s">
        <v>12408</v>
      </c>
      <c r="F13" s="4" t="s">
        <v>12472</v>
      </c>
      <c r="G13" s="4" t="s">
        <v>12561</v>
      </c>
      <c r="H13" s="4" t="s">
        <v>12637</v>
      </c>
      <c r="I13" s="4" t="s">
        <v>16029</v>
      </c>
      <c r="J13" s="4" t="s">
        <v>12745</v>
      </c>
      <c r="K13" s="4" t="s">
        <v>12811</v>
      </c>
      <c r="L13" s="4" t="s">
        <v>12883</v>
      </c>
    </row>
    <row r="14" spans="1:12" ht="14.1" x14ac:dyDescent="0.3">
      <c r="A14" s="98">
        <v>11</v>
      </c>
      <c r="B14" s="4" t="s">
        <v>16028</v>
      </c>
      <c r="C14" s="4" t="s">
        <v>16026</v>
      </c>
      <c r="D14" s="4" t="s">
        <v>12379</v>
      </c>
      <c r="E14" s="4" t="s">
        <v>12409</v>
      </c>
      <c r="F14" s="4" t="s">
        <v>12473</v>
      </c>
      <c r="G14" s="4" t="s">
        <v>12562</v>
      </c>
      <c r="H14" s="4" t="s">
        <v>12638</v>
      </c>
      <c r="I14" s="4" t="s">
        <v>12693</v>
      </c>
      <c r="J14" s="4" t="s">
        <v>12746</v>
      </c>
      <c r="K14" s="4" t="s">
        <v>12812</v>
      </c>
      <c r="L14" s="4" t="s">
        <v>12884</v>
      </c>
    </row>
    <row r="15" spans="1:12" ht="14.1" x14ac:dyDescent="0.3">
      <c r="A15" s="98">
        <v>12</v>
      </c>
      <c r="B15" s="4" t="s">
        <v>16028</v>
      </c>
      <c r="C15" s="4" t="s">
        <v>16026</v>
      </c>
      <c r="D15" s="4" t="s">
        <v>16030</v>
      </c>
      <c r="E15" s="4" t="s">
        <v>12410</v>
      </c>
      <c r="F15" s="4" t="s">
        <v>12474</v>
      </c>
      <c r="G15" s="4" t="s">
        <v>12563</v>
      </c>
      <c r="H15" s="4" t="s">
        <v>12639</v>
      </c>
      <c r="I15" s="4" t="s">
        <v>12694</v>
      </c>
      <c r="J15" s="4" t="s">
        <v>12747</v>
      </c>
      <c r="K15" s="4" t="s">
        <v>12813</v>
      </c>
      <c r="L15" s="4" t="s">
        <v>12885</v>
      </c>
    </row>
    <row r="16" spans="1:12" ht="14.1" x14ac:dyDescent="0.3">
      <c r="A16" s="98">
        <v>13</v>
      </c>
      <c r="B16" s="4" t="s">
        <v>16028</v>
      </c>
      <c r="C16" s="4" t="s">
        <v>16031</v>
      </c>
      <c r="D16" s="4" t="s">
        <v>16032</v>
      </c>
      <c r="E16" s="4" t="s">
        <v>16033</v>
      </c>
      <c r="F16" s="4" t="s">
        <v>12475</v>
      </c>
      <c r="G16" s="4" t="s">
        <v>12564</v>
      </c>
      <c r="H16" s="4" t="s">
        <v>12640</v>
      </c>
      <c r="I16" s="4" t="s">
        <v>16034</v>
      </c>
      <c r="J16" s="4" t="s">
        <v>12748</v>
      </c>
      <c r="K16" s="4" t="s">
        <v>12814</v>
      </c>
      <c r="L16" s="4" t="s">
        <v>12886</v>
      </c>
    </row>
    <row r="17" spans="1:12" ht="14.1" x14ac:dyDescent="0.3">
      <c r="A17" s="98">
        <v>14</v>
      </c>
      <c r="B17" s="4" t="s">
        <v>16028</v>
      </c>
      <c r="C17" s="4" t="s">
        <v>16031</v>
      </c>
      <c r="D17" s="4" t="s">
        <v>12380</v>
      </c>
      <c r="E17" s="4" t="s">
        <v>12411</v>
      </c>
      <c r="F17" s="4" t="s">
        <v>12476</v>
      </c>
      <c r="G17" s="4" t="s">
        <v>12565</v>
      </c>
      <c r="H17" s="4" t="s">
        <v>12641</v>
      </c>
      <c r="I17" s="4" t="s">
        <v>12695</v>
      </c>
      <c r="J17" s="4" t="s">
        <v>12749</v>
      </c>
      <c r="K17" s="4" t="s">
        <v>12815</v>
      </c>
      <c r="L17" s="4" t="s">
        <v>12887</v>
      </c>
    </row>
    <row r="18" spans="1:12" ht="14.1" x14ac:dyDescent="0.3">
      <c r="A18" s="98">
        <v>15</v>
      </c>
      <c r="B18" s="4" t="s">
        <v>16028</v>
      </c>
      <c r="C18" s="4" t="s">
        <v>16031</v>
      </c>
      <c r="D18" s="4" t="s">
        <v>12381</v>
      </c>
      <c r="E18" s="4" t="s">
        <v>16035</v>
      </c>
      <c r="F18" s="4" t="s">
        <v>12477</v>
      </c>
      <c r="G18" s="4" t="s">
        <v>16036</v>
      </c>
      <c r="H18" s="4" t="s">
        <v>12642</v>
      </c>
      <c r="I18" s="4" t="s">
        <v>12696</v>
      </c>
      <c r="J18" s="4" t="s">
        <v>12750</v>
      </c>
      <c r="K18" s="4" t="s">
        <v>16037</v>
      </c>
      <c r="L18" s="4" t="s">
        <v>16038</v>
      </c>
    </row>
    <row r="19" spans="1:12" ht="14.1" x14ac:dyDescent="0.3">
      <c r="A19" s="98">
        <v>16</v>
      </c>
      <c r="B19" s="4" t="s">
        <v>16028</v>
      </c>
      <c r="C19" s="4" t="s">
        <v>16031</v>
      </c>
      <c r="D19" s="4" t="s">
        <v>12382</v>
      </c>
      <c r="E19" s="4" t="s">
        <v>12412</v>
      </c>
      <c r="F19" s="4" t="s">
        <v>16039</v>
      </c>
      <c r="G19" s="4" t="s">
        <v>12566</v>
      </c>
      <c r="H19" s="4" t="s">
        <v>16040</v>
      </c>
      <c r="I19" s="4" t="s">
        <v>12697</v>
      </c>
      <c r="J19" s="4" t="s">
        <v>12751</v>
      </c>
      <c r="K19" s="4" t="s">
        <v>12816</v>
      </c>
      <c r="L19" s="4" t="s">
        <v>16041</v>
      </c>
    </row>
    <row r="20" spans="1:12" ht="14.1" x14ac:dyDescent="0.3">
      <c r="A20" s="98">
        <v>17</v>
      </c>
      <c r="B20" s="4" t="s">
        <v>16986</v>
      </c>
      <c r="C20" s="4" t="s">
        <v>16031</v>
      </c>
      <c r="D20" s="4" t="s">
        <v>12383</v>
      </c>
      <c r="E20" s="4" t="s">
        <v>12413</v>
      </c>
      <c r="F20" s="4" t="s">
        <v>12478</v>
      </c>
      <c r="G20" s="4" t="s">
        <v>12567</v>
      </c>
      <c r="H20" s="4" t="s">
        <v>16042</v>
      </c>
      <c r="I20" s="4" t="s">
        <v>16043</v>
      </c>
      <c r="J20" s="4" t="s">
        <v>12752</v>
      </c>
      <c r="K20" s="4" t="s">
        <v>12817</v>
      </c>
      <c r="L20" s="4" t="s">
        <v>12888</v>
      </c>
    </row>
    <row r="21" spans="1:12" ht="14.1" x14ac:dyDescent="0.3">
      <c r="A21" s="98">
        <v>18</v>
      </c>
      <c r="B21" s="4" t="s">
        <v>16986</v>
      </c>
      <c r="C21" s="4" t="s">
        <v>16031</v>
      </c>
      <c r="D21" s="4" t="s">
        <v>12366</v>
      </c>
      <c r="E21" s="4" t="s">
        <v>12414</v>
      </c>
      <c r="F21" s="4" t="s">
        <v>16044</v>
      </c>
      <c r="G21" s="4" t="s">
        <v>12568</v>
      </c>
      <c r="H21" s="4" t="s">
        <v>12643</v>
      </c>
      <c r="I21" s="4" t="s">
        <v>12698</v>
      </c>
      <c r="J21" s="4" t="s">
        <v>16045</v>
      </c>
      <c r="K21" s="4" t="s">
        <v>12818</v>
      </c>
      <c r="L21" s="4" t="s">
        <v>12889</v>
      </c>
    </row>
    <row r="22" spans="1:12" ht="14.1" x14ac:dyDescent="0.3">
      <c r="A22" s="98">
        <v>19</v>
      </c>
      <c r="B22" s="4" t="s">
        <v>16986</v>
      </c>
      <c r="C22" s="4" t="s">
        <v>12363</v>
      </c>
      <c r="D22" s="4" t="s">
        <v>16046</v>
      </c>
      <c r="E22" s="4" t="s">
        <v>12415</v>
      </c>
      <c r="F22" s="4" t="s">
        <v>12479</v>
      </c>
      <c r="G22" s="4" t="s">
        <v>16047</v>
      </c>
      <c r="H22" s="4" t="s">
        <v>12644</v>
      </c>
      <c r="I22" s="4" t="s">
        <v>16048</v>
      </c>
      <c r="J22" s="4" t="s">
        <v>12753</v>
      </c>
      <c r="K22" s="4" t="s">
        <v>16049</v>
      </c>
      <c r="L22" s="4" t="s">
        <v>16050</v>
      </c>
    </row>
    <row r="23" spans="1:12" ht="14.1" x14ac:dyDescent="0.3">
      <c r="A23" s="98">
        <v>20</v>
      </c>
      <c r="B23" s="4" t="s">
        <v>16986</v>
      </c>
      <c r="C23" s="4" t="s">
        <v>12363</v>
      </c>
      <c r="D23" s="4" t="s">
        <v>12384</v>
      </c>
      <c r="E23" s="4" t="s">
        <v>12416</v>
      </c>
      <c r="F23" s="4" t="s">
        <v>12480</v>
      </c>
      <c r="G23" s="4" t="s">
        <v>12569</v>
      </c>
      <c r="H23" s="4" t="s">
        <v>12645</v>
      </c>
      <c r="I23" s="4" t="s">
        <v>12699</v>
      </c>
      <c r="J23" s="4" t="s">
        <v>12754</v>
      </c>
      <c r="K23" s="4" t="s">
        <v>12819</v>
      </c>
      <c r="L23" s="4" t="s">
        <v>12890</v>
      </c>
    </row>
    <row r="24" spans="1:12" ht="14.1" x14ac:dyDescent="0.3">
      <c r="A24" s="98">
        <v>21</v>
      </c>
      <c r="B24" s="4" t="s">
        <v>16986</v>
      </c>
      <c r="C24" s="4" t="s">
        <v>12363</v>
      </c>
      <c r="D24" s="4" t="s">
        <v>12385</v>
      </c>
      <c r="E24" s="4" t="s">
        <v>12366</v>
      </c>
      <c r="F24" s="4" t="s">
        <v>12481</v>
      </c>
      <c r="G24" s="4" t="s">
        <v>12570</v>
      </c>
      <c r="H24" s="4" t="s">
        <v>16051</v>
      </c>
      <c r="I24" s="4" t="s">
        <v>12700</v>
      </c>
      <c r="J24" s="4" t="s">
        <v>16052</v>
      </c>
      <c r="K24" s="4" t="s">
        <v>12820</v>
      </c>
      <c r="L24" s="4" t="s">
        <v>16053</v>
      </c>
    </row>
    <row r="25" spans="1:12" ht="14.1" x14ac:dyDescent="0.3">
      <c r="A25" s="98">
        <v>22</v>
      </c>
      <c r="B25" s="4" t="s">
        <v>16986</v>
      </c>
      <c r="C25" s="4" t="s">
        <v>12363</v>
      </c>
      <c r="D25" s="4" t="s">
        <v>16054</v>
      </c>
      <c r="E25" s="4" t="s">
        <v>12417</v>
      </c>
      <c r="F25" s="4" t="s">
        <v>12482</v>
      </c>
      <c r="G25" s="4" t="s">
        <v>12571</v>
      </c>
      <c r="H25" s="4" t="s">
        <v>12646</v>
      </c>
      <c r="I25" s="4" t="s">
        <v>16055</v>
      </c>
      <c r="J25" s="4" t="s">
        <v>12755</v>
      </c>
      <c r="K25" s="4" t="s">
        <v>16056</v>
      </c>
      <c r="L25" s="4" t="s">
        <v>16057</v>
      </c>
    </row>
    <row r="26" spans="1:12" ht="14.1" x14ac:dyDescent="0.3">
      <c r="A26" s="98">
        <v>23</v>
      </c>
      <c r="B26" s="4" t="s">
        <v>16986</v>
      </c>
      <c r="C26" s="4" t="s">
        <v>12363</v>
      </c>
      <c r="D26" s="4" t="s">
        <v>16058</v>
      </c>
      <c r="E26" s="4" t="s">
        <v>16059</v>
      </c>
      <c r="F26" s="4" t="s">
        <v>12483</v>
      </c>
      <c r="G26" s="4" t="s">
        <v>12572</v>
      </c>
      <c r="H26" s="4" t="s">
        <v>12647</v>
      </c>
      <c r="I26" s="4" t="s">
        <v>16060</v>
      </c>
      <c r="J26" s="4" t="s">
        <v>12756</v>
      </c>
      <c r="K26" s="4" t="s">
        <v>16061</v>
      </c>
      <c r="L26" s="4" t="s">
        <v>12891</v>
      </c>
    </row>
    <row r="27" spans="1:12" ht="14.1" x14ac:dyDescent="0.3">
      <c r="A27" s="98">
        <v>24</v>
      </c>
      <c r="B27" s="4" t="s">
        <v>16986</v>
      </c>
      <c r="C27" s="4" t="s">
        <v>12363</v>
      </c>
      <c r="D27" s="4" t="s">
        <v>12386</v>
      </c>
      <c r="E27" s="4" t="s">
        <v>12418</v>
      </c>
      <c r="F27" s="4" t="s">
        <v>12484</v>
      </c>
      <c r="G27" s="4" t="s">
        <v>16062</v>
      </c>
      <c r="H27" s="4" t="s">
        <v>16063</v>
      </c>
      <c r="I27" s="4" t="s">
        <v>12701</v>
      </c>
      <c r="J27" s="4" t="s">
        <v>12757</v>
      </c>
      <c r="K27" s="4" t="s">
        <v>12821</v>
      </c>
      <c r="L27" s="4" t="s">
        <v>16064</v>
      </c>
    </row>
    <row r="28" spans="1:12" ht="14.1" x14ac:dyDescent="0.3">
      <c r="A28" s="98">
        <v>25</v>
      </c>
      <c r="B28" s="4" t="s">
        <v>16065</v>
      </c>
      <c r="C28" s="4" t="s">
        <v>12364</v>
      </c>
      <c r="D28" s="4" t="s">
        <v>12387</v>
      </c>
      <c r="E28" s="4" t="s">
        <v>12419</v>
      </c>
      <c r="F28" s="4" t="s">
        <v>16066</v>
      </c>
      <c r="G28" s="4" t="s">
        <v>12573</v>
      </c>
      <c r="H28" s="4" t="s">
        <v>12648</v>
      </c>
      <c r="I28" s="4" t="s">
        <v>12702</v>
      </c>
      <c r="J28" s="4" t="s">
        <v>12758</v>
      </c>
      <c r="K28" s="4" t="s">
        <v>12822</v>
      </c>
      <c r="L28" s="4" t="s">
        <v>12892</v>
      </c>
    </row>
    <row r="29" spans="1:12" ht="14.1" x14ac:dyDescent="0.3">
      <c r="A29" s="98">
        <v>26</v>
      </c>
      <c r="B29" s="4" t="s">
        <v>16065</v>
      </c>
      <c r="C29" s="4" t="s">
        <v>12364</v>
      </c>
      <c r="D29" s="4" t="s">
        <v>12388</v>
      </c>
      <c r="E29" s="4" t="s">
        <v>12420</v>
      </c>
      <c r="F29" s="4" t="s">
        <v>12485</v>
      </c>
      <c r="G29" s="4" t="s">
        <v>16067</v>
      </c>
      <c r="H29" s="4" t="s">
        <v>12649</v>
      </c>
      <c r="I29" s="4" t="s">
        <v>12703</v>
      </c>
      <c r="J29" s="4" t="s">
        <v>16068</v>
      </c>
      <c r="K29" s="4" t="s">
        <v>16069</v>
      </c>
      <c r="L29" s="4" t="s">
        <v>16070</v>
      </c>
    </row>
    <row r="30" spans="1:12" ht="14.1" x14ac:dyDescent="0.3">
      <c r="A30" s="98">
        <v>27</v>
      </c>
      <c r="B30" s="4" t="s">
        <v>16065</v>
      </c>
      <c r="C30" s="4" t="s">
        <v>12364</v>
      </c>
      <c r="D30" s="4" t="s">
        <v>12389</v>
      </c>
      <c r="E30" s="4" t="s">
        <v>12421</v>
      </c>
      <c r="F30" s="4" t="s">
        <v>12486</v>
      </c>
      <c r="G30" s="4" t="s">
        <v>12574</v>
      </c>
      <c r="H30" s="4" t="s">
        <v>12650</v>
      </c>
      <c r="I30" s="4" t="s">
        <v>12704</v>
      </c>
      <c r="J30" s="4" t="s">
        <v>16071</v>
      </c>
      <c r="K30" s="4" t="s">
        <v>16072</v>
      </c>
      <c r="L30" s="4" t="s">
        <v>16073</v>
      </c>
    </row>
    <row r="31" spans="1:12" ht="14.1" x14ac:dyDescent="0.3">
      <c r="A31" s="98">
        <v>28</v>
      </c>
      <c r="B31" s="4" t="s">
        <v>16065</v>
      </c>
      <c r="C31" s="4" t="s">
        <v>12364</v>
      </c>
      <c r="D31" s="4" t="s">
        <v>16074</v>
      </c>
      <c r="E31" s="4" t="s">
        <v>12422</v>
      </c>
      <c r="F31" s="4" t="s">
        <v>12487</v>
      </c>
      <c r="G31" s="4" t="s">
        <v>12575</v>
      </c>
      <c r="H31" s="4" t="s">
        <v>12651</v>
      </c>
      <c r="I31" s="4" t="s">
        <v>16075</v>
      </c>
      <c r="J31" s="4" t="s">
        <v>16076</v>
      </c>
      <c r="K31" s="4" t="s">
        <v>16077</v>
      </c>
      <c r="L31" s="4" t="s">
        <v>12893</v>
      </c>
    </row>
    <row r="32" spans="1:12" ht="14.1" x14ac:dyDescent="0.3">
      <c r="A32" s="98">
        <v>29</v>
      </c>
      <c r="B32" s="4" t="s">
        <v>16065</v>
      </c>
      <c r="C32" s="4" t="s">
        <v>12364</v>
      </c>
      <c r="D32" s="4" t="s">
        <v>16078</v>
      </c>
      <c r="E32" s="4" t="s">
        <v>16079</v>
      </c>
      <c r="F32" s="4" t="s">
        <v>12488</v>
      </c>
      <c r="G32" s="4" t="s">
        <v>16080</v>
      </c>
      <c r="H32" s="4" t="s">
        <v>16081</v>
      </c>
      <c r="I32" s="4" t="s">
        <v>16082</v>
      </c>
      <c r="J32" s="4" t="s">
        <v>16083</v>
      </c>
      <c r="K32" s="4" t="s">
        <v>12823</v>
      </c>
      <c r="L32" s="4" t="s">
        <v>16084</v>
      </c>
    </row>
    <row r="33" spans="1:12" ht="14.1" x14ac:dyDescent="0.3">
      <c r="A33" s="98">
        <v>30</v>
      </c>
      <c r="B33" s="4" t="s">
        <v>16065</v>
      </c>
      <c r="C33" s="4" t="s">
        <v>12364</v>
      </c>
      <c r="D33" s="4" t="s">
        <v>12390</v>
      </c>
      <c r="E33" s="4" t="s">
        <v>16085</v>
      </c>
      <c r="F33" s="4" t="s">
        <v>12489</v>
      </c>
      <c r="G33" s="4" t="s">
        <v>16086</v>
      </c>
      <c r="H33" s="4" t="s">
        <v>16087</v>
      </c>
      <c r="I33" s="4" t="s">
        <v>16088</v>
      </c>
      <c r="J33" s="4" t="s">
        <v>16089</v>
      </c>
      <c r="K33" s="4" t="s">
        <v>12824</v>
      </c>
      <c r="L33" s="4" t="s">
        <v>16090</v>
      </c>
    </row>
    <row r="34" spans="1:12" ht="14.1" x14ac:dyDescent="0.3">
      <c r="A34" s="98">
        <v>31</v>
      </c>
      <c r="B34" s="4" t="s">
        <v>16065</v>
      </c>
      <c r="C34" s="4" t="s">
        <v>12365</v>
      </c>
      <c r="D34" s="4" t="s">
        <v>12391</v>
      </c>
      <c r="E34" s="4" t="s">
        <v>16091</v>
      </c>
      <c r="F34" s="4" t="s">
        <v>12490</v>
      </c>
      <c r="G34" s="4" t="s">
        <v>12576</v>
      </c>
      <c r="H34" s="4" t="s">
        <v>12652</v>
      </c>
      <c r="I34" s="4" t="s">
        <v>16092</v>
      </c>
      <c r="J34" s="4" t="s">
        <v>12759</v>
      </c>
      <c r="K34" s="4" t="s">
        <v>16093</v>
      </c>
      <c r="L34" s="4" t="s">
        <v>16094</v>
      </c>
    </row>
    <row r="35" spans="1:12" ht="14.1" x14ac:dyDescent="0.3">
      <c r="A35" s="98">
        <v>32</v>
      </c>
      <c r="B35" s="4" t="s">
        <v>16065</v>
      </c>
      <c r="C35" s="4" t="s">
        <v>12365</v>
      </c>
      <c r="D35" s="4" t="s">
        <v>12392</v>
      </c>
      <c r="E35" s="4" t="s">
        <v>12423</v>
      </c>
      <c r="F35" s="4" t="s">
        <v>12491</v>
      </c>
      <c r="G35" s="4" t="s">
        <v>12577</v>
      </c>
      <c r="H35" s="4" t="s">
        <v>12653</v>
      </c>
      <c r="I35" s="4" t="s">
        <v>16095</v>
      </c>
      <c r="J35" s="4" t="s">
        <v>12760</v>
      </c>
      <c r="K35" s="4" t="s">
        <v>16096</v>
      </c>
      <c r="L35" s="4" t="s">
        <v>16097</v>
      </c>
    </row>
    <row r="36" spans="1:12" ht="14.1" x14ac:dyDescent="0.3">
      <c r="A36" s="98">
        <v>33</v>
      </c>
      <c r="B36" s="4" t="s">
        <v>16098</v>
      </c>
      <c r="C36" s="4" t="s">
        <v>12365</v>
      </c>
      <c r="D36" s="4" t="s">
        <v>16099</v>
      </c>
      <c r="E36" s="4" t="s">
        <v>12424</v>
      </c>
      <c r="F36" s="4" t="s">
        <v>16100</v>
      </c>
      <c r="G36" s="4" t="s">
        <v>12578</v>
      </c>
      <c r="H36" s="4" t="s">
        <v>12654</v>
      </c>
      <c r="I36" s="4" t="s">
        <v>16101</v>
      </c>
      <c r="J36" s="4" t="s">
        <v>12761</v>
      </c>
      <c r="K36" s="4" t="s">
        <v>16102</v>
      </c>
      <c r="L36" s="4" t="s">
        <v>16103</v>
      </c>
    </row>
    <row r="37" spans="1:12" ht="14.1" x14ac:dyDescent="0.3">
      <c r="A37" s="98">
        <v>34</v>
      </c>
      <c r="B37" s="4" t="s">
        <v>16098</v>
      </c>
      <c r="C37" s="4" t="s">
        <v>12365</v>
      </c>
      <c r="D37" s="4" t="s">
        <v>16104</v>
      </c>
      <c r="E37" s="4" t="s">
        <v>12425</v>
      </c>
      <c r="F37" s="4" t="s">
        <v>12492</v>
      </c>
      <c r="G37" s="4" t="s">
        <v>12579</v>
      </c>
      <c r="H37" s="4" t="s">
        <v>12655</v>
      </c>
      <c r="I37" s="4" t="s">
        <v>16105</v>
      </c>
      <c r="J37" s="4" t="s">
        <v>12762</v>
      </c>
      <c r="K37" s="4" t="s">
        <v>16106</v>
      </c>
      <c r="L37" s="4" t="s">
        <v>16107</v>
      </c>
    </row>
    <row r="38" spans="1:12" ht="14.1" x14ac:dyDescent="0.3">
      <c r="A38" s="98">
        <v>35</v>
      </c>
      <c r="B38" s="4" t="s">
        <v>16098</v>
      </c>
      <c r="C38" s="4" t="s">
        <v>12365</v>
      </c>
      <c r="D38" s="4" t="s">
        <v>12393</v>
      </c>
      <c r="E38" s="4" t="s">
        <v>12426</v>
      </c>
      <c r="F38" s="4" t="s">
        <v>12493</v>
      </c>
      <c r="G38" s="4" t="s">
        <v>12580</v>
      </c>
      <c r="H38" s="4" t="s">
        <v>12656</v>
      </c>
      <c r="I38" s="4" t="s">
        <v>16108</v>
      </c>
      <c r="J38" s="4" t="s">
        <v>12763</v>
      </c>
      <c r="K38" s="4" t="s">
        <v>16109</v>
      </c>
      <c r="L38" s="4" t="s">
        <v>16110</v>
      </c>
    </row>
    <row r="39" spans="1:12" ht="14.1" x14ac:dyDescent="0.3">
      <c r="A39" s="98">
        <v>36</v>
      </c>
      <c r="B39" s="4" t="s">
        <v>16098</v>
      </c>
      <c r="C39" s="4" t="s">
        <v>12365</v>
      </c>
      <c r="D39" s="4" t="s">
        <v>16111</v>
      </c>
      <c r="E39" s="4" t="s">
        <v>12427</v>
      </c>
      <c r="F39" s="4" t="s">
        <v>12494</v>
      </c>
      <c r="G39" s="4" t="s">
        <v>12581</v>
      </c>
      <c r="H39" s="4" t="s">
        <v>12657</v>
      </c>
      <c r="I39" s="4" t="s">
        <v>16112</v>
      </c>
      <c r="J39" s="4" t="s">
        <v>16113</v>
      </c>
      <c r="K39" s="4" t="s">
        <v>16114</v>
      </c>
      <c r="L39" s="4" t="s">
        <v>12894</v>
      </c>
    </row>
    <row r="40" spans="1:12" ht="14.1" x14ac:dyDescent="0.3">
      <c r="A40" s="98">
        <v>37</v>
      </c>
      <c r="B40" s="4" t="s">
        <v>16098</v>
      </c>
      <c r="C40" s="4" t="s">
        <v>12366</v>
      </c>
      <c r="D40" s="4" t="s">
        <v>12394</v>
      </c>
      <c r="E40" s="4" t="s">
        <v>12428</v>
      </c>
      <c r="F40" s="4" t="s">
        <v>16115</v>
      </c>
      <c r="G40" s="4" t="s">
        <v>12582</v>
      </c>
      <c r="H40" s="4" t="s">
        <v>12658</v>
      </c>
      <c r="I40" s="4" t="s">
        <v>12705</v>
      </c>
      <c r="J40" s="4" t="s">
        <v>16116</v>
      </c>
      <c r="K40" s="4" t="s">
        <v>16117</v>
      </c>
      <c r="L40" s="4" t="s">
        <v>12895</v>
      </c>
    </row>
    <row r="41" spans="1:12" x14ac:dyDescent="0.3">
      <c r="A41" s="98">
        <v>38</v>
      </c>
      <c r="B41" s="4" t="s">
        <v>16098</v>
      </c>
      <c r="C41" s="4" t="s">
        <v>12366</v>
      </c>
      <c r="D41" s="4" t="s">
        <v>12395</v>
      </c>
      <c r="E41" s="4" t="s">
        <v>12429</v>
      </c>
      <c r="F41" s="4" t="s">
        <v>16118</v>
      </c>
      <c r="G41" s="4" t="s">
        <v>12583</v>
      </c>
      <c r="H41" s="4" t="s">
        <v>16119</v>
      </c>
      <c r="I41" s="4" t="s">
        <v>12706</v>
      </c>
      <c r="J41" s="4" t="s">
        <v>16120</v>
      </c>
      <c r="K41" s="4" t="s">
        <v>12825</v>
      </c>
      <c r="L41" s="4" t="s">
        <v>12896</v>
      </c>
    </row>
    <row r="42" spans="1:12" x14ac:dyDescent="0.3">
      <c r="A42" s="98">
        <v>39</v>
      </c>
      <c r="B42" s="4" t="s">
        <v>16098</v>
      </c>
      <c r="C42" s="4" t="s">
        <v>12366</v>
      </c>
      <c r="D42" s="4" t="s">
        <v>12396</v>
      </c>
      <c r="E42" s="4" t="s">
        <v>12430</v>
      </c>
      <c r="F42" s="4" t="s">
        <v>12495</v>
      </c>
      <c r="G42" s="4" t="s">
        <v>12584</v>
      </c>
      <c r="H42" s="4" t="s">
        <v>16121</v>
      </c>
      <c r="I42" s="4" t="s">
        <v>12707</v>
      </c>
      <c r="J42" s="4" t="s">
        <v>16122</v>
      </c>
      <c r="K42" s="4" t="s">
        <v>12826</v>
      </c>
      <c r="L42" s="4" t="s">
        <v>12897</v>
      </c>
    </row>
    <row r="43" spans="1:12" x14ac:dyDescent="0.3">
      <c r="A43" s="98">
        <v>40</v>
      </c>
      <c r="B43" s="4" t="s">
        <v>16098</v>
      </c>
      <c r="C43" s="4" t="s">
        <v>12366</v>
      </c>
      <c r="D43" s="4" t="s">
        <v>16123</v>
      </c>
      <c r="E43" s="4" t="s">
        <v>12431</v>
      </c>
      <c r="F43" s="4" t="s">
        <v>12496</v>
      </c>
      <c r="G43" s="4" t="s">
        <v>12585</v>
      </c>
      <c r="H43" s="4" t="s">
        <v>16124</v>
      </c>
      <c r="I43" s="4" t="s">
        <v>12708</v>
      </c>
      <c r="J43" s="4" t="s">
        <v>16125</v>
      </c>
      <c r="K43" s="4" t="s">
        <v>12827</v>
      </c>
      <c r="L43" s="4" t="s">
        <v>12898</v>
      </c>
    </row>
    <row r="44" spans="1:12" x14ac:dyDescent="0.3">
      <c r="A44" s="98">
        <v>41</v>
      </c>
      <c r="B44" s="4" t="s">
        <v>12359</v>
      </c>
      <c r="C44" s="4" t="s">
        <v>12366</v>
      </c>
      <c r="D44" s="4" t="s">
        <v>12397</v>
      </c>
      <c r="E44" s="4" t="s">
        <v>12432</v>
      </c>
      <c r="F44" s="4" t="s">
        <v>12497</v>
      </c>
      <c r="G44" s="4" t="s">
        <v>12586</v>
      </c>
      <c r="H44" s="4" t="s">
        <v>16126</v>
      </c>
      <c r="I44" s="4" t="s">
        <v>12709</v>
      </c>
      <c r="J44" s="4" t="s">
        <v>16127</v>
      </c>
      <c r="K44" s="4" t="s">
        <v>12828</v>
      </c>
      <c r="L44" s="4" t="s">
        <v>12899</v>
      </c>
    </row>
    <row r="45" spans="1:12" x14ac:dyDescent="0.3">
      <c r="A45" s="98">
        <v>42</v>
      </c>
      <c r="B45" s="4" t="s">
        <v>12359</v>
      </c>
      <c r="C45" s="4" t="s">
        <v>12366</v>
      </c>
      <c r="D45" s="4" t="s">
        <v>12398</v>
      </c>
      <c r="E45" s="4" t="s">
        <v>12433</v>
      </c>
      <c r="F45" s="4" t="s">
        <v>12498</v>
      </c>
      <c r="G45" s="4" t="s">
        <v>12587</v>
      </c>
      <c r="H45" s="4" t="s">
        <v>16128</v>
      </c>
      <c r="I45" s="4" t="s">
        <v>12710</v>
      </c>
      <c r="J45" s="4" t="s">
        <v>16129</v>
      </c>
      <c r="K45" s="4" t="s">
        <v>12829</v>
      </c>
      <c r="L45" s="4" t="s">
        <v>12900</v>
      </c>
    </row>
    <row r="46" spans="1:12" x14ac:dyDescent="0.3">
      <c r="A46" s="98">
        <v>43</v>
      </c>
      <c r="B46" s="4" t="s">
        <v>12359</v>
      </c>
      <c r="C46" s="4" t="s">
        <v>16130</v>
      </c>
      <c r="D46" s="4" t="s">
        <v>16022</v>
      </c>
      <c r="E46" s="4" t="s">
        <v>16131</v>
      </c>
      <c r="F46" s="4" t="s">
        <v>12499</v>
      </c>
      <c r="G46" s="4" t="s">
        <v>16132</v>
      </c>
      <c r="H46" s="4" t="s">
        <v>16133</v>
      </c>
      <c r="I46" s="4" t="s">
        <v>12711</v>
      </c>
      <c r="J46" s="4" t="s">
        <v>12764</v>
      </c>
      <c r="K46" s="4" t="s">
        <v>12830</v>
      </c>
      <c r="L46" s="4" t="s">
        <v>12901</v>
      </c>
    </row>
    <row r="47" spans="1:12" x14ac:dyDescent="0.3">
      <c r="A47" s="98">
        <v>44</v>
      </c>
      <c r="B47" s="4" t="s">
        <v>12359</v>
      </c>
      <c r="C47" s="4" t="s">
        <v>16130</v>
      </c>
      <c r="D47" s="4" t="s">
        <v>12400</v>
      </c>
      <c r="E47" s="4" t="s">
        <v>16134</v>
      </c>
      <c r="F47" s="4" t="s">
        <v>12500</v>
      </c>
      <c r="G47" s="4" t="s">
        <v>16135</v>
      </c>
      <c r="H47" s="4" t="s">
        <v>16136</v>
      </c>
      <c r="I47" s="4" t="s">
        <v>12712</v>
      </c>
      <c r="J47" s="4" t="s">
        <v>12765</v>
      </c>
      <c r="K47" s="4" t="s">
        <v>12831</v>
      </c>
      <c r="L47" s="4" t="s">
        <v>12902</v>
      </c>
    </row>
    <row r="48" spans="1:12" x14ac:dyDescent="0.3">
      <c r="A48" s="98">
        <v>45</v>
      </c>
      <c r="B48" s="4" t="s">
        <v>12359</v>
      </c>
      <c r="C48" s="4" t="s">
        <v>16130</v>
      </c>
      <c r="D48" s="4" t="s">
        <v>12399</v>
      </c>
      <c r="E48" s="4" t="s">
        <v>12434</v>
      </c>
      <c r="F48" s="4" t="s">
        <v>12501</v>
      </c>
      <c r="G48" s="4" t="s">
        <v>12588</v>
      </c>
      <c r="H48" s="4" t="s">
        <v>16137</v>
      </c>
      <c r="I48" s="4" t="s">
        <v>16138</v>
      </c>
      <c r="J48" s="4" t="s">
        <v>12766</v>
      </c>
      <c r="K48" s="4" t="s">
        <v>12832</v>
      </c>
      <c r="L48" s="4" t="s">
        <v>12903</v>
      </c>
    </row>
    <row r="49" spans="1:12" x14ac:dyDescent="0.3">
      <c r="A49" s="98">
        <v>46</v>
      </c>
      <c r="B49" s="4" t="s">
        <v>12359</v>
      </c>
      <c r="C49" s="4" t="s">
        <v>16130</v>
      </c>
      <c r="D49" s="4" t="s">
        <v>12362</v>
      </c>
      <c r="E49" s="4" t="s">
        <v>16139</v>
      </c>
      <c r="F49" s="4" t="s">
        <v>12502</v>
      </c>
      <c r="G49" s="4" t="s">
        <v>16140</v>
      </c>
      <c r="H49" s="4" t="s">
        <v>12659</v>
      </c>
      <c r="I49" s="4" t="s">
        <v>12713</v>
      </c>
      <c r="J49" s="4" t="s">
        <v>12767</v>
      </c>
      <c r="K49" s="4" t="s">
        <v>12833</v>
      </c>
      <c r="L49" s="4" t="s">
        <v>12904</v>
      </c>
    </row>
    <row r="50" spans="1:12" x14ac:dyDescent="0.3">
      <c r="A50" s="98">
        <v>47</v>
      </c>
      <c r="B50" s="4" t="s">
        <v>12359</v>
      </c>
      <c r="C50" s="4" t="s">
        <v>16130</v>
      </c>
      <c r="D50" s="4" t="s">
        <v>16027</v>
      </c>
      <c r="E50" s="4" t="s">
        <v>12435</v>
      </c>
      <c r="F50" s="4" t="s">
        <v>12503</v>
      </c>
      <c r="G50" s="4" t="s">
        <v>16141</v>
      </c>
      <c r="H50" s="4" t="s">
        <v>12660</v>
      </c>
      <c r="I50" s="4" t="s">
        <v>16142</v>
      </c>
      <c r="J50" s="4" t="s">
        <v>12768</v>
      </c>
      <c r="K50" s="4" t="s">
        <v>12834</v>
      </c>
      <c r="L50" s="4" t="s">
        <v>12905</v>
      </c>
    </row>
    <row r="51" spans="1:12" x14ac:dyDescent="0.3">
      <c r="A51" s="98">
        <v>48</v>
      </c>
      <c r="B51" s="4" t="s">
        <v>12359</v>
      </c>
      <c r="C51" s="4" t="s">
        <v>16130</v>
      </c>
      <c r="D51" s="4" t="s">
        <v>12376</v>
      </c>
      <c r="E51" s="4" t="s">
        <v>12436</v>
      </c>
      <c r="F51" s="4" t="s">
        <v>12504</v>
      </c>
      <c r="G51" s="4" t="s">
        <v>16143</v>
      </c>
      <c r="H51" s="4" t="s">
        <v>12661</v>
      </c>
      <c r="I51" s="4" t="s">
        <v>16144</v>
      </c>
      <c r="J51" s="4" t="s">
        <v>12769</v>
      </c>
      <c r="K51" s="4" t="s">
        <v>12835</v>
      </c>
      <c r="L51" s="4" t="s">
        <v>12906</v>
      </c>
    </row>
    <row r="52" spans="1:12" x14ac:dyDescent="0.3">
      <c r="A52" s="98">
        <v>49</v>
      </c>
      <c r="B52" s="4" t="s">
        <v>16145</v>
      </c>
      <c r="C52" s="4" t="s">
        <v>16146</v>
      </c>
      <c r="D52" s="4" t="s">
        <v>12377</v>
      </c>
      <c r="E52" s="4" t="s">
        <v>12437</v>
      </c>
      <c r="F52" s="4" t="s">
        <v>12505</v>
      </c>
      <c r="G52" s="4" t="s">
        <v>12589</v>
      </c>
      <c r="H52" s="4" t="s">
        <v>16147</v>
      </c>
      <c r="I52" s="4" t="s">
        <v>16148</v>
      </c>
      <c r="J52" s="4" t="s">
        <v>12770</v>
      </c>
      <c r="K52" s="4" t="s">
        <v>12836</v>
      </c>
      <c r="L52" s="4" t="s">
        <v>12907</v>
      </c>
    </row>
    <row r="53" spans="1:12" x14ac:dyDescent="0.3">
      <c r="A53" s="98">
        <v>50</v>
      </c>
      <c r="B53" s="4" t="s">
        <v>16145</v>
      </c>
      <c r="C53" s="4" t="s">
        <v>16146</v>
      </c>
      <c r="D53" s="4" t="s">
        <v>12378</v>
      </c>
      <c r="E53" s="4" t="s">
        <v>12438</v>
      </c>
      <c r="F53" s="4" t="s">
        <v>12506</v>
      </c>
      <c r="G53" s="4" t="s">
        <v>12590</v>
      </c>
      <c r="H53" s="4" t="s">
        <v>16149</v>
      </c>
      <c r="I53" s="4" t="s">
        <v>16150</v>
      </c>
      <c r="J53" s="4" t="s">
        <v>12771</v>
      </c>
      <c r="K53" s="4" t="s">
        <v>12837</v>
      </c>
      <c r="L53" s="4" t="s">
        <v>16151</v>
      </c>
    </row>
    <row r="54" spans="1:12" x14ac:dyDescent="0.3">
      <c r="A54" s="98">
        <v>51</v>
      </c>
      <c r="B54" s="4" t="s">
        <v>16145</v>
      </c>
      <c r="C54" s="4" t="s">
        <v>16146</v>
      </c>
      <c r="D54" s="4" t="s">
        <v>12379</v>
      </c>
      <c r="E54" s="4" t="s">
        <v>12439</v>
      </c>
      <c r="F54" s="4" t="s">
        <v>12507</v>
      </c>
      <c r="G54" s="4" t="s">
        <v>16152</v>
      </c>
      <c r="H54" s="4" t="s">
        <v>16153</v>
      </c>
      <c r="I54" s="4" t="s">
        <v>12714</v>
      </c>
      <c r="J54" s="4" t="s">
        <v>12772</v>
      </c>
      <c r="K54" s="4" t="s">
        <v>12838</v>
      </c>
      <c r="L54" s="4" t="s">
        <v>12908</v>
      </c>
    </row>
    <row r="55" spans="1:12" x14ac:dyDescent="0.3">
      <c r="A55" s="98">
        <v>52</v>
      </c>
      <c r="B55" s="4" t="s">
        <v>16145</v>
      </c>
      <c r="C55" s="4" t="s">
        <v>16146</v>
      </c>
      <c r="D55" s="4" t="s">
        <v>16030</v>
      </c>
      <c r="E55" s="4" t="s">
        <v>12440</v>
      </c>
      <c r="F55" s="4" t="s">
        <v>12508</v>
      </c>
      <c r="G55" s="4" t="s">
        <v>12591</v>
      </c>
      <c r="H55" s="4" t="s">
        <v>12662</v>
      </c>
      <c r="I55" s="4" t="s">
        <v>12715</v>
      </c>
      <c r="J55" s="4" t="s">
        <v>12773</v>
      </c>
      <c r="K55" s="4" t="s">
        <v>12839</v>
      </c>
      <c r="L55" s="4" t="s">
        <v>12909</v>
      </c>
    </row>
    <row r="56" spans="1:12" x14ac:dyDescent="0.3">
      <c r="A56" s="98">
        <v>53</v>
      </c>
      <c r="B56" s="4" t="s">
        <v>16145</v>
      </c>
      <c r="C56" s="4" t="s">
        <v>16146</v>
      </c>
      <c r="D56" s="4" t="s">
        <v>16032</v>
      </c>
      <c r="E56" s="4" t="s">
        <v>12441</v>
      </c>
      <c r="F56" s="4" t="s">
        <v>12509</v>
      </c>
      <c r="G56" s="4" t="s">
        <v>12592</v>
      </c>
      <c r="H56" s="4" t="s">
        <v>12663</v>
      </c>
      <c r="I56" s="4" t="s">
        <v>16154</v>
      </c>
      <c r="J56" s="4" t="s">
        <v>12774</v>
      </c>
      <c r="K56" s="4" t="s">
        <v>16155</v>
      </c>
      <c r="L56" s="4" t="s">
        <v>16156</v>
      </c>
    </row>
    <row r="57" spans="1:12" x14ac:dyDescent="0.3">
      <c r="A57" s="98">
        <v>54</v>
      </c>
      <c r="B57" s="4" t="s">
        <v>16145</v>
      </c>
      <c r="C57" s="4" t="s">
        <v>16146</v>
      </c>
      <c r="D57" s="4" t="s">
        <v>12380</v>
      </c>
      <c r="E57" s="4" t="s">
        <v>12442</v>
      </c>
      <c r="F57" s="4" t="s">
        <v>16157</v>
      </c>
      <c r="G57" s="4" t="s">
        <v>16158</v>
      </c>
      <c r="H57" s="4" t="s">
        <v>16159</v>
      </c>
      <c r="I57" s="4" t="s">
        <v>12716</v>
      </c>
      <c r="J57" s="4" t="s">
        <v>12775</v>
      </c>
      <c r="K57" s="4" t="s">
        <v>12840</v>
      </c>
      <c r="L57" s="4" t="s">
        <v>12910</v>
      </c>
    </row>
    <row r="58" spans="1:12" x14ac:dyDescent="0.3">
      <c r="A58" s="98">
        <v>55</v>
      </c>
      <c r="B58" s="4" t="s">
        <v>16145</v>
      </c>
      <c r="C58" s="4" t="s">
        <v>16160</v>
      </c>
      <c r="D58" s="4" t="s">
        <v>12381</v>
      </c>
      <c r="E58" s="4" t="s">
        <v>12443</v>
      </c>
      <c r="F58" s="4" t="s">
        <v>16161</v>
      </c>
      <c r="G58" s="4" t="s">
        <v>12593</v>
      </c>
      <c r="H58" s="4" t="s">
        <v>12664</v>
      </c>
      <c r="I58" s="4" t="s">
        <v>12717</v>
      </c>
      <c r="J58" s="4" t="s">
        <v>16162</v>
      </c>
      <c r="K58" s="4" t="s">
        <v>12841</v>
      </c>
      <c r="L58" s="4" t="s">
        <v>12911</v>
      </c>
    </row>
    <row r="59" spans="1:12" x14ac:dyDescent="0.3">
      <c r="A59" s="98">
        <v>56</v>
      </c>
      <c r="B59" s="4" t="s">
        <v>16145</v>
      </c>
      <c r="C59" s="4" t="s">
        <v>16160</v>
      </c>
      <c r="D59" s="4" t="s">
        <v>12382</v>
      </c>
      <c r="E59" s="4" t="s">
        <v>12444</v>
      </c>
      <c r="F59" s="4" t="s">
        <v>16163</v>
      </c>
      <c r="G59" s="4" t="s">
        <v>12594</v>
      </c>
      <c r="H59" s="4" t="s">
        <v>12665</v>
      </c>
      <c r="I59" s="4" t="s">
        <v>12718</v>
      </c>
      <c r="J59" s="4" t="s">
        <v>12776</v>
      </c>
      <c r="K59" s="4" t="s">
        <v>12842</v>
      </c>
      <c r="L59" s="4" t="s">
        <v>12912</v>
      </c>
    </row>
    <row r="60" spans="1:12" x14ac:dyDescent="0.3">
      <c r="A60" s="98">
        <v>57</v>
      </c>
      <c r="B60" s="4" t="s">
        <v>12941</v>
      </c>
      <c r="C60" s="4" t="s">
        <v>16160</v>
      </c>
      <c r="D60" s="4" t="s">
        <v>12383</v>
      </c>
      <c r="E60" s="4" t="s">
        <v>12442</v>
      </c>
      <c r="F60" s="4" t="s">
        <v>12510</v>
      </c>
      <c r="G60" s="4" t="s">
        <v>12595</v>
      </c>
      <c r="H60" s="4" t="s">
        <v>12666</v>
      </c>
      <c r="I60" s="4" t="s">
        <v>12719</v>
      </c>
      <c r="J60" s="4" t="s">
        <v>12777</v>
      </c>
      <c r="K60" s="4" t="s">
        <v>12843</v>
      </c>
      <c r="L60" s="4" t="s">
        <v>16164</v>
      </c>
    </row>
    <row r="61" spans="1:12" x14ac:dyDescent="0.3">
      <c r="A61" s="98">
        <v>58</v>
      </c>
      <c r="B61" s="4" t="s">
        <v>12941</v>
      </c>
      <c r="C61" s="4" t="s">
        <v>16160</v>
      </c>
      <c r="D61" s="4" t="s">
        <v>12366</v>
      </c>
      <c r="E61" s="4" t="s">
        <v>12445</v>
      </c>
      <c r="F61" s="4" t="s">
        <v>16165</v>
      </c>
      <c r="G61" s="4" t="s">
        <v>16166</v>
      </c>
      <c r="H61" s="4" t="s">
        <v>16167</v>
      </c>
      <c r="I61" s="4" t="s">
        <v>12720</v>
      </c>
      <c r="J61" s="4" t="s">
        <v>12778</v>
      </c>
      <c r="K61" s="4" t="s">
        <v>12844</v>
      </c>
      <c r="L61" s="4" t="s">
        <v>12913</v>
      </c>
    </row>
    <row r="62" spans="1:12" x14ac:dyDescent="0.3">
      <c r="A62" s="98">
        <v>59</v>
      </c>
      <c r="B62" s="4" t="s">
        <v>12941</v>
      </c>
      <c r="C62" s="4" t="s">
        <v>16160</v>
      </c>
      <c r="D62" s="4" t="s">
        <v>16046</v>
      </c>
      <c r="E62" s="4" t="s">
        <v>12446</v>
      </c>
      <c r="F62" s="4" t="s">
        <v>12511</v>
      </c>
      <c r="G62" s="4" t="s">
        <v>12596</v>
      </c>
      <c r="H62" s="4" t="s">
        <v>12667</v>
      </c>
      <c r="I62" s="4" t="s">
        <v>12721</v>
      </c>
      <c r="J62" s="4" t="s">
        <v>12779</v>
      </c>
      <c r="K62" s="4" t="s">
        <v>12845</v>
      </c>
      <c r="L62" s="4" t="s">
        <v>12914</v>
      </c>
    </row>
    <row r="63" spans="1:12" x14ac:dyDescent="0.3">
      <c r="A63" s="98">
        <v>60</v>
      </c>
      <c r="B63" s="4" t="s">
        <v>12941</v>
      </c>
      <c r="C63" s="4" t="s">
        <v>12367</v>
      </c>
      <c r="D63" s="4" t="s">
        <v>12384</v>
      </c>
      <c r="E63" s="4" t="s">
        <v>12447</v>
      </c>
      <c r="F63" s="4" t="s">
        <v>12512</v>
      </c>
      <c r="G63" s="4" t="s">
        <v>12597</v>
      </c>
      <c r="H63" s="4" t="s">
        <v>12668</v>
      </c>
      <c r="I63" s="4" t="s">
        <v>12722</v>
      </c>
      <c r="J63" s="4" t="s">
        <v>12780</v>
      </c>
      <c r="K63" s="4" t="s">
        <v>12846</v>
      </c>
      <c r="L63" s="4" t="s">
        <v>12915</v>
      </c>
    </row>
    <row r="64" spans="1:12" x14ac:dyDescent="0.3">
      <c r="A64" s="98">
        <v>61</v>
      </c>
      <c r="B64" s="4" t="s">
        <v>12941</v>
      </c>
      <c r="C64" s="4" t="s">
        <v>12367</v>
      </c>
      <c r="D64" s="4" t="s">
        <v>12385</v>
      </c>
      <c r="E64" s="4" t="s">
        <v>16168</v>
      </c>
      <c r="F64" s="4" t="s">
        <v>12513</v>
      </c>
      <c r="G64" s="4" t="s">
        <v>12598</v>
      </c>
      <c r="H64" s="4" t="s">
        <v>12669</v>
      </c>
      <c r="I64" s="4" t="s">
        <v>12723</v>
      </c>
      <c r="J64" s="4" t="s">
        <v>16169</v>
      </c>
      <c r="K64" s="4" t="s">
        <v>12847</v>
      </c>
      <c r="L64" s="4" t="s">
        <v>16170</v>
      </c>
    </row>
    <row r="65" spans="1:12" x14ac:dyDescent="0.3">
      <c r="A65" s="98">
        <v>62</v>
      </c>
      <c r="B65" s="4" t="s">
        <v>12941</v>
      </c>
      <c r="C65" s="4" t="s">
        <v>12367</v>
      </c>
      <c r="D65" s="4" t="s">
        <v>16054</v>
      </c>
      <c r="E65" s="4" t="s">
        <v>16171</v>
      </c>
      <c r="F65" s="4" t="s">
        <v>12514</v>
      </c>
      <c r="G65" s="4" t="s">
        <v>12599</v>
      </c>
      <c r="H65" s="4" t="s">
        <v>12670</v>
      </c>
      <c r="I65" s="4" t="s">
        <v>12724</v>
      </c>
      <c r="J65" s="4" t="s">
        <v>16172</v>
      </c>
      <c r="K65" s="4" t="s">
        <v>12848</v>
      </c>
      <c r="L65" s="4" t="s">
        <v>12916</v>
      </c>
    </row>
    <row r="66" spans="1:12" x14ac:dyDescent="0.3">
      <c r="A66" s="98">
        <v>63</v>
      </c>
      <c r="B66" s="4" t="s">
        <v>12941</v>
      </c>
      <c r="C66" s="4" t="s">
        <v>12367</v>
      </c>
      <c r="D66" s="4" t="s">
        <v>16058</v>
      </c>
      <c r="E66" s="4" t="s">
        <v>12448</v>
      </c>
      <c r="F66" s="4" t="s">
        <v>12515</v>
      </c>
      <c r="G66" s="4" t="s">
        <v>12600</v>
      </c>
      <c r="H66" s="4" t="s">
        <v>12671</v>
      </c>
      <c r="I66" s="4" t="s">
        <v>12725</v>
      </c>
      <c r="J66" s="4" t="s">
        <v>16173</v>
      </c>
      <c r="K66" s="4" t="s">
        <v>12849</v>
      </c>
      <c r="L66" s="4" t="s">
        <v>12917</v>
      </c>
    </row>
    <row r="67" spans="1:12" x14ac:dyDescent="0.3">
      <c r="A67" s="98">
        <v>64</v>
      </c>
      <c r="B67" s="4" t="s">
        <v>12941</v>
      </c>
      <c r="C67" s="4" t="s">
        <v>12367</v>
      </c>
      <c r="D67" s="4" t="s">
        <v>12386</v>
      </c>
      <c r="E67" s="4" t="s">
        <v>16174</v>
      </c>
      <c r="F67" s="4" t="s">
        <v>16175</v>
      </c>
      <c r="G67" s="4" t="s">
        <v>12601</v>
      </c>
      <c r="H67" s="4" t="s">
        <v>12672</v>
      </c>
      <c r="I67" s="4" t="s">
        <v>12726</v>
      </c>
      <c r="J67" s="4" t="s">
        <v>16176</v>
      </c>
      <c r="K67" s="4" t="s">
        <v>16177</v>
      </c>
      <c r="L67" s="4" t="s">
        <v>12918</v>
      </c>
    </row>
    <row r="68" spans="1:12" x14ac:dyDescent="0.3">
      <c r="A68" s="98">
        <v>65</v>
      </c>
      <c r="B68" s="4" t="s">
        <v>16178</v>
      </c>
      <c r="C68" s="4" t="s">
        <v>12368</v>
      </c>
      <c r="D68" s="4" t="s">
        <v>12387</v>
      </c>
      <c r="E68" s="4" t="s">
        <v>16179</v>
      </c>
      <c r="F68" s="4" t="s">
        <v>12516</v>
      </c>
      <c r="G68" s="4" t="s">
        <v>12602</v>
      </c>
      <c r="H68" s="4" t="s">
        <v>12673</v>
      </c>
      <c r="I68" s="4" t="s">
        <v>12727</v>
      </c>
      <c r="J68" s="4" t="s">
        <v>16180</v>
      </c>
      <c r="K68" s="4" t="s">
        <v>16181</v>
      </c>
      <c r="L68" s="4" t="s">
        <v>12919</v>
      </c>
    </row>
    <row r="69" spans="1:12" x14ac:dyDescent="0.3">
      <c r="A69" s="98">
        <v>66</v>
      </c>
      <c r="B69" s="4" t="s">
        <v>16178</v>
      </c>
      <c r="C69" s="4" t="s">
        <v>12368</v>
      </c>
      <c r="D69" s="4" t="s">
        <v>12388</v>
      </c>
      <c r="E69" s="4" t="s">
        <v>12449</v>
      </c>
      <c r="F69" s="4" t="s">
        <v>12517</v>
      </c>
      <c r="G69" s="4" t="s">
        <v>12603</v>
      </c>
      <c r="H69" s="4" t="s">
        <v>12674</v>
      </c>
      <c r="I69" s="4" t="s">
        <v>12728</v>
      </c>
      <c r="J69" s="4" t="s">
        <v>12781</v>
      </c>
      <c r="K69" s="4" t="s">
        <v>16182</v>
      </c>
      <c r="L69" s="4" t="s">
        <v>12920</v>
      </c>
    </row>
    <row r="70" spans="1:12" x14ac:dyDescent="0.3">
      <c r="A70" s="98">
        <v>67</v>
      </c>
      <c r="B70" s="4" t="s">
        <v>16178</v>
      </c>
      <c r="C70" s="4" t="s">
        <v>12368</v>
      </c>
      <c r="D70" s="4" t="s">
        <v>12389</v>
      </c>
      <c r="E70" s="4" t="s">
        <v>12450</v>
      </c>
      <c r="F70" s="4" t="s">
        <v>12518</v>
      </c>
      <c r="G70" s="4" t="s">
        <v>12604</v>
      </c>
      <c r="H70" s="4" t="s">
        <v>16183</v>
      </c>
      <c r="I70" s="4" t="s">
        <v>12729</v>
      </c>
      <c r="J70" s="4" t="s">
        <v>12782</v>
      </c>
      <c r="K70" s="4" t="s">
        <v>16184</v>
      </c>
      <c r="L70" s="4" t="s">
        <v>12921</v>
      </c>
    </row>
    <row r="71" spans="1:12" x14ac:dyDescent="0.3">
      <c r="A71" s="98">
        <v>68</v>
      </c>
      <c r="B71" s="4" t="s">
        <v>16178</v>
      </c>
      <c r="C71" s="4" t="s">
        <v>12368</v>
      </c>
      <c r="D71" s="4" t="s">
        <v>16074</v>
      </c>
      <c r="E71" s="4" t="s">
        <v>12451</v>
      </c>
      <c r="F71" s="4" t="s">
        <v>12519</v>
      </c>
      <c r="G71" s="4" t="s">
        <v>12605</v>
      </c>
      <c r="H71" s="4" t="s">
        <v>12675</v>
      </c>
      <c r="I71" s="4" t="s">
        <v>16185</v>
      </c>
      <c r="J71" s="4" t="s">
        <v>16186</v>
      </c>
      <c r="K71" s="4" t="s">
        <v>16187</v>
      </c>
      <c r="L71" s="4" t="s">
        <v>12922</v>
      </c>
    </row>
    <row r="72" spans="1:12" x14ac:dyDescent="0.3">
      <c r="A72" s="98">
        <v>69</v>
      </c>
      <c r="B72" s="4" t="s">
        <v>16178</v>
      </c>
      <c r="C72" s="4" t="s">
        <v>12368</v>
      </c>
      <c r="D72" s="4" t="s">
        <v>16078</v>
      </c>
      <c r="E72" s="4" t="s">
        <v>12452</v>
      </c>
      <c r="F72" s="4" t="s">
        <v>12520</v>
      </c>
      <c r="G72" s="4" t="s">
        <v>12606</v>
      </c>
      <c r="H72" s="4" t="s">
        <v>16188</v>
      </c>
      <c r="I72" s="4" t="s">
        <v>16189</v>
      </c>
      <c r="J72" s="4" t="s">
        <v>12783</v>
      </c>
      <c r="K72" s="4" t="s">
        <v>16190</v>
      </c>
      <c r="L72" s="4" t="s">
        <v>12923</v>
      </c>
    </row>
    <row r="73" spans="1:12" x14ac:dyDescent="0.3">
      <c r="A73" s="98">
        <v>70</v>
      </c>
      <c r="B73" s="4" t="s">
        <v>16178</v>
      </c>
      <c r="C73" s="4" t="s">
        <v>16191</v>
      </c>
      <c r="D73" s="4" t="s">
        <v>12390</v>
      </c>
      <c r="E73" s="4" t="s">
        <v>12453</v>
      </c>
      <c r="F73" s="4" t="s">
        <v>12521</v>
      </c>
      <c r="G73" s="4" t="s">
        <v>12607</v>
      </c>
      <c r="H73" s="4" t="s">
        <v>16192</v>
      </c>
      <c r="I73" s="4" t="s">
        <v>16193</v>
      </c>
      <c r="J73" s="4" t="s">
        <v>12784</v>
      </c>
      <c r="K73" s="4" t="s">
        <v>16194</v>
      </c>
      <c r="L73" s="4" t="s">
        <v>12924</v>
      </c>
    </row>
    <row r="74" spans="1:12" x14ac:dyDescent="0.3">
      <c r="A74" s="98">
        <v>71</v>
      </c>
      <c r="B74" s="4" t="s">
        <v>16178</v>
      </c>
      <c r="C74" s="4" t="s">
        <v>16191</v>
      </c>
      <c r="D74" s="4" t="s">
        <v>12391</v>
      </c>
      <c r="E74" s="4" t="s">
        <v>16195</v>
      </c>
      <c r="F74" s="4" t="s">
        <v>12522</v>
      </c>
      <c r="G74" s="4" t="s">
        <v>12608</v>
      </c>
      <c r="H74" s="4" t="s">
        <v>16196</v>
      </c>
      <c r="I74" s="4" t="s">
        <v>16197</v>
      </c>
      <c r="J74" s="4" t="s">
        <v>12785</v>
      </c>
      <c r="K74" s="4" t="s">
        <v>12850</v>
      </c>
      <c r="L74" s="4" t="s">
        <v>12925</v>
      </c>
    </row>
    <row r="75" spans="1:12" x14ac:dyDescent="0.3">
      <c r="A75" s="98">
        <v>72</v>
      </c>
      <c r="B75" s="4" t="s">
        <v>16178</v>
      </c>
      <c r="C75" s="4" t="s">
        <v>16191</v>
      </c>
      <c r="D75" s="4" t="s">
        <v>12392</v>
      </c>
      <c r="E75" s="4" t="s">
        <v>12454</v>
      </c>
      <c r="F75" s="4" t="s">
        <v>12523</v>
      </c>
      <c r="G75" s="4" t="s">
        <v>16198</v>
      </c>
      <c r="H75" s="4" t="s">
        <v>16199</v>
      </c>
      <c r="I75" s="4" t="s">
        <v>16200</v>
      </c>
      <c r="J75" s="4" t="s">
        <v>16201</v>
      </c>
      <c r="K75" s="4" t="s">
        <v>12851</v>
      </c>
      <c r="L75" s="4" t="s">
        <v>12926</v>
      </c>
    </row>
    <row r="76" spans="1:12" x14ac:dyDescent="0.3">
      <c r="A76" s="98">
        <v>73</v>
      </c>
      <c r="B76" s="4" t="s">
        <v>16202</v>
      </c>
      <c r="C76" s="4" t="s">
        <v>16191</v>
      </c>
      <c r="D76" s="4" t="s">
        <v>16099</v>
      </c>
      <c r="E76" s="4" t="s">
        <v>12455</v>
      </c>
      <c r="F76" s="4" t="s">
        <v>12524</v>
      </c>
      <c r="G76" s="4" t="s">
        <v>12609</v>
      </c>
      <c r="H76" s="4" t="s">
        <v>16203</v>
      </c>
      <c r="I76" s="4" t="s">
        <v>16204</v>
      </c>
      <c r="J76" s="4" t="s">
        <v>12786</v>
      </c>
      <c r="K76" s="4" t="s">
        <v>16205</v>
      </c>
      <c r="L76" s="4" t="s">
        <v>16206</v>
      </c>
    </row>
    <row r="77" spans="1:12" x14ac:dyDescent="0.3">
      <c r="A77" s="98">
        <v>74</v>
      </c>
      <c r="B77" s="4" t="s">
        <v>16202</v>
      </c>
      <c r="C77" s="4" t="s">
        <v>16191</v>
      </c>
      <c r="D77" s="4" t="s">
        <v>16104</v>
      </c>
      <c r="E77" s="4" t="s">
        <v>12456</v>
      </c>
      <c r="F77" s="4" t="s">
        <v>12525</v>
      </c>
      <c r="G77" s="4" t="s">
        <v>16207</v>
      </c>
      <c r="H77" s="4" t="s">
        <v>12676</v>
      </c>
      <c r="I77" s="4" t="s">
        <v>12730</v>
      </c>
      <c r="J77" s="4" t="s">
        <v>12787</v>
      </c>
      <c r="K77" s="4" t="s">
        <v>12852</v>
      </c>
      <c r="L77" s="4" t="s">
        <v>16208</v>
      </c>
    </row>
    <row r="78" spans="1:12" x14ac:dyDescent="0.3">
      <c r="A78" s="98">
        <v>75</v>
      </c>
      <c r="B78" s="4" t="s">
        <v>16202</v>
      </c>
      <c r="C78" s="4" t="s">
        <v>12369</v>
      </c>
      <c r="D78" s="4" t="s">
        <v>12393</v>
      </c>
      <c r="E78" s="4" t="s">
        <v>16209</v>
      </c>
      <c r="F78" s="4" t="s">
        <v>12526</v>
      </c>
      <c r="G78" s="4" t="s">
        <v>16210</v>
      </c>
      <c r="H78" s="4" t="s">
        <v>12677</v>
      </c>
      <c r="I78" s="4" t="s">
        <v>12731</v>
      </c>
      <c r="J78" s="4" t="s">
        <v>12788</v>
      </c>
      <c r="K78" s="4" t="s">
        <v>12853</v>
      </c>
      <c r="L78" s="4" t="s">
        <v>16211</v>
      </c>
    </row>
    <row r="79" spans="1:12" x14ac:dyDescent="0.3">
      <c r="A79" s="98">
        <v>76</v>
      </c>
      <c r="B79" s="4" t="s">
        <v>16202</v>
      </c>
      <c r="C79" s="4" t="s">
        <v>12369</v>
      </c>
      <c r="D79" s="4" t="s">
        <v>16111</v>
      </c>
      <c r="E79" s="4" t="s">
        <v>12457</v>
      </c>
      <c r="F79" s="4" t="s">
        <v>12527</v>
      </c>
      <c r="G79" s="4" t="s">
        <v>16212</v>
      </c>
      <c r="H79" s="4" t="s">
        <v>12678</v>
      </c>
      <c r="I79" s="4" t="s">
        <v>12732</v>
      </c>
      <c r="J79" s="4" t="s">
        <v>12789</v>
      </c>
      <c r="K79" s="4" t="s">
        <v>12854</v>
      </c>
      <c r="L79" s="4" t="s">
        <v>16213</v>
      </c>
    </row>
    <row r="80" spans="1:12" x14ac:dyDescent="0.3">
      <c r="A80" s="98">
        <v>77</v>
      </c>
      <c r="B80" s="4" t="s">
        <v>16202</v>
      </c>
      <c r="C80" s="4" t="s">
        <v>12369</v>
      </c>
      <c r="D80" s="4" t="s">
        <v>12394</v>
      </c>
      <c r="E80" s="4" t="s">
        <v>12458</v>
      </c>
      <c r="F80" s="4" t="s">
        <v>12528</v>
      </c>
      <c r="G80" s="4" t="s">
        <v>16214</v>
      </c>
      <c r="H80" s="4" t="s">
        <v>12679</v>
      </c>
      <c r="I80" s="4" t="s">
        <v>12733</v>
      </c>
      <c r="J80" s="4" t="s">
        <v>12790</v>
      </c>
      <c r="K80" s="4" t="s">
        <v>12855</v>
      </c>
      <c r="L80" s="4" t="s">
        <v>16215</v>
      </c>
    </row>
    <row r="81" spans="1:12" x14ac:dyDescent="0.3">
      <c r="A81" s="98">
        <v>78</v>
      </c>
      <c r="B81" s="4" t="s">
        <v>16202</v>
      </c>
      <c r="C81" s="4" t="s">
        <v>12369</v>
      </c>
      <c r="D81" s="4" t="s">
        <v>12395</v>
      </c>
      <c r="E81" s="4" t="s">
        <v>12459</v>
      </c>
      <c r="F81" s="4" t="s">
        <v>12529</v>
      </c>
      <c r="G81" s="4" t="s">
        <v>16216</v>
      </c>
      <c r="H81" s="4" t="s">
        <v>12680</v>
      </c>
      <c r="I81" s="4" t="s">
        <v>16217</v>
      </c>
      <c r="J81" s="4" t="s">
        <v>12791</v>
      </c>
      <c r="K81" s="4" t="s">
        <v>12856</v>
      </c>
      <c r="L81" s="4" t="s">
        <v>16218</v>
      </c>
    </row>
    <row r="82" spans="1:12" x14ac:dyDescent="0.3">
      <c r="A82" s="98">
        <v>79</v>
      </c>
      <c r="B82" s="4" t="s">
        <v>16202</v>
      </c>
      <c r="C82" s="4" t="s">
        <v>12369</v>
      </c>
      <c r="D82" s="4" t="s">
        <v>12396</v>
      </c>
      <c r="E82" s="4" t="s">
        <v>12460</v>
      </c>
      <c r="F82" s="4" t="s">
        <v>12530</v>
      </c>
      <c r="G82" s="4" t="s">
        <v>16219</v>
      </c>
      <c r="H82" s="4" t="s">
        <v>12681</v>
      </c>
      <c r="I82" s="4" t="s">
        <v>12734</v>
      </c>
      <c r="J82" s="4" t="s">
        <v>12792</v>
      </c>
      <c r="K82" s="4" t="s">
        <v>12857</v>
      </c>
      <c r="L82" s="4" t="s">
        <v>12927</v>
      </c>
    </row>
    <row r="83" spans="1:12" x14ac:dyDescent="0.3">
      <c r="A83" s="98">
        <v>80</v>
      </c>
      <c r="B83" s="4" t="s">
        <v>16202</v>
      </c>
      <c r="C83" s="4" t="s">
        <v>12370</v>
      </c>
      <c r="D83" s="4" t="s">
        <v>16123</v>
      </c>
      <c r="E83" s="4" t="s">
        <v>12461</v>
      </c>
      <c r="F83" s="4" t="s">
        <v>12531</v>
      </c>
      <c r="G83" s="4" t="s">
        <v>16220</v>
      </c>
      <c r="H83" s="4" t="s">
        <v>16221</v>
      </c>
      <c r="I83" s="4" t="s">
        <v>12735</v>
      </c>
      <c r="J83" s="4" t="s">
        <v>12793</v>
      </c>
      <c r="K83" s="4" t="s">
        <v>12858</v>
      </c>
      <c r="L83" s="4" t="s">
        <v>12928</v>
      </c>
    </row>
    <row r="84" spans="1:12" x14ac:dyDescent="0.3">
      <c r="A84" s="98">
        <v>81</v>
      </c>
      <c r="B84" s="4" t="s">
        <v>16222</v>
      </c>
      <c r="C84" s="4" t="s">
        <v>12370</v>
      </c>
      <c r="D84" s="4" t="s">
        <v>12397</v>
      </c>
      <c r="E84" s="4" t="s">
        <v>12462</v>
      </c>
      <c r="F84" s="4" t="s">
        <v>12532</v>
      </c>
      <c r="G84" s="4" t="s">
        <v>12610</v>
      </c>
      <c r="H84" s="4" t="s">
        <v>12682</v>
      </c>
      <c r="I84" s="4" t="s">
        <v>12736</v>
      </c>
      <c r="J84" s="4" t="s">
        <v>12794</v>
      </c>
      <c r="K84" s="4" t="s">
        <v>12859</v>
      </c>
      <c r="L84" s="4" t="s">
        <v>12929</v>
      </c>
    </row>
    <row r="85" spans="1:12" x14ac:dyDescent="0.3">
      <c r="A85" s="98">
        <v>82</v>
      </c>
      <c r="B85" s="4" t="s">
        <v>16222</v>
      </c>
      <c r="C85" s="4" t="s">
        <v>12370</v>
      </c>
      <c r="D85" s="4" t="s">
        <v>12398</v>
      </c>
      <c r="E85" s="4" t="s">
        <v>12463</v>
      </c>
      <c r="F85" s="4" t="s">
        <v>16223</v>
      </c>
      <c r="G85" s="4" t="s">
        <v>12611</v>
      </c>
      <c r="H85" s="4" t="s">
        <v>12683</v>
      </c>
      <c r="I85" s="4" t="s">
        <v>16224</v>
      </c>
      <c r="J85" s="4" t="s">
        <v>12795</v>
      </c>
      <c r="K85" s="4" t="s">
        <v>16225</v>
      </c>
      <c r="L85" s="4" t="s">
        <v>12930</v>
      </c>
    </row>
    <row r="86" spans="1:12" x14ac:dyDescent="0.3">
      <c r="A86" s="98">
        <v>83</v>
      </c>
      <c r="B86" s="4" t="s">
        <v>16222</v>
      </c>
      <c r="C86" s="4" t="s">
        <v>12370</v>
      </c>
      <c r="D86" s="4" t="s">
        <v>16022</v>
      </c>
      <c r="E86" s="4" t="s">
        <v>12401</v>
      </c>
      <c r="F86" s="4" t="s">
        <v>16226</v>
      </c>
      <c r="G86" s="4" t="s">
        <v>12612</v>
      </c>
      <c r="H86" s="4" t="s">
        <v>16227</v>
      </c>
      <c r="I86" s="4" t="s">
        <v>16228</v>
      </c>
      <c r="J86" s="4" t="s">
        <v>16229</v>
      </c>
      <c r="K86" s="4" t="s">
        <v>16230</v>
      </c>
      <c r="L86" s="4" t="s">
        <v>12931</v>
      </c>
    </row>
    <row r="87" spans="1:12" x14ac:dyDescent="0.3">
      <c r="A87" s="98">
        <v>84</v>
      </c>
      <c r="B87" s="4" t="s">
        <v>16222</v>
      </c>
      <c r="C87" s="4" t="s">
        <v>12370</v>
      </c>
      <c r="D87" s="4" t="s">
        <v>12400</v>
      </c>
      <c r="E87" s="4" t="s">
        <v>12362</v>
      </c>
      <c r="F87" s="4" t="s">
        <v>12533</v>
      </c>
      <c r="G87" s="4" t="s">
        <v>12613</v>
      </c>
      <c r="H87" s="4" t="s">
        <v>16231</v>
      </c>
      <c r="I87" s="4" t="s">
        <v>16232</v>
      </c>
      <c r="J87" s="4" t="s">
        <v>16233</v>
      </c>
      <c r="K87" s="4" t="s">
        <v>16234</v>
      </c>
      <c r="L87" s="4" t="s">
        <v>12932</v>
      </c>
    </row>
    <row r="88" spans="1:12" x14ac:dyDescent="0.3">
      <c r="A88" s="98">
        <v>85</v>
      </c>
      <c r="B88" s="4" t="s">
        <v>16222</v>
      </c>
      <c r="C88" s="4" t="s">
        <v>12371</v>
      </c>
      <c r="D88" s="4" t="s">
        <v>12399</v>
      </c>
      <c r="E88" s="4" t="s">
        <v>16023</v>
      </c>
      <c r="F88" s="4" t="s">
        <v>16235</v>
      </c>
      <c r="G88" s="4" t="s">
        <v>12614</v>
      </c>
      <c r="H88" s="4" t="s">
        <v>16236</v>
      </c>
      <c r="I88" s="4" t="s">
        <v>16017</v>
      </c>
      <c r="J88" s="4" t="s">
        <v>16237</v>
      </c>
      <c r="K88" s="4" t="s">
        <v>16238</v>
      </c>
      <c r="L88" s="4" t="s">
        <v>12933</v>
      </c>
    </row>
    <row r="89" spans="1:12" x14ac:dyDescent="0.3">
      <c r="A89" s="98">
        <v>86</v>
      </c>
      <c r="B89" s="4" t="s">
        <v>16222</v>
      </c>
      <c r="C89" s="4" t="s">
        <v>12371</v>
      </c>
      <c r="D89" s="4" t="s">
        <v>12362</v>
      </c>
      <c r="E89" s="4" t="s">
        <v>12402</v>
      </c>
      <c r="F89" s="4" t="s">
        <v>16239</v>
      </c>
      <c r="G89" s="4" t="s">
        <v>12615</v>
      </c>
      <c r="H89" s="4" t="s">
        <v>12684</v>
      </c>
      <c r="I89" s="4" t="s">
        <v>12685</v>
      </c>
      <c r="J89" s="4" t="s">
        <v>16240</v>
      </c>
      <c r="K89" s="4" t="s">
        <v>12860</v>
      </c>
      <c r="L89" s="4" t="s">
        <v>12934</v>
      </c>
    </row>
    <row r="90" spans="1:12" x14ac:dyDescent="0.3">
      <c r="A90" s="98">
        <v>87</v>
      </c>
      <c r="B90" s="4" t="s">
        <v>16222</v>
      </c>
      <c r="C90" s="4" t="s">
        <v>12371</v>
      </c>
      <c r="D90" s="4" t="s">
        <v>16027</v>
      </c>
      <c r="E90" s="4" t="s">
        <v>12403</v>
      </c>
      <c r="F90" s="4" t="s">
        <v>16241</v>
      </c>
      <c r="G90" s="4" t="s">
        <v>12616</v>
      </c>
      <c r="H90" s="4" t="s">
        <v>12629</v>
      </c>
      <c r="I90" s="4" t="s">
        <v>12686</v>
      </c>
      <c r="J90" s="4" t="s">
        <v>16242</v>
      </c>
      <c r="K90" s="4" t="s">
        <v>12861</v>
      </c>
      <c r="L90" s="4" t="s">
        <v>16243</v>
      </c>
    </row>
    <row r="91" spans="1:12" x14ac:dyDescent="0.3">
      <c r="A91" s="98">
        <v>88</v>
      </c>
      <c r="B91" s="4" t="s">
        <v>16222</v>
      </c>
      <c r="C91" s="4" t="s">
        <v>12371</v>
      </c>
      <c r="D91" s="4" t="s">
        <v>12376</v>
      </c>
      <c r="E91" s="4" t="s">
        <v>12404</v>
      </c>
      <c r="F91" s="4" t="s">
        <v>16244</v>
      </c>
      <c r="G91" s="4" t="s">
        <v>12617</v>
      </c>
      <c r="H91" s="4" t="s">
        <v>16020</v>
      </c>
      <c r="I91" s="4" t="s">
        <v>12687</v>
      </c>
      <c r="J91" s="4" t="s">
        <v>16245</v>
      </c>
      <c r="K91" s="4" t="s">
        <v>12862</v>
      </c>
      <c r="L91" s="4" t="s">
        <v>16246</v>
      </c>
    </row>
    <row r="92" spans="1:12" x14ac:dyDescent="0.3">
      <c r="A92" s="98">
        <v>89</v>
      </c>
      <c r="B92" s="4" t="s">
        <v>12360</v>
      </c>
      <c r="C92" s="4" t="s">
        <v>12371</v>
      </c>
      <c r="D92" s="4" t="s">
        <v>12377</v>
      </c>
      <c r="E92" s="4" t="s">
        <v>12405</v>
      </c>
      <c r="F92" s="4" t="s">
        <v>12534</v>
      </c>
      <c r="G92" s="4" t="s">
        <v>12618</v>
      </c>
      <c r="H92" s="4" t="s">
        <v>12630</v>
      </c>
      <c r="I92" s="4" t="s">
        <v>12688</v>
      </c>
      <c r="J92" s="4" t="s">
        <v>16247</v>
      </c>
      <c r="K92" s="4" t="s">
        <v>12863</v>
      </c>
      <c r="L92" s="4" t="s">
        <v>16248</v>
      </c>
    </row>
    <row r="93" spans="1:12" x14ac:dyDescent="0.3">
      <c r="A93" s="98">
        <v>90</v>
      </c>
      <c r="B93" s="4" t="s">
        <v>12360</v>
      </c>
      <c r="C93" s="4" t="s">
        <v>12372</v>
      </c>
      <c r="D93" s="4" t="s">
        <v>12378</v>
      </c>
      <c r="E93" s="4" t="s">
        <v>12406</v>
      </c>
      <c r="F93" s="4" t="s">
        <v>12535</v>
      </c>
      <c r="G93" s="4" t="s">
        <v>12619</v>
      </c>
      <c r="H93" s="4" t="s">
        <v>12631</v>
      </c>
      <c r="I93" s="4" t="s">
        <v>12689</v>
      </c>
      <c r="J93" s="4" t="s">
        <v>16249</v>
      </c>
      <c r="K93" s="4" t="s">
        <v>12864</v>
      </c>
      <c r="L93" s="4" t="s">
        <v>16250</v>
      </c>
    </row>
    <row r="94" spans="1:12" x14ac:dyDescent="0.3">
      <c r="A94" s="98">
        <v>91</v>
      </c>
      <c r="B94" s="4" t="s">
        <v>12360</v>
      </c>
      <c r="C94" s="4" t="s">
        <v>12372</v>
      </c>
      <c r="D94" s="4" t="s">
        <v>12379</v>
      </c>
      <c r="E94" s="4" t="s">
        <v>12407</v>
      </c>
      <c r="F94" s="4" t="s">
        <v>12536</v>
      </c>
      <c r="G94" s="4" t="s">
        <v>16251</v>
      </c>
      <c r="H94" s="4" t="s">
        <v>12632</v>
      </c>
      <c r="I94" s="4" t="s">
        <v>12690</v>
      </c>
      <c r="J94" s="4" t="s">
        <v>12796</v>
      </c>
      <c r="K94" s="4" t="s">
        <v>12865</v>
      </c>
      <c r="L94" s="4" t="s">
        <v>12935</v>
      </c>
    </row>
    <row r="95" spans="1:12" x14ac:dyDescent="0.3">
      <c r="A95" s="98">
        <v>92</v>
      </c>
      <c r="B95" s="4" t="s">
        <v>12360</v>
      </c>
      <c r="C95" s="4" t="s">
        <v>12372</v>
      </c>
      <c r="D95" s="4" t="s">
        <v>16030</v>
      </c>
      <c r="E95" s="4" t="s">
        <v>12408</v>
      </c>
      <c r="F95" s="4" t="s">
        <v>12537</v>
      </c>
      <c r="G95" s="4" t="s">
        <v>12620</v>
      </c>
      <c r="H95" s="4" t="s">
        <v>12633</v>
      </c>
      <c r="I95" s="4" t="s">
        <v>12691</v>
      </c>
      <c r="J95" s="4" t="s">
        <v>12797</v>
      </c>
      <c r="K95" s="4" t="s">
        <v>12866</v>
      </c>
      <c r="L95" s="4" t="s">
        <v>12936</v>
      </c>
    </row>
    <row r="96" spans="1:12" x14ac:dyDescent="0.3">
      <c r="A96" s="98">
        <v>93</v>
      </c>
      <c r="B96" s="4" t="s">
        <v>12360</v>
      </c>
      <c r="C96" s="4" t="s">
        <v>12372</v>
      </c>
      <c r="D96" s="4" t="s">
        <v>16032</v>
      </c>
      <c r="E96" s="4" t="s">
        <v>12409</v>
      </c>
      <c r="F96" s="4" t="s">
        <v>12538</v>
      </c>
      <c r="G96" s="4" t="s">
        <v>12621</v>
      </c>
      <c r="H96" s="4" t="s">
        <v>12634</v>
      </c>
      <c r="I96" s="4" t="s">
        <v>12692</v>
      </c>
      <c r="J96" s="4" t="s">
        <v>16252</v>
      </c>
      <c r="K96" s="4" t="s">
        <v>12867</v>
      </c>
      <c r="L96" s="4" t="s">
        <v>12937</v>
      </c>
    </row>
    <row r="97" spans="1:12" x14ac:dyDescent="0.3">
      <c r="A97" s="98">
        <v>94</v>
      </c>
      <c r="B97" s="4" t="s">
        <v>12360</v>
      </c>
      <c r="C97" s="4" t="s">
        <v>12372</v>
      </c>
      <c r="D97" s="4" t="s">
        <v>12380</v>
      </c>
      <c r="E97" s="4" t="s">
        <v>12410</v>
      </c>
      <c r="F97" s="4" t="s">
        <v>12539</v>
      </c>
      <c r="G97" s="4" t="s">
        <v>12622</v>
      </c>
      <c r="H97" s="4" t="s">
        <v>12635</v>
      </c>
      <c r="I97" s="4" t="s">
        <v>16029</v>
      </c>
      <c r="J97" s="4" t="s">
        <v>12798</v>
      </c>
      <c r="K97" s="4" t="s">
        <v>12868</v>
      </c>
      <c r="L97" s="4" t="s">
        <v>12938</v>
      </c>
    </row>
    <row r="98" spans="1:12" x14ac:dyDescent="0.3">
      <c r="A98" s="98">
        <v>95</v>
      </c>
      <c r="B98" s="4" t="s">
        <v>12360</v>
      </c>
      <c r="C98" s="4" t="s">
        <v>12373</v>
      </c>
      <c r="D98" s="4" t="s">
        <v>12381</v>
      </c>
      <c r="E98" s="4" t="s">
        <v>16033</v>
      </c>
      <c r="F98" s="4" t="s">
        <v>12540</v>
      </c>
      <c r="G98" s="4" t="s">
        <v>12623</v>
      </c>
      <c r="H98" s="4" t="s">
        <v>12636</v>
      </c>
      <c r="I98" s="4" t="s">
        <v>12693</v>
      </c>
      <c r="J98" s="4" t="s">
        <v>12799</v>
      </c>
      <c r="K98" s="4" t="s">
        <v>12869</v>
      </c>
      <c r="L98" s="4" t="s">
        <v>12939</v>
      </c>
    </row>
    <row r="99" spans="1:12" x14ac:dyDescent="0.3">
      <c r="A99" s="98">
        <v>96</v>
      </c>
      <c r="B99" s="4" t="s">
        <v>12361</v>
      </c>
      <c r="C99" s="4" t="s">
        <v>12373</v>
      </c>
      <c r="D99" s="4" t="s">
        <v>12382</v>
      </c>
      <c r="E99" s="4" t="s">
        <v>12411</v>
      </c>
      <c r="F99" s="4" t="s">
        <v>12541</v>
      </c>
      <c r="G99" s="4" t="s">
        <v>16253</v>
      </c>
      <c r="H99" s="4" t="s">
        <v>12637</v>
      </c>
      <c r="I99" s="4" t="s">
        <v>12694</v>
      </c>
      <c r="J99" s="4" t="s">
        <v>12800</v>
      </c>
      <c r="K99" s="4" t="s">
        <v>12870</v>
      </c>
      <c r="L99" s="4" t="s">
        <v>12940</v>
      </c>
    </row>
    <row r="100" spans="1:12" x14ac:dyDescent="0.3">
      <c r="A100" s="98">
        <v>97</v>
      </c>
      <c r="B100" s="4" t="s">
        <v>12361</v>
      </c>
      <c r="C100" s="4" t="s">
        <v>12373</v>
      </c>
      <c r="D100" s="4" t="s">
        <v>12383</v>
      </c>
      <c r="E100" s="4" t="s">
        <v>16035</v>
      </c>
      <c r="F100" s="4" t="s">
        <v>16254</v>
      </c>
      <c r="G100" s="4" t="s">
        <v>16255</v>
      </c>
      <c r="H100" s="4" t="s">
        <v>12638</v>
      </c>
      <c r="I100" s="4" t="s">
        <v>16034</v>
      </c>
      <c r="J100" s="4" t="s">
        <v>12801</v>
      </c>
      <c r="K100" s="4" t="s">
        <v>12871</v>
      </c>
      <c r="L100" s="4" t="s">
        <v>16256</v>
      </c>
    </row>
    <row r="101" spans="1:12" x14ac:dyDescent="0.3">
      <c r="A101" s="98">
        <v>98</v>
      </c>
      <c r="B101" s="4" t="s">
        <v>12361</v>
      </c>
      <c r="C101" s="4" t="s">
        <v>12373</v>
      </c>
      <c r="D101" s="4" t="s">
        <v>12366</v>
      </c>
      <c r="E101" s="4" t="s">
        <v>12412</v>
      </c>
      <c r="F101" s="4" t="s">
        <v>12542</v>
      </c>
      <c r="G101" s="4" t="s">
        <v>12624</v>
      </c>
      <c r="H101" s="4" t="s">
        <v>12639</v>
      </c>
      <c r="I101" s="4" t="s">
        <v>12695</v>
      </c>
      <c r="J101" s="4" t="s">
        <v>12802</v>
      </c>
      <c r="K101" s="4" t="s">
        <v>12872</v>
      </c>
      <c r="L101" s="4" t="s">
        <v>16257</v>
      </c>
    </row>
    <row r="102" spans="1:12" x14ac:dyDescent="0.3">
      <c r="A102" s="98">
        <v>99</v>
      </c>
      <c r="B102" s="4" t="s">
        <v>12361</v>
      </c>
      <c r="C102" s="4" t="s">
        <v>12373</v>
      </c>
      <c r="D102" s="4" t="s">
        <v>16046</v>
      </c>
      <c r="E102" s="4" t="s">
        <v>12413</v>
      </c>
      <c r="F102" s="4" t="s">
        <v>12543</v>
      </c>
      <c r="G102" s="4" t="s">
        <v>12625</v>
      </c>
      <c r="H102" s="4" t="s">
        <v>12640</v>
      </c>
      <c r="I102" s="4" t="s">
        <v>12696</v>
      </c>
      <c r="J102" s="4" t="s">
        <v>16258</v>
      </c>
      <c r="K102" s="4" t="s">
        <v>12873</v>
      </c>
      <c r="L102" s="4" t="s">
        <v>16259</v>
      </c>
    </row>
    <row r="103" spans="1:12" x14ac:dyDescent="0.3">
      <c r="A103" s="98">
        <v>100</v>
      </c>
      <c r="B103" s="4" t="s">
        <v>12361</v>
      </c>
      <c r="C103" s="4" t="s">
        <v>12374</v>
      </c>
      <c r="D103" s="4" t="s">
        <v>12384</v>
      </c>
      <c r="E103" s="4" t="s">
        <v>12414</v>
      </c>
      <c r="F103" s="4" t="s">
        <v>12544</v>
      </c>
      <c r="G103" s="4" t="s">
        <v>12626</v>
      </c>
      <c r="H103" s="4" t="s">
        <v>12641</v>
      </c>
      <c r="I103" s="4" t="s">
        <v>12697</v>
      </c>
      <c r="J103" s="4" t="s">
        <v>16260</v>
      </c>
      <c r="K103" s="4" t="s">
        <v>16261</v>
      </c>
      <c r="L103" s="4" t="s">
        <v>16019</v>
      </c>
    </row>
    <row r="104" spans="1:12" x14ac:dyDescent="0.3">
      <c r="A104" s="98">
        <v>101</v>
      </c>
      <c r="B104" s="4" t="s">
        <v>12361</v>
      </c>
      <c r="C104" s="4" t="s">
        <v>12374</v>
      </c>
      <c r="D104" s="4" t="s">
        <v>12385</v>
      </c>
      <c r="E104" s="4" t="s">
        <v>12415</v>
      </c>
      <c r="F104" s="4" t="s">
        <v>12545</v>
      </c>
      <c r="G104" s="4" t="s">
        <v>12627</v>
      </c>
      <c r="H104" s="4" t="s">
        <v>12642</v>
      </c>
      <c r="I104" s="4" t="s">
        <v>16043</v>
      </c>
      <c r="J104" s="4" t="s">
        <v>12737</v>
      </c>
      <c r="K104" s="4" t="s">
        <v>16262</v>
      </c>
      <c r="L104" s="4" t="s">
        <v>12875</v>
      </c>
    </row>
    <row r="105" spans="1:12" x14ac:dyDescent="0.3">
      <c r="A105" s="98">
        <v>102</v>
      </c>
      <c r="B105" s="4" t="s">
        <v>12361</v>
      </c>
      <c r="C105" s="4" t="s">
        <v>12374</v>
      </c>
      <c r="D105" s="4" t="s">
        <v>16054</v>
      </c>
      <c r="E105" s="4" t="s">
        <v>12416</v>
      </c>
      <c r="F105" s="4" t="s">
        <v>16263</v>
      </c>
      <c r="G105" s="4" t="s">
        <v>12628</v>
      </c>
      <c r="H105" s="4" t="s">
        <v>16040</v>
      </c>
      <c r="I105" s="4" t="s">
        <v>12698</v>
      </c>
      <c r="J105" s="4" t="s">
        <v>16021</v>
      </c>
      <c r="K105" s="4" t="s">
        <v>16264</v>
      </c>
      <c r="L105" s="4" t="s">
        <v>12876</v>
      </c>
    </row>
    <row r="106" spans="1:12" x14ac:dyDescent="0.3">
      <c r="A106" s="98">
        <v>103</v>
      </c>
      <c r="B106" s="4" t="s">
        <v>16265</v>
      </c>
      <c r="C106" s="4" t="s">
        <v>12374</v>
      </c>
      <c r="D106" s="4" t="s">
        <v>16058</v>
      </c>
      <c r="E106" s="4" t="s">
        <v>12366</v>
      </c>
      <c r="F106" s="4" t="s">
        <v>12546</v>
      </c>
      <c r="G106" s="4" t="s">
        <v>12553</v>
      </c>
      <c r="H106" s="4" t="s">
        <v>16042</v>
      </c>
      <c r="I106" s="4" t="s">
        <v>16048</v>
      </c>
      <c r="J106" s="4" t="s">
        <v>12738</v>
      </c>
      <c r="K106" s="4" t="s">
        <v>12874</v>
      </c>
      <c r="L106" s="4" t="s">
        <v>12877</v>
      </c>
    </row>
    <row r="107" spans="1:12" x14ac:dyDescent="0.3">
      <c r="A107" s="98">
        <v>104</v>
      </c>
      <c r="B107" s="4" t="s">
        <v>16265</v>
      </c>
      <c r="C107" s="4" t="s">
        <v>12374</v>
      </c>
      <c r="D107" s="4" t="s">
        <v>12386</v>
      </c>
      <c r="E107" s="4" t="s">
        <v>12417</v>
      </c>
      <c r="F107" s="4" t="s">
        <v>12547</v>
      </c>
      <c r="G107" s="4" t="s">
        <v>12554</v>
      </c>
      <c r="H107" s="4" t="s">
        <v>12643</v>
      </c>
      <c r="I107" s="4" t="s">
        <v>12699</v>
      </c>
      <c r="J107" s="4" t="s">
        <v>12739</v>
      </c>
      <c r="K107" s="4" t="s">
        <v>16018</v>
      </c>
      <c r="L107" s="4" t="s">
        <v>12878</v>
      </c>
    </row>
    <row r="108" spans="1:12" x14ac:dyDescent="0.3">
      <c r="A108" s="98">
        <v>105</v>
      </c>
      <c r="B108" s="4" t="s">
        <v>16265</v>
      </c>
      <c r="C108" s="4" t="s">
        <v>12375</v>
      </c>
      <c r="D108" s="4" t="s">
        <v>12387</v>
      </c>
      <c r="E108" s="4" t="s">
        <v>16059</v>
      </c>
      <c r="F108" s="4" t="s">
        <v>12548</v>
      </c>
      <c r="G108" s="4" t="s">
        <v>16024</v>
      </c>
      <c r="H108" s="4" t="s">
        <v>12644</v>
      </c>
      <c r="I108" s="4" t="s">
        <v>12700</v>
      </c>
      <c r="J108" s="4" t="s">
        <v>12740</v>
      </c>
      <c r="K108" s="4" t="s">
        <v>12803</v>
      </c>
      <c r="L108" s="4" t="s">
        <v>12879</v>
      </c>
    </row>
    <row r="109" spans="1:12" x14ac:dyDescent="0.3">
      <c r="A109" s="98">
        <v>106</v>
      </c>
      <c r="B109" s="4" t="s">
        <v>16265</v>
      </c>
      <c r="C109" s="4" t="s">
        <v>12375</v>
      </c>
      <c r="D109" s="4" t="s">
        <v>12388</v>
      </c>
      <c r="E109" s="4" t="s">
        <v>12418</v>
      </c>
      <c r="F109" s="4" t="s">
        <v>12549</v>
      </c>
      <c r="G109" s="4" t="s">
        <v>12555</v>
      </c>
      <c r="H109" s="4" t="s">
        <v>12645</v>
      </c>
      <c r="I109" s="4" t="s">
        <v>16055</v>
      </c>
      <c r="J109" s="4" t="s">
        <v>12741</v>
      </c>
      <c r="K109" s="4" t="s">
        <v>12804</v>
      </c>
      <c r="L109" s="4" t="s">
        <v>12880</v>
      </c>
    </row>
    <row r="110" spans="1:12" x14ac:dyDescent="0.3">
      <c r="A110" s="98">
        <v>107</v>
      </c>
      <c r="B110" s="4" t="s">
        <v>16265</v>
      </c>
      <c r="C110" s="4" t="s">
        <v>12375</v>
      </c>
      <c r="D110" s="4" t="s">
        <v>12389</v>
      </c>
      <c r="E110" s="4" t="s">
        <v>12419</v>
      </c>
      <c r="F110" s="4" t="s">
        <v>12550</v>
      </c>
      <c r="G110" s="4" t="s">
        <v>12556</v>
      </c>
      <c r="H110" s="4" t="s">
        <v>16051</v>
      </c>
      <c r="I110" s="4" t="s">
        <v>16060</v>
      </c>
      <c r="J110" s="4" t="s">
        <v>12742</v>
      </c>
      <c r="K110" s="4" t="s">
        <v>12805</v>
      </c>
      <c r="L110" s="4" t="s">
        <v>12881</v>
      </c>
    </row>
    <row r="111" spans="1:12" x14ac:dyDescent="0.3">
      <c r="A111" s="98">
        <v>108</v>
      </c>
      <c r="B111" s="4" t="s">
        <v>16265</v>
      </c>
      <c r="C111" s="4" t="s">
        <v>12375</v>
      </c>
      <c r="D111" s="4" t="s">
        <v>16074</v>
      </c>
      <c r="E111" s="4" t="s">
        <v>12420</v>
      </c>
      <c r="F111" s="4" t="s">
        <v>12551</v>
      </c>
      <c r="G111" s="4" t="s">
        <v>12557</v>
      </c>
      <c r="H111" s="4" t="s">
        <v>12646</v>
      </c>
      <c r="I111" s="4" t="s">
        <v>12701</v>
      </c>
      <c r="J111" s="4" t="s">
        <v>12743</v>
      </c>
      <c r="K111" s="4" t="s">
        <v>12806</v>
      </c>
      <c r="L111" s="4" t="s">
        <v>12882</v>
      </c>
    </row>
    <row r="112" spans="1:12" x14ac:dyDescent="0.3">
      <c r="A112" s="98">
        <v>109</v>
      </c>
      <c r="B112" s="4" t="s">
        <v>16265</v>
      </c>
      <c r="C112" s="4" t="s">
        <v>12375</v>
      </c>
      <c r="D112" s="4" t="s">
        <v>16078</v>
      </c>
      <c r="E112" s="4" t="s">
        <v>12421</v>
      </c>
      <c r="F112" s="4" t="s">
        <v>12552</v>
      </c>
      <c r="G112" s="4" t="s">
        <v>12558</v>
      </c>
      <c r="H112" s="4" t="s">
        <v>12647</v>
      </c>
      <c r="I112" s="4" t="s">
        <v>12702</v>
      </c>
      <c r="J112" s="4" t="s">
        <v>12744</v>
      </c>
      <c r="K112" s="4" t="s">
        <v>12807</v>
      </c>
      <c r="L112" s="4" t="s">
        <v>12883</v>
      </c>
    </row>
    <row r="113" spans="2:12" x14ac:dyDescent="0.3">
      <c r="B113" s="4"/>
      <c r="C113" s="4"/>
      <c r="D113" s="4"/>
      <c r="E113" s="4"/>
      <c r="G113" s="4"/>
      <c r="H113" s="4"/>
      <c r="I113" s="4"/>
      <c r="J113" s="4"/>
      <c r="K113" s="4"/>
      <c r="L113" s="4"/>
    </row>
    <row r="114" spans="2:12" x14ac:dyDescent="0.3">
      <c r="B114" s="4"/>
      <c r="C114" s="4"/>
      <c r="D114" s="4"/>
      <c r="E114" s="4"/>
      <c r="G114" s="4"/>
      <c r="H114" s="4"/>
      <c r="I114" s="4"/>
      <c r="J114" s="4"/>
      <c r="K114" s="4"/>
      <c r="L114" s="4"/>
    </row>
    <row r="115" spans="2:12" x14ac:dyDescent="0.3">
      <c r="B115" s="4"/>
      <c r="C115" s="4"/>
      <c r="D115" s="4"/>
      <c r="E115" s="4"/>
      <c r="G115" s="4"/>
      <c r="H115" s="4"/>
      <c r="I115" s="4"/>
      <c r="J115" s="4"/>
      <c r="K115" s="4"/>
      <c r="L115" s="4"/>
    </row>
    <row r="116" spans="2:12" x14ac:dyDescent="0.3">
      <c r="C116" s="4"/>
      <c r="D116" s="4"/>
      <c r="E116" s="4"/>
      <c r="G116" s="4"/>
      <c r="H116" s="4"/>
      <c r="I116" s="4"/>
      <c r="J116" s="4"/>
      <c r="K116" s="4"/>
      <c r="L116" s="4"/>
    </row>
    <row r="117" spans="2:12" x14ac:dyDescent="0.3">
      <c r="C117" s="4"/>
      <c r="D117" s="4"/>
      <c r="E117" s="4"/>
      <c r="G117" s="4"/>
      <c r="H117" s="4"/>
      <c r="I117" s="4"/>
      <c r="J117" s="4"/>
      <c r="K117" s="4"/>
      <c r="L117" s="4"/>
    </row>
    <row r="118" spans="2:12" x14ac:dyDescent="0.3">
      <c r="C118" s="4"/>
      <c r="D118" s="4"/>
      <c r="E118" s="4"/>
      <c r="G118" s="4"/>
      <c r="H118" s="4"/>
      <c r="I118" s="4"/>
      <c r="J118" s="4"/>
      <c r="K118" s="4"/>
      <c r="L118" s="4"/>
    </row>
    <row r="119" spans="2:12" x14ac:dyDescent="0.3">
      <c r="C119" s="4"/>
      <c r="D119" s="4"/>
      <c r="E119" s="4"/>
      <c r="G119" s="4"/>
      <c r="H119" s="4"/>
      <c r="I119" s="4"/>
      <c r="J119" s="4"/>
      <c r="K119" s="4"/>
      <c r="L119" s="4"/>
    </row>
    <row r="120" spans="2:12" x14ac:dyDescent="0.3">
      <c r="C120" s="4"/>
      <c r="D120" s="4"/>
      <c r="E120" s="4"/>
      <c r="G120" s="4"/>
      <c r="H120" s="4"/>
      <c r="I120" s="4"/>
      <c r="J120" s="4"/>
      <c r="K120" s="4"/>
      <c r="L120" s="4"/>
    </row>
    <row r="121" spans="2:12" x14ac:dyDescent="0.3">
      <c r="C121" s="4"/>
      <c r="D121" s="4"/>
      <c r="E121" s="4"/>
      <c r="G121" s="4"/>
      <c r="H121" s="4"/>
      <c r="I121" s="4"/>
      <c r="J121" s="4"/>
      <c r="K121" s="4"/>
      <c r="L121" s="4"/>
    </row>
    <row r="122" spans="2:12" x14ac:dyDescent="0.3">
      <c r="C122" s="4"/>
      <c r="D122" s="4"/>
      <c r="E122" s="4"/>
      <c r="G122" s="4"/>
      <c r="H122" s="4"/>
      <c r="I122" s="4"/>
      <c r="J122" s="4"/>
      <c r="K122" s="4"/>
      <c r="L122" s="4"/>
    </row>
    <row r="123" spans="2:12" x14ac:dyDescent="0.3">
      <c r="C123" s="4"/>
      <c r="D123" s="4"/>
      <c r="E123" s="4"/>
      <c r="G123" s="4"/>
      <c r="H123" s="4"/>
      <c r="I123" s="4"/>
      <c r="J123" s="4"/>
      <c r="K123" s="4"/>
      <c r="L123" s="4"/>
    </row>
    <row r="124" spans="2:12" x14ac:dyDescent="0.3">
      <c r="E124" s="4"/>
      <c r="G124" s="4"/>
      <c r="H124" s="4"/>
      <c r="I124" s="4"/>
      <c r="J124" s="4"/>
      <c r="K124" s="4"/>
      <c r="L124" s="4"/>
    </row>
    <row r="125" spans="2:12" x14ac:dyDescent="0.3">
      <c r="E125" s="4"/>
      <c r="G125" s="4"/>
      <c r="H125" s="4"/>
      <c r="I125" s="4"/>
      <c r="J125" s="4"/>
      <c r="K125" s="4"/>
      <c r="L125" s="4"/>
    </row>
    <row r="126" spans="2:12" x14ac:dyDescent="0.3">
      <c r="E126" s="4"/>
      <c r="G126" s="4"/>
      <c r="H126" s="4"/>
      <c r="I126" s="4"/>
      <c r="J126" s="4"/>
      <c r="K126" s="4"/>
      <c r="L126" s="4"/>
    </row>
    <row r="127" spans="2:12" x14ac:dyDescent="0.3">
      <c r="E127" s="4"/>
      <c r="G127" s="4"/>
      <c r="H127" s="4"/>
      <c r="I127" s="4"/>
      <c r="J127" s="4"/>
      <c r="K127" s="4"/>
      <c r="L127" s="4"/>
    </row>
    <row r="128" spans="2:12" x14ac:dyDescent="0.3">
      <c r="E128" s="4"/>
      <c r="G128" s="4"/>
      <c r="H128" s="4"/>
      <c r="I128" s="4"/>
      <c r="J128" s="4"/>
      <c r="K128" s="4"/>
      <c r="L128" s="4"/>
    </row>
    <row r="129" spans="5:12" x14ac:dyDescent="0.3">
      <c r="E129" s="4"/>
      <c r="G129" s="4"/>
      <c r="H129" s="4"/>
      <c r="I129" s="4"/>
      <c r="J129" s="4"/>
      <c r="K129" s="4"/>
      <c r="L129" s="4"/>
    </row>
    <row r="130" spans="5:12" x14ac:dyDescent="0.3">
      <c r="E130" s="4"/>
      <c r="G130" s="4"/>
      <c r="H130" s="4"/>
      <c r="I130" s="4"/>
      <c r="J130" s="4"/>
      <c r="K130" s="4"/>
      <c r="L130" s="4"/>
    </row>
    <row r="131" spans="5:12" x14ac:dyDescent="0.3">
      <c r="E131" s="4"/>
      <c r="G131" s="4"/>
      <c r="H131" s="4"/>
      <c r="I131" s="4"/>
      <c r="J131" s="4"/>
      <c r="K131" s="4"/>
      <c r="L131" s="4"/>
    </row>
    <row r="132" spans="5:12" x14ac:dyDescent="0.3">
      <c r="E132" s="4"/>
      <c r="G132" s="4"/>
      <c r="H132" s="4"/>
      <c r="I132" s="4"/>
      <c r="J132" s="4"/>
      <c r="K132" s="4"/>
      <c r="L132" s="4"/>
    </row>
    <row r="133" spans="5:12" x14ac:dyDescent="0.3">
      <c r="E133" s="4"/>
      <c r="G133" s="4"/>
      <c r="H133" s="4"/>
      <c r="I133" s="4"/>
      <c r="J133" s="4"/>
      <c r="K133" s="4"/>
      <c r="L133" s="4"/>
    </row>
    <row r="134" spans="5:12" x14ac:dyDescent="0.3">
      <c r="E134" s="4"/>
      <c r="G134" s="4"/>
      <c r="H134" s="4"/>
      <c r="I134" s="4"/>
      <c r="J134" s="4"/>
      <c r="K134" s="4"/>
      <c r="L134" s="4"/>
    </row>
    <row r="135" spans="5:12" x14ac:dyDescent="0.3">
      <c r="E135" s="4"/>
      <c r="G135" s="4"/>
      <c r="H135" s="4"/>
      <c r="I135" s="4"/>
      <c r="J135" s="4"/>
      <c r="K135" s="4"/>
      <c r="L135" s="4"/>
    </row>
    <row r="136" spans="5:12" x14ac:dyDescent="0.3">
      <c r="E136" s="4"/>
      <c r="G136" s="4"/>
      <c r="H136" s="4"/>
      <c r="I136" s="4"/>
      <c r="J136" s="4"/>
      <c r="K136" s="4"/>
      <c r="L136" s="4"/>
    </row>
    <row r="137" spans="5:12" x14ac:dyDescent="0.3">
      <c r="E137" s="4"/>
      <c r="G137" s="4"/>
      <c r="H137" s="4"/>
      <c r="I137" s="4"/>
      <c r="J137" s="4"/>
      <c r="K137" s="4"/>
      <c r="L137" s="4"/>
    </row>
    <row r="138" spans="5:12" x14ac:dyDescent="0.3">
      <c r="E138" s="4"/>
      <c r="G138" s="4"/>
      <c r="H138" s="4"/>
      <c r="I138" s="4"/>
      <c r="J138" s="4"/>
      <c r="K138" s="4"/>
      <c r="L138" s="4"/>
    </row>
    <row r="139" spans="5:12" x14ac:dyDescent="0.3">
      <c r="E139" s="4"/>
      <c r="G139" s="4"/>
      <c r="H139" s="4"/>
      <c r="I139" s="4"/>
      <c r="J139" s="4"/>
      <c r="K139" s="4"/>
      <c r="L139" s="4"/>
    </row>
    <row r="140" spans="5:12" x14ac:dyDescent="0.3">
      <c r="E140" s="4"/>
      <c r="G140" s="4"/>
      <c r="H140" s="4"/>
      <c r="I140" s="4"/>
      <c r="J140" s="4"/>
      <c r="K140" s="4"/>
      <c r="L140" s="4"/>
    </row>
    <row r="141" spans="5:12" x14ac:dyDescent="0.3">
      <c r="E141" s="4"/>
      <c r="G141" s="4"/>
      <c r="H141" s="4"/>
      <c r="I141" s="4"/>
      <c r="J141" s="4"/>
      <c r="K141" s="4"/>
      <c r="L141" s="4"/>
    </row>
    <row r="142" spans="5:12" x14ac:dyDescent="0.3">
      <c r="E142" s="4"/>
      <c r="G142" s="4"/>
      <c r="H142" s="4"/>
      <c r="I142" s="4"/>
      <c r="J142" s="4"/>
      <c r="K142" s="4"/>
      <c r="L142" s="4"/>
    </row>
    <row r="143" spans="5:12" x14ac:dyDescent="0.3">
      <c r="E143" s="4"/>
      <c r="G143" s="4"/>
      <c r="H143" s="4"/>
      <c r="I143" s="4"/>
      <c r="J143" s="4"/>
      <c r="K143" s="4"/>
      <c r="L143" s="4"/>
    </row>
    <row r="144" spans="5:12" x14ac:dyDescent="0.3">
      <c r="E144" s="4"/>
      <c r="G144" s="4"/>
      <c r="H144" s="4"/>
      <c r="I144" s="4"/>
      <c r="J144" s="4"/>
      <c r="K144" s="4"/>
      <c r="L144" s="4"/>
    </row>
    <row r="145" spans="5:12" x14ac:dyDescent="0.3">
      <c r="E145" s="4"/>
      <c r="G145" s="4"/>
      <c r="H145" s="4"/>
      <c r="I145" s="4"/>
      <c r="J145" s="4"/>
      <c r="K145" s="4"/>
      <c r="L145" s="4"/>
    </row>
    <row r="146" spans="5:12" x14ac:dyDescent="0.3">
      <c r="E146" s="4"/>
      <c r="G146" s="4"/>
      <c r="H146" s="4"/>
      <c r="I146" s="4"/>
      <c r="J146" s="4"/>
      <c r="K146" s="4"/>
      <c r="L146" s="4"/>
    </row>
    <row r="147" spans="5:12" x14ac:dyDescent="0.3">
      <c r="E147" s="4"/>
      <c r="G147" s="4"/>
      <c r="H147" s="4"/>
      <c r="I147" s="4"/>
      <c r="J147" s="4"/>
      <c r="K147" s="4"/>
      <c r="L147" s="4"/>
    </row>
    <row r="148" spans="5:12" x14ac:dyDescent="0.3">
      <c r="E148" s="4"/>
      <c r="G148" s="4"/>
      <c r="H148" s="4"/>
      <c r="I148" s="4"/>
      <c r="J148" s="4"/>
      <c r="K148" s="4"/>
      <c r="L148" s="4"/>
    </row>
    <row r="149" spans="5:12" x14ac:dyDescent="0.3">
      <c r="E149" s="4"/>
      <c r="G149" s="4"/>
      <c r="H149" s="4"/>
      <c r="I149" s="4"/>
      <c r="J149" s="4"/>
      <c r="K149" s="4"/>
      <c r="L149" s="4"/>
    </row>
    <row r="150" spans="5:12" x14ac:dyDescent="0.3">
      <c r="E150" s="4"/>
      <c r="G150" s="4"/>
      <c r="H150" s="4"/>
      <c r="I150" s="4"/>
      <c r="J150" s="4"/>
      <c r="K150" s="4"/>
      <c r="L150" s="4"/>
    </row>
    <row r="151" spans="5:12" x14ac:dyDescent="0.3">
      <c r="E151" s="4"/>
      <c r="G151" s="4"/>
      <c r="H151" s="4"/>
      <c r="I151" s="4"/>
      <c r="J151" s="4"/>
      <c r="K151" s="4"/>
      <c r="L151" s="4"/>
    </row>
    <row r="152" spans="5:12" x14ac:dyDescent="0.3">
      <c r="E152" s="4"/>
      <c r="G152" s="4"/>
      <c r="H152" s="4"/>
      <c r="I152" s="4"/>
      <c r="J152" s="4"/>
      <c r="K152" s="4"/>
      <c r="L152" s="4"/>
    </row>
    <row r="153" spans="5:12" x14ac:dyDescent="0.3">
      <c r="E153" s="4"/>
      <c r="G153" s="4"/>
      <c r="H153" s="4"/>
      <c r="I153" s="4"/>
      <c r="J153" s="4"/>
      <c r="K153" s="4"/>
      <c r="L153" s="4"/>
    </row>
    <row r="154" spans="5:12" x14ac:dyDescent="0.3">
      <c r="E154" s="4"/>
      <c r="G154" s="4"/>
      <c r="H154" s="4"/>
      <c r="I154" s="4"/>
      <c r="J154" s="4"/>
      <c r="K154" s="4"/>
      <c r="L154" s="4"/>
    </row>
    <row r="155" spans="5:12" x14ac:dyDescent="0.3">
      <c r="E155" s="4"/>
      <c r="G155" s="4"/>
      <c r="H155" s="4"/>
      <c r="I155" s="4"/>
      <c r="J155" s="4"/>
      <c r="K155" s="4"/>
      <c r="L155" s="4"/>
    </row>
    <row r="156" spans="5:12" x14ac:dyDescent="0.3">
      <c r="E156" s="4"/>
      <c r="G156" s="4"/>
      <c r="H156" s="4"/>
      <c r="I156" s="4"/>
      <c r="J156" s="4"/>
      <c r="K156" s="4"/>
      <c r="L156" s="4"/>
    </row>
    <row r="157" spans="5:12" x14ac:dyDescent="0.3">
      <c r="E157" s="4"/>
      <c r="G157" s="4"/>
      <c r="H157" s="4"/>
      <c r="I157" s="4"/>
      <c r="J157" s="4"/>
      <c r="K157" s="4"/>
      <c r="L157" s="4"/>
    </row>
    <row r="158" spans="5:12" x14ac:dyDescent="0.3">
      <c r="E158" s="4"/>
      <c r="G158" s="4"/>
      <c r="H158" s="4"/>
      <c r="I158" s="4"/>
      <c r="J158" s="4"/>
      <c r="K158" s="4"/>
      <c r="L158" s="4"/>
    </row>
    <row r="159" spans="5:12" x14ac:dyDescent="0.3">
      <c r="E159" s="4"/>
      <c r="G159" s="4"/>
      <c r="H159" s="4"/>
      <c r="I159" s="4"/>
      <c r="J159" s="4"/>
      <c r="K159" s="4"/>
      <c r="L159" s="4"/>
    </row>
    <row r="160" spans="5:12" x14ac:dyDescent="0.3">
      <c r="E160" s="4"/>
      <c r="G160" s="4"/>
      <c r="H160" s="4"/>
      <c r="I160" s="4"/>
      <c r="J160" s="4"/>
      <c r="K160" s="4"/>
      <c r="L160" s="4"/>
    </row>
    <row r="161" spans="5:12" x14ac:dyDescent="0.3">
      <c r="E161" s="4"/>
      <c r="G161" s="4"/>
      <c r="H161" s="4"/>
      <c r="I161" s="4"/>
      <c r="J161" s="4"/>
      <c r="K161" s="4"/>
      <c r="L161" s="4"/>
    </row>
    <row r="162" spans="5:12" x14ac:dyDescent="0.3">
      <c r="E162" s="4"/>
      <c r="G162" s="4"/>
      <c r="H162" s="4"/>
      <c r="I162" s="4"/>
      <c r="J162" s="4"/>
      <c r="K162" s="4"/>
      <c r="L162" s="4"/>
    </row>
    <row r="163" spans="5:12" x14ac:dyDescent="0.3">
      <c r="E163" s="4"/>
      <c r="G163" s="4"/>
      <c r="H163" s="4"/>
      <c r="I163" s="4"/>
      <c r="J163" s="4"/>
      <c r="K163" s="4"/>
      <c r="L163" s="4"/>
    </row>
    <row r="164" spans="5:12" x14ac:dyDescent="0.3">
      <c r="E164" s="4"/>
      <c r="G164" s="4"/>
      <c r="H164" s="4"/>
      <c r="I164" s="4"/>
      <c r="J164" s="4"/>
      <c r="K164" s="4"/>
      <c r="L164" s="4"/>
    </row>
    <row r="165" spans="5:12" x14ac:dyDescent="0.3">
      <c r="E165" s="4"/>
      <c r="G165" s="4"/>
      <c r="H165" s="4"/>
      <c r="I165" s="4"/>
      <c r="J165" s="4"/>
      <c r="K165" s="4"/>
      <c r="L165" s="4"/>
    </row>
    <row r="166" spans="5:12" x14ac:dyDescent="0.3">
      <c r="E166" s="4"/>
      <c r="G166" s="4"/>
      <c r="H166" s="4"/>
      <c r="I166" s="4"/>
      <c r="J166" s="4"/>
      <c r="K166" s="4"/>
      <c r="L166" s="4"/>
    </row>
    <row r="167" spans="5:12" x14ac:dyDescent="0.3">
      <c r="E167" s="4"/>
      <c r="G167" s="4"/>
      <c r="H167" s="4"/>
      <c r="I167" s="4"/>
      <c r="J167" s="4"/>
      <c r="K167" s="4"/>
      <c r="L167" s="4"/>
    </row>
    <row r="168" spans="5:12" x14ac:dyDescent="0.3">
      <c r="G168" s="4"/>
      <c r="H168" s="4"/>
      <c r="I168" s="4"/>
      <c r="J168" s="4"/>
      <c r="K168" s="4"/>
      <c r="L168" s="4"/>
    </row>
    <row r="169" spans="5:12" x14ac:dyDescent="0.3">
      <c r="G169" s="4"/>
      <c r="H169" s="4"/>
      <c r="I169" s="4"/>
      <c r="J169" s="4"/>
      <c r="K169" s="4"/>
      <c r="L169" s="4"/>
    </row>
    <row r="170" spans="5:12" x14ac:dyDescent="0.3">
      <c r="G170" s="4"/>
      <c r="H170" s="4"/>
      <c r="I170" s="4"/>
      <c r="J170" s="4"/>
      <c r="K170" s="4"/>
      <c r="L170" s="4"/>
    </row>
    <row r="171" spans="5:12" x14ac:dyDescent="0.3">
      <c r="G171" s="4"/>
      <c r="H171" s="4"/>
      <c r="I171" s="4"/>
      <c r="J171" s="4"/>
      <c r="K171" s="4"/>
      <c r="L171" s="4"/>
    </row>
    <row r="172" spans="5:12" x14ac:dyDescent="0.3">
      <c r="G172" s="4"/>
      <c r="H172" s="4"/>
      <c r="J172" s="4"/>
      <c r="K172" s="4"/>
      <c r="L172" s="4"/>
    </row>
    <row r="173" spans="5:12" x14ac:dyDescent="0.3">
      <c r="G173" s="4"/>
      <c r="H173" s="4"/>
      <c r="J173" s="4"/>
      <c r="K173" s="4"/>
      <c r="L173" s="4"/>
    </row>
    <row r="174" spans="5:12" x14ac:dyDescent="0.3">
      <c r="G174" s="4"/>
      <c r="H174" s="4"/>
      <c r="J174" s="4"/>
      <c r="K174" s="4"/>
      <c r="L174" s="4"/>
    </row>
    <row r="175" spans="5:12" x14ac:dyDescent="0.3">
      <c r="G175" s="4"/>
      <c r="H175" s="4"/>
      <c r="J175" s="4"/>
      <c r="K175" s="4"/>
      <c r="L175" s="4"/>
    </row>
    <row r="176" spans="5:12" x14ac:dyDescent="0.3">
      <c r="G176" s="4"/>
      <c r="J176" s="4"/>
      <c r="K176" s="4"/>
      <c r="L176" s="4"/>
    </row>
    <row r="177" spans="7:12" x14ac:dyDescent="0.3">
      <c r="G177" s="4"/>
      <c r="J177" s="4"/>
      <c r="K177" s="4"/>
      <c r="L177" s="4"/>
    </row>
    <row r="178" spans="7:12" x14ac:dyDescent="0.3">
      <c r="G178" s="4"/>
      <c r="J178" s="4"/>
      <c r="K178" s="4"/>
      <c r="L178" s="4"/>
    </row>
    <row r="179" spans="7:12" x14ac:dyDescent="0.3">
      <c r="G179" s="4"/>
      <c r="J179" s="4"/>
      <c r="K179" s="4"/>
      <c r="L179" s="4"/>
    </row>
    <row r="180" spans="7:12" x14ac:dyDescent="0.3">
      <c r="G180" s="4"/>
      <c r="J180" s="4"/>
      <c r="K180" s="4"/>
      <c r="L180" s="4"/>
    </row>
    <row r="181" spans="7:12" x14ac:dyDescent="0.3">
      <c r="G181" s="4"/>
      <c r="J181" s="4"/>
      <c r="K181" s="4"/>
      <c r="L181" s="4"/>
    </row>
    <row r="182" spans="7:12" x14ac:dyDescent="0.3">
      <c r="G182" s="4"/>
      <c r="J182" s="4"/>
      <c r="K182" s="4"/>
      <c r="L182" s="4"/>
    </row>
    <row r="183" spans="7:12" x14ac:dyDescent="0.3">
      <c r="G183" s="4"/>
      <c r="J183" s="4"/>
      <c r="K183" s="4"/>
      <c r="L183" s="4"/>
    </row>
    <row r="184" spans="7:12" x14ac:dyDescent="0.3">
      <c r="G184" s="4"/>
      <c r="J184" s="4"/>
      <c r="K184" s="4"/>
      <c r="L184" s="4"/>
    </row>
    <row r="185" spans="7:12" x14ac:dyDescent="0.3">
      <c r="G185" s="4"/>
      <c r="J185" s="4"/>
      <c r="K185" s="4"/>
      <c r="L185" s="4"/>
    </row>
    <row r="186" spans="7:12" x14ac:dyDescent="0.3">
      <c r="G186" s="4"/>
      <c r="J186" s="4"/>
      <c r="K186" s="4"/>
      <c r="L186" s="4"/>
    </row>
    <row r="187" spans="7:12" x14ac:dyDescent="0.3">
      <c r="G187" s="4"/>
      <c r="J187" s="4"/>
      <c r="K187" s="4"/>
      <c r="L187" s="4"/>
    </row>
    <row r="188" spans="7:12" x14ac:dyDescent="0.3">
      <c r="G188" s="4"/>
      <c r="J188" s="4"/>
      <c r="K188" s="4"/>
      <c r="L188" s="4"/>
    </row>
    <row r="189" spans="7:12" x14ac:dyDescent="0.3">
      <c r="G189" s="4"/>
      <c r="J189" s="4"/>
      <c r="K189" s="4"/>
      <c r="L189" s="4"/>
    </row>
    <row r="190" spans="7:12" x14ac:dyDescent="0.3">
      <c r="G190" s="4"/>
      <c r="J190" s="4"/>
      <c r="K190" s="4"/>
      <c r="L190" s="4"/>
    </row>
    <row r="191" spans="7:12" x14ac:dyDescent="0.3">
      <c r="G191" s="4"/>
      <c r="J191" s="4"/>
      <c r="K191" s="4"/>
      <c r="L191" s="4"/>
    </row>
    <row r="192" spans="7:12" x14ac:dyDescent="0.3">
      <c r="G192" s="4"/>
      <c r="J192" s="4"/>
      <c r="K192" s="4"/>
      <c r="L192" s="4"/>
    </row>
    <row r="193" spans="7:12" x14ac:dyDescent="0.3">
      <c r="G193" s="4"/>
      <c r="J193" s="4"/>
      <c r="K193" s="4"/>
      <c r="L193" s="4"/>
    </row>
    <row r="194" spans="7:12" x14ac:dyDescent="0.3">
      <c r="G194" s="4"/>
      <c r="J194" s="4"/>
      <c r="K194" s="4"/>
      <c r="L194" s="4"/>
    </row>
    <row r="195" spans="7:12" x14ac:dyDescent="0.3">
      <c r="G195" s="4"/>
      <c r="J195" s="4"/>
      <c r="K195" s="4"/>
      <c r="L195" s="4"/>
    </row>
    <row r="196" spans="7:12" x14ac:dyDescent="0.3">
      <c r="G196" s="4"/>
      <c r="J196" s="4"/>
      <c r="K196" s="4"/>
      <c r="L196" s="4"/>
    </row>
    <row r="197" spans="7:12" x14ac:dyDescent="0.3">
      <c r="G197" s="4"/>
      <c r="J197" s="4"/>
      <c r="K197" s="4"/>
      <c r="L197" s="4"/>
    </row>
    <row r="198" spans="7:12" x14ac:dyDescent="0.3">
      <c r="G198" s="4"/>
      <c r="J198" s="4"/>
      <c r="K198" s="4"/>
      <c r="L198" s="4"/>
    </row>
    <row r="199" spans="7:12" x14ac:dyDescent="0.3">
      <c r="G199" s="4"/>
      <c r="J199" s="4"/>
      <c r="K199" s="4"/>
      <c r="L199" s="4"/>
    </row>
    <row r="200" spans="7:12" x14ac:dyDescent="0.3">
      <c r="G200" s="4"/>
      <c r="J200" s="4"/>
      <c r="K200" s="4"/>
      <c r="L200" s="4"/>
    </row>
    <row r="201" spans="7:12" x14ac:dyDescent="0.3">
      <c r="G201" s="4"/>
      <c r="J201" s="4"/>
      <c r="K201" s="4"/>
      <c r="L201" s="4"/>
    </row>
    <row r="202" spans="7:12" x14ac:dyDescent="0.3">
      <c r="G202" s="4"/>
      <c r="J202" s="4"/>
      <c r="K202" s="4"/>
    </row>
    <row r="203" spans="7:12" x14ac:dyDescent="0.3">
      <c r="G203" s="4"/>
      <c r="J203" s="4"/>
      <c r="K203" s="4"/>
    </row>
    <row r="204" spans="7:12" x14ac:dyDescent="0.3">
      <c r="G204" s="4"/>
      <c r="K204" s="4"/>
    </row>
    <row r="205" spans="7:12" x14ac:dyDescent="0.3">
      <c r="G205" s="4"/>
      <c r="K205" s="4"/>
    </row>
    <row r="206" spans="7:12" x14ac:dyDescent="0.3">
      <c r="G206" s="4"/>
      <c r="K206" s="4"/>
    </row>
    <row r="207" spans="7:12" x14ac:dyDescent="0.3">
      <c r="G207" s="4"/>
      <c r="K207" s="4"/>
    </row>
    <row r="208" spans="7:12" x14ac:dyDescent="0.3">
      <c r="K208" s="4"/>
    </row>
    <row r="209" spans="11:11" x14ac:dyDescent="0.3">
      <c r="K209" s="4"/>
    </row>
  </sheetData>
  <sortState ref="C5:C112">
    <sortCondition ref="C5:C112"/>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8"/>
  <sheetViews>
    <sheetView workbookViewId="0">
      <pane ySplit="1" topLeftCell="A2" activePane="bottomLeft" state="frozen"/>
      <selection pane="bottomLeft"/>
    </sheetView>
  </sheetViews>
  <sheetFormatPr defaultColWidth="8.7109375" defaultRowHeight="16.5" x14ac:dyDescent="0.25"/>
  <cols>
    <col min="1" max="1" width="33.140625" style="56" customWidth="1"/>
    <col min="2" max="2" width="0.7109375" style="19" customWidth="1"/>
    <col min="3" max="3" width="113.5703125" style="40" customWidth="1"/>
    <col min="4" max="4" width="0.7109375" style="20" customWidth="1"/>
    <col min="5" max="5" width="8.7109375" style="35"/>
    <col min="6" max="6" width="8.7109375" style="33"/>
    <col min="7" max="7" width="0.7109375" style="20" customWidth="1"/>
    <col min="8" max="30" width="8.7109375" style="33"/>
    <col min="31" max="16384" width="8.7109375" style="40"/>
  </cols>
  <sheetData>
    <row r="1" spans="1:30" s="33" customFormat="1" ht="23.25" x14ac:dyDescent="0.25">
      <c r="A1" s="32" t="s">
        <v>16837</v>
      </c>
      <c r="B1" s="32"/>
      <c r="D1" s="20"/>
      <c r="E1" s="34" t="s">
        <v>16861</v>
      </c>
      <c r="G1" s="20"/>
    </row>
    <row r="2" spans="1:30" s="20" customFormat="1" ht="3.95" customHeight="1" x14ac:dyDescent="0.25">
      <c r="A2" s="18"/>
      <c r="B2" s="19"/>
      <c r="E2" s="35"/>
      <c r="F2" s="33"/>
      <c r="H2" s="33"/>
      <c r="I2" s="33"/>
      <c r="J2" s="33"/>
      <c r="K2" s="33"/>
      <c r="L2" s="33"/>
      <c r="M2" s="33"/>
      <c r="N2" s="33"/>
      <c r="O2" s="33"/>
      <c r="P2" s="33"/>
      <c r="Q2" s="33"/>
      <c r="R2" s="33"/>
      <c r="S2" s="33"/>
      <c r="T2" s="33"/>
      <c r="U2" s="33"/>
      <c r="V2" s="33"/>
      <c r="W2" s="33"/>
      <c r="X2" s="33"/>
      <c r="Y2" s="33"/>
      <c r="Z2" s="33"/>
      <c r="AA2" s="33"/>
      <c r="AB2" s="33"/>
      <c r="AC2" s="33"/>
      <c r="AD2" s="33"/>
    </row>
    <row r="3" spans="1:30" ht="18.75" x14ac:dyDescent="0.25">
      <c r="A3" s="36" t="s">
        <v>11227</v>
      </c>
      <c r="B3" s="18"/>
      <c r="C3" s="37" t="str">
        <f ca="1">VLOOKUP(E3,'Adventure Scenario'!A3:G263,6)&amp;" "&amp;VLOOKUP(F3,'Adventure Scenario'!A3:G263,7)</f>
        <v>Shattering of R’lyeh</v>
      </c>
      <c r="D3" s="38"/>
      <c r="E3" s="35">
        <f ca="1">RANDBETWEEN(1,261)</f>
        <v>199</v>
      </c>
      <c r="F3" s="35">
        <f ca="1">RANDBETWEEN(1,191)</f>
        <v>53</v>
      </c>
      <c r="G3" s="38"/>
      <c r="K3" s="39"/>
      <c r="T3" s="39" t="s">
        <v>16979</v>
      </c>
    </row>
    <row r="4" spans="1:30" s="42" customFormat="1" ht="3.95" customHeight="1" x14ac:dyDescent="0.25">
      <c r="A4" s="41"/>
      <c r="B4" s="19"/>
      <c r="D4" s="20"/>
      <c r="E4" s="35"/>
      <c r="F4" s="33"/>
      <c r="G4" s="20"/>
      <c r="H4" s="33"/>
      <c r="I4" s="33"/>
      <c r="J4" s="33"/>
      <c r="K4" s="33"/>
      <c r="L4" s="33"/>
      <c r="M4" s="33"/>
      <c r="N4" s="33"/>
      <c r="O4" s="33"/>
      <c r="P4" s="33"/>
      <c r="Q4" s="33"/>
      <c r="R4" s="33"/>
      <c r="S4" s="33"/>
      <c r="T4" s="33"/>
      <c r="U4" s="33"/>
      <c r="V4" s="33"/>
      <c r="W4" s="33"/>
      <c r="X4" s="33"/>
      <c r="Y4" s="33"/>
      <c r="Z4" s="33"/>
      <c r="AA4" s="33"/>
      <c r="AB4" s="33"/>
      <c r="AC4" s="33"/>
      <c r="AD4" s="33"/>
    </row>
    <row r="5" spans="1:30" s="45" customFormat="1" ht="18" customHeight="1" x14ac:dyDescent="0.25">
      <c r="A5" s="36" t="s">
        <v>16976</v>
      </c>
      <c r="B5" s="19"/>
      <c r="C5" s="43"/>
      <c r="D5" s="44"/>
      <c r="E5" s="35"/>
      <c r="F5" s="33"/>
      <c r="G5" s="44"/>
      <c r="H5" s="33"/>
      <c r="I5" s="33"/>
      <c r="J5" s="33"/>
      <c r="K5" s="33"/>
      <c r="L5" s="33"/>
      <c r="M5" s="33"/>
      <c r="N5" s="33"/>
      <c r="O5" s="33"/>
      <c r="P5" s="33"/>
      <c r="Q5" s="33"/>
      <c r="R5" s="33"/>
      <c r="S5" s="33"/>
      <c r="T5" s="33"/>
      <c r="U5" s="33"/>
      <c r="V5" s="33"/>
      <c r="W5" s="33"/>
      <c r="X5" s="33"/>
      <c r="Y5" s="33"/>
      <c r="Z5" s="33"/>
      <c r="AA5" s="33"/>
      <c r="AB5" s="33"/>
      <c r="AC5" s="33"/>
      <c r="AD5" s="33"/>
    </row>
    <row r="6" spans="1:30" ht="84" customHeight="1" x14ac:dyDescent="0.25">
      <c r="A6" s="46" t="s">
        <v>16862</v>
      </c>
      <c r="C6" s="47" t="str">
        <f ca="1">VLOOKUP(E6,Base!A3:B46,2)</f>
        <v>A bisected city of the gods, co-ruled by two religious sects who are forbidden to intermingle or even speak to one another.</v>
      </c>
      <c r="D6" s="44"/>
      <c r="E6" s="35">
        <f ca="1">RANDBETWEEN(1,44)</f>
        <v>32</v>
      </c>
      <c r="G6" s="44"/>
    </row>
    <row r="7" spans="1:30" ht="21" customHeight="1" x14ac:dyDescent="0.25">
      <c r="A7" s="46" t="s">
        <v>16863</v>
      </c>
      <c r="C7" s="48" t="str">
        <f ca="1">VLOOKUP(E7,Benefactor!A3:C215,3)</f>
        <v>Warmongering</v>
      </c>
      <c r="D7" s="44"/>
      <c r="E7" s="35">
        <f ca="1">RANDBETWEEN(1,213)</f>
        <v>204</v>
      </c>
      <c r="G7" s="44"/>
    </row>
    <row r="8" spans="1:30" ht="21" customHeight="1" x14ac:dyDescent="0.25">
      <c r="A8" s="46" t="s">
        <v>16864</v>
      </c>
      <c r="C8" s="47" t="str">
        <f ca="1">VLOOKUP(E8,Benefactor!A3:D166,4)</f>
        <v>Magic Weapon</v>
      </c>
      <c r="D8" s="44"/>
      <c r="E8" s="35">
        <f ca="1">RANDBETWEEN(1,164)</f>
        <v>89</v>
      </c>
      <c r="G8" s="44"/>
    </row>
    <row r="9" spans="1:30" ht="21" customHeight="1" x14ac:dyDescent="0.25">
      <c r="A9" s="46" t="s">
        <v>16865</v>
      </c>
      <c r="C9" s="48" t="str">
        <f ca="1">VLOOKUP(E9,Benefactor!A3:B102,2)</f>
        <v>A beleaguered village of silent folk represented by their black-eyed elders.</v>
      </c>
      <c r="D9" s="44"/>
      <c r="E9" s="35">
        <f ca="1">RANDBETWEEN(1,100)</f>
        <v>87</v>
      </c>
      <c r="G9" s="44"/>
    </row>
    <row r="10" spans="1:30" s="42" customFormat="1" ht="3.95" customHeight="1" x14ac:dyDescent="0.25">
      <c r="A10" s="41"/>
      <c r="B10" s="19"/>
      <c r="D10" s="20"/>
      <c r="E10" s="35"/>
      <c r="F10" s="33"/>
      <c r="G10" s="20"/>
      <c r="H10" s="33"/>
      <c r="I10" s="33"/>
      <c r="J10" s="33"/>
      <c r="K10" s="33"/>
      <c r="L10" s="33"/>
      <c r="M10" s="33"/>
      <c r="N10" s="33"/>
      <c r="O10" s="33"/>
      <c r="P10" s="33"/>
      <c r="Q10" s="33"/>
      <c r="R10" s="33"/>
      <c r="S10" s="33"/>
      <c r="T10" s="33"/>
      <c r="U10" s="33"/>
      <c r="V10" s="33"/>
      <c r="W10" s="33"/>
      <c r="X10" s="33"/>
      <c r="Y10" s="33"/>
      <c r="Z10" s="33"/>
      <c r="AA10" s="33"/>
      <c r="AB10" s="33"/>
      <c r="AC10" s="33"/>
      <c r="AD10" s="33"/>
    </row>
    <row r="11" spans="1:30" s="53" customFormat="1" ht="18" customHeight="1" x14ac:dyDescent="0.25">
      <c r="A11" s="36" t="s">
        <v>16851</v>
      </c>
      <c r="B11" s="19"/>
      <c r="C11" s="49"/>
      <c r="D11" s="50"/>
      <c r="E11" s="51"/>
      <c r="F11" s="52"/>
      <c r="G11" s="50"/>
      <c r="H11" s="52"/>
      <c r="I11" s="52"/>
      <c r="J11" s="52"/>
      <c r="K11" s="52"/>
      <c r="L11" s="52"/>
      <c r="M11" s="52"/>
      <c r="N11" s="52"/>
      <c r="O11" s="52"/>
      <c r="P11" s="52"/>
      <c r="Q11" s="52"/>
      <c r="R11" s="52"/>
      <c r="S11" s="52"/>
      <c r="T11" s="52"/>
      <c r="U11" s="52"/>
      <c r="V11" s="52"/>
      <c r="W11" s="52"/>
      <c r="X11" s="52"/>
      <c r="Y11" s="52"/>
      <c r="Z11" s="52"/>
      <c r="AA11" s="52"/>
      <c r="AB11" s="52"/>
      <c r="AC11" s="52"/>
      <c r="AD11" s="52"/>
    </row>
    <row r="12" spans="1:30" ht="135.94999999999999" customHeight="1" x14ac:dyDescent="0.25">
      <c r="A12" s="46" t="s">
        <v>16866</v>
      </c>
      <c r="C12" s="47" t="str">
        <f ca="1">VLOOKUP(E12,'Adventure Scenario'!$A$3:$D$42,2)</f>
        <v>Saving the Scion: A rare, good monster (a copper dragon in a world where good dragons are almost extinct, an ancient tree giant, a ki-rin, or perhaps a shedu with unique knowledge of the past) is in peril, and needs to be rescued. The PCs may find themselves acting in concert with unexpected allies; for example, a small army of elves and halflings hoping to save the world’s oldest good dragon from a legion of invading Deep Ones.</v>
      </c>
      <c r="D12" s="44"/>
      <c r="E12" s="35">
        <f ca="1">RANDBETWEEN(1,40)</f>
        <v>20</v>
      </c>
      <c r="G12" s="44"/>
    </row>
    <row r="13" spans="1:30" ht="135.94999999999999" customHeight="1" x14ac:dyDescent="0.25">
      <c r="A13" s="46" t="s">
        <v>16867</v>
      </c>
      <c r="C13" s="48" t="str">
        <f ca="1">VLOOKUP(E13,'Adventure Scenario'!$A$3:$D$42,3)</f>
        <v>The Evil Lord: In this adventure, the arch-enemy (a chaotic fighter, the Grandfather of Assassins, a lich, etc.) has returned and surrounded himself with vile minions. The adventurers are asked to rid the world of this foul bane once and for all. Evil lords can be relatively minor (a nasty and wily kobold chieftain, for instance) and still provide a considerable threat — especially if surrounded by traps and minions. Some evil lords (if the players love to hate them) can become recurring villains.</v>
      </c>
      <c r="D13" s="44"/>
      <c r="E13" s="35">
        <f ca="1">RANDBETWEEN(1,40)</f>
        <v>25</v>
      </c>
      <c r="G13" s="44"/>
    </row>
    <row r="14" spans="1:30" ht="135.94999999999999" customHeight="1" x14ac:dyDescent="0.25">
      <c r="A14" s="54" t="s">
        <v>16868</v>
      </c>
      <c r="C14" s="47" t="str">
        <f ca="1">VLOOKUP(E14,'Adventure Scenario'!$A$3:$D$42,4)</f>
        <v>Bounty Hunting: A dozen criminals, escaped gladiators or other assorted ne’er-do-wells have been discovered in a nearby dungeon ruin, plotting revenge against the king who deposed them. The adventurers are asked to take in as many of these enemies as they can, dead or preferably alive, for a significant bounty. The Non-Player Characters (NPCs) should be colorful, powerful and perhaps sympathetic. Counter-bounties (with the evil hunted ones hiring humanoids or monsters to capture the PCs) can make things interesting.</v>
      </c>
      <c r="D14" s="44"/>
      <c r="E14" s="35">
        <f ca="1">RANDBETWEEN(1,40)</f>
        <v>6</v>
      </c>
      <c r="G14" s="44"/>
    </row>
    <row r="15" spans="1:30" s="45" customFormat="1" ht="18" customHeight="1" x14ac:dyDescent="0.25">
      <c r="A15" s="36" t="s">
        <v>16859</v>
      </c>
      <c r="B15" s="19"/>
      <c r="C15" s="43"/>
      <c r="D15" s="44"/>
      <c r="E15" s="35"/>
      <c r="F15" s="33"/>
      <c r="G15" s="44"/>
      <c r="H15" s="33"/>
      <c r="I15" s="33"/>
      <c r="J15" s="33"/>
      <c r="K15" s="33"/>
      <c r="L15" s="33"/>
      <c r="M15" s="33"/>
      <c r="N15" s="33"/>
      <c r="O15" s="33"/>
      <c r="P15" s="33"/>
      <c r="Q15" s="33"/>
      <c r="R15" s="33"/>
      <c r="S15" s="33"/>
      <c r="T15" s="33"/>
      <c r="U15" s="33"/>
      <c r="V15" s="33"/>
      <c r="W15" s="33"/>
      <c r="X15" s="33"/>
      <c r="Y15" s="33"/>
      <c r="Z15" s="33"/>
      <c r="AA15" s="33"/>
      <c r="AB15" s="33"/>
      <c r="AC15" s="33"/>
      <c r="AD15" s="33"/>
    </row>
    <row r="16" spans="1:30" ht="69.95" customHeight="1" x14ac:dyDescent="0.25">
      <c r="A16" s="46" t="s">
        <v>16869</v>
      </c>
      <c r="C16" s="47" t="str">
        <f ca="1">VLOOKUP(E16,'Adventure Scenario'!A3:E42,5)</f>
        <v>Dante’s Revenge. The dungeon opens into the netherworld / an alternate prime / a different time / or another plane of existence. The adventurers must deal with the new, much more hostile environment they discover.</v>
      </c>
      <c r="D16" s="44"/>
      <c r="E16" s="35">
        <f ca="1">RANDBETWEEN(1,40)</f>
        <v>10</v>
      </c>
      <c r="G16" s="44"/>
    </row>
    <row r="17" spans="1:30" s="42" customFormat="1" ht="3.95" customHeight="1" x14ac:dyDescent="0.25">
      <c r="A17" s="41"/>
      <c r="B17" s="19"/>
      <c r="D17" s="20"/>
      <c r="E17" s="35"/>
      <c r="F17" s="33"/>
      <c r="G17" s="20"/>
      <c r="H17" s="33"/>
      <c r="I17" s="33"/>
      <c r="J17" s="33"/>
      <c r="K17" s="33"/>
      <c r="L17" s="33"/>
      <c r="M17" s="33"/>
      <c r="N17" s="33"/>
      <c r="O17" s="33"/>
      <c r="P17" s="33"/>
      <c r="Q17" s="33"/>
      <c r="R17" s="33"/>
      <c r="S17" s="33"/>
      <c r="T17" s="33"/>
      <c r="U17" s="33"/>
      <c r="V17" s="33"/>
      <c r="W17" s="33"/>
      <c r="X17" s="33"/>
      <c r="Y17" s="33"/>
      <c r="Z17" s="33"/>
      <c r="AA17" s="33"/>
      <c r="AB17" s="33"/>
      <c r="AC17" s="33"/>
      <c r="AD17" s="33"/>
    </row>
    <row r="18" spans="1:30" s="20" customFormat="1" ht="3.95" customHeight="1" x14ac:dyDescent="0.25">
      <c r="A18" s="18"/>
      <c r="B18" s="19"/>
      <c r="H18" s="33"/>
      <c r="I18" s="33"/>
      <c r="J18" s="33"/>
      <c r="K18" s="33"/>
      <c r="L18" s="33"/>
      <c r="M18" s="33"/>
      <c r="N18" s="33"/>
      <c r="O18" s="33"/>
      <c r="P18" s="33"/>
      <c r="Q18" s="33"/>
      <c r="R18" s="33"/>
      <c r="S18" s="33"/>
      <c r="T18" s="33"/>
      <c r="U18" s="33"/>
      <c r="V18" s="33"/>
      <c r="W18" s="33"/>
      <c r="X18" s="33"/>
      <c r="Y18" s="33"/>
      <c r="Z18" s="33"/>
      <c r="AA18" s="33"/>
      <c r="AB18" s="33"/>
      <c r="AC18" s="33"/>
      <c r="AD18" s="33"/>
    </row>
    <row r="19" spans="1:30" s="33" customFormat="1" x14ac:dyDescent="0.25">
      <c r="A19" s="55"/>
      <c r="B19" s="55"/>
      <c r="D19" s="20"/>
      <c r="E19" s="35"/>
      <c r="G19" s="20"/>
    </row>
    <row r="20" spans="1:30" s="33" customFormat="1" x14ac:dyDescent="0.25">
      <c r="A20" s="34" t="s">
        <v>16975</v>
      </c>
      <c r="B20" s="55"/>
      <c r="D20" s="20"/>
      <c r="E20" s="35"/>
      <c r="G20" s="20"/>
    </row>
    <row r="21" spans="1:30" s="33" customFormat="1" x14ac:dyDescent="0.25">
      <c r="A21" s="55"/>
      <c r="B21" s="55"/>
      <c r="D21" s="20"/>
      <c r="E21" s="35"/>
      <c r="G21" s="20"/>
    </row>
    <row r="22" spans="1:30" s="33" customFormat="1" x14ac:dyDescent="0.25">
      <c r="A22" s="34" t="s">
        <v>16978</v>
      </c>
      <c r="B22" s="55"/>
      <c r="D22" s="20"/>
      <c r="E22" s="35"/>
      <c r="G22" s="20"/>
    </row>
    <row r="23" spans="1:30" s="33" customFormat="1" x14ac:dyDescent="0.25">
      <c r="A23" s="55"/>
      <c r="B23" s="55"/>
      <c r="D23" s="20"/>
      <c r="E23" s="35"/>
      <c r="G23" s="20"/>
    </row>
    <row r="24" spans="1:30" s="33" customFormat="1" x14ac:dyDescent="0.25">
      <c r="A24" s="55"/>
      <c r="B24" s="55"/>
      <c r="D24" s="20"/>
      <c r="E24" s="35"/>
      <c r="G24" s="20"/>
    </row>
    <row r="25" spans="1:30" s="33" customFormat="1" x14ac:dyDescent="0.25">
      <c r="A25" s="55"/>
      <c r="B25" s="55"/>
      <c r="D25" s="20"/>
      <c r="E25" s="35"/>
      <c r="G25" s="20"/>
    </row>
    <row r="26" spans="1:30" s="33" customFormat="1" x14ac:dyDescent="0.25">
      <c r="A26" s="55"/>
      <c r="B26" s="55"/>
      <c r="D26" s="20"/>
      <c r="E26" s="35"/>
      <c r="G26" s="20"/>
    </row>
    <row r="27" spans="1:30" s="33" customFormat="1" x14ac:dyDescent="0.25">
      <c r="A27" s="55"/>
      <c r="B27" s="55"/>
      <c r="D27" s="20"/>
      <c r="E27" s="35"/>
      <c r="G27" s="20"/>
    </row>
    <row r="28" spans="1:30" s="33" customFormat="1" x14ac:dyDescent="0.25">
      <c r="A28" s="55"/>
      <c r="B28" s="55"/>
      <c r="D28" s="20"/>
      <c r="E28" s="35"/>
      <c r="G28" s="20"/>
    </row>
    <row r="29" spans="1:30" s="33" customFormat="1" x14ac:dyDescent="0.25">
      <c r="A29" s="55"/>
      <c r="B29" s="55"/>
      <c r="D29" s="20"/>
      <c r="E29" s="35"/>
      <c r="G29" s="20"/>
    </row>
    <row r="30" spans="1:30" s="33" customFormat="1" x14ac:dyDescent="0.25">
      <c r="A30" s="55"/>
      <c r="B30" s="55"/>
      <c r="D30" s="20"/>
      <c r="E30" s="35"/>
      <c r="G30" s="20"/>
    </row>
    <row r="31" spans="1:30" s="33" customFormat="1" x14ac:dyDescent="0.25">
      <c r="A31" s="55"/>
      <c r="B31" s="55"/>
      <c r="D31" s="20"/>
      <c r="E31" s="35"/>
      <c r="G31" s="20"/>
    </row>
    <row r="32" spans="1:30" s="33" customFormat="1" x14ac:dyDescent="0.25">
      <c r="A32" s="55"/>
      <c r="B32" s="55"/>
      <c r="D32" s="20"/>
      <c r="E32" s="35"/>
      <c r="G32" s="20"/>
    </row>
    <row r="33" spans="1:7" s="33" customFormat="1" x14ac:dyDescent="0.25">
      <c r="A33" s="55"/>
      <c r="B33" s="55"/>
      <c r="D33" s="20"/>
      <c r="E33" s="35"/>
      <c r="G33" s="20"/>
    </row>
    <row r="34" spans="1:7" s="33" customFormat="1" x14ac:dyDescent="0.25">
      <c r="A34" s="55"/>
      <c r="B34" s="55"/>
      <c r="D34" s="20"/>
      <c r="E34" s="35"/>
      <c r="G34" s="20"/>
    </row>
    <row r="35" spans="1:7" s="33" customFormat="1" x14ac:dyDescent="0.25">
      <c r="A35" s="55"/>
      <c r="B35" s="55"/>
      <c r="D35" s="20"/>
      <c r="E35" s="35"/>
      <c r="G35" s="20"/>
    </row>
    <row r="36" spans="1:7" s="33" customFormat="1" x14ac:dyDescent="0.25">
      <c r="A36" s="55"/>
      <c r="B36" s="55"/>
      <c r="D36" s="20"/>
      <c r="E36" s="35"/>
      <c r="G36" s="20"/>
    </row>
    <row r="37" spans="1:7" s="33" customFormat="1" x14ac:dyDescent="0.25">
      <c r="A37" s="55"/>
      <c r="B37" s="55"/>
      <c r="D37" s="20"/>
      <c r="E37" s="35"/>
      <c r="G37" s="20"/>
    </row>
    <row r="38" spans="1:7" s="33" customFormat="1" x14ac:dyDescent="0.25">
      <c r="A38" s="55"/>
      <c r="B38" s="55"/>
      <c r="D38" s="20"/>
      <c r="E38" s="35"/>
      <c r="G38" s="20"/>
    </row>
    <row r="39" spans="1:7" s="33" customFormat="1" x14ac:dyDescent="0.25">
      <c r="A39" s="55"/>
      <c r="B39" s="55"/>
      <c r="D39" s="20"/>
      <c r="E39" s="35"/>
      <c r="G39" s="20"/>
    </row>
    <row r="40" spans="1:7" s="33" customFormat="1" x14ac:dyDescent="0.25">
      <c r="A40" s="55"/>
      <c r="B40" s="55"/>
      <c r="D40" s="20"/>
      <c r="E40" s="35"/>
      <c r="G40" s="20"/>
    </row>
    <row r="41" spans="1:7" s="33" customFormat="1" x14ac:dyDescent="0.25">
      <c r="A41" s="55"/>
      <c r="B41" s="55"/>
      <c r="D41" s="20"/>
      <c r="E41" s="35"/>
      <c r="G41" s="20"/>
    </row>
    <row r="42" spans="1:7" s="33" customFormat="1" x14ac:dyDescent="0.25">
      <c r="A42" s="55"/>
      <c r="B42" s="55"/>
      <c r="D42" s="20"/>
      <c r="E42" s="35"/>
      <c r="G42" s="20"/>
    </row>
    <row r="43" spans="1:7" s="33" customFormat="1" x14ac:dyDescent="0.25">
      <c r="A43" s="55"/>
      <c r="B43" s="55"/>
      <c r="D43" s="20"/>
      <c r="E43" s="35"/>
      <c r="G43" s="20"/>
    </row>
    <row r="44" spans="1:7" s="33" customFormat="1" x14ac:dyDescent="0.25">
      <c r="A44" s="55"/>
      <c r="B44" s="55"/>
      <c r="D44" s="20"/>
      <c r="E44" s="35"/>
      <c r="G44" s="20"/>
    </row>
    <row r="45" spans="1:7" s="33" customFormat="1" x14ac:dyDescent="0.25">
      <c r="A45" s="55"/>
      <c r="B45" s="55"/>
      <c r="D45" s="20"/>
      <c r="E45" s="35"/>
      <c r="G45" s="20"/>
    </row>
    <row r="46" spans="1:7" s="33" customFormat="1" x14ac:dyDescent="0.25">
      <c r="A46" s="55"/>
      <c r="B46" s="55"/>
      <c r="D46" s="20"/>
      <c r="E46" s="35"/>
      <c r="G46" s="20"/>
    </row>
    <row r="47" spans="1:7" s="33" customFormat="1" x14ac:dyDescent="0.25">
      <c r="A47" s="55"/>
      <c r="B47" s="55"/>
      <c r="D47" s="20"/>
      <c r="E47" s="35"/>
      <c r="G47" s="20"/>
    </row>
    <row r="48" spans="1:7" s="33" customFormat="1" x14ac:dyDescent="0.25">
      <c r="A48" s="55"/>
      <c r="B48" s="55"/>
      <c r="D48" s="20"/>
      <c r="E48" s="35"/>
      <c r="G48" s="20"/>
    </row>
    <row r="49" spans="1:7" s="33" customFormat="1" x14ac:dyDescent="0.25">
      <c r="A49" s="55"/>
      <c r="B49" s="55"/>
      <c r="D49" s="20"/>
      <c r="E49" s="35"/>
      <c r="G49" s="20"/>
    </row>
    <row r="50" spans="1:7" s="33" customFormat="1" x14ac:dyDescent="0.25">
      <c r="A50" s="55"/>
      <c r="B50" s="55"/>
      <c r="D50" s="20"/>
      <c r="E50" s="35"/>
      <c r="G50" s="20"/>
    </row>
    <row r="51" spans="1:7" s="33" customFormat="1" x14ac:dyDescent="0.25">
      <c r="A51" s="55"/>
      <c r="B51" s="55"/>
      <c r="D51" s="20"/>
      <c r="E51" s="35"/>
      <c r="G51" s="20"/>
    </row>
    <row r="52" spans="1:7" s="33" customFormat="1" x14ac:dyDescent="0.25">
      <c r="A52" s="55"/>
      <c r="B52" s="55"/>
      <c r="D52" s="20"/>
      <c r="E52" s="35"/>
      <c r="G52" s="20"/>
    </row>
    <row r="53" spans="1:7" s="33" customFormat="1" x14ac:dyDescent="0.25">
      <c r="A53" s="55"/>
      <c r="B53" s="55"/>
      <c r="D53" s="20"/>
      <c r="E53" s="35"/>
      <c r="G53" s="20"/>
    </row>
    <row r="54" spans="1:7" s="33" customFormat="1" x14ac:dyDescent="0.25">
      <c r="A54" s="55"/>
      <c r="B54" s="55"/>
      <c r="D54" s="20"/>
      <c r="E54" s="35"/>
      <c r="G54" s="20"/>
    </row>
    <row r="55" spans="1:7" s="33" customFormat="1" x14ac:dyDescent="0.25">
      <c r="A55" s="55"/>
      <c r="B55" s="55"/>
      <c r="D55" s="20"/>
      <c r="E55" s="35"/>
      <c r="G55" s="20"/>
    </row>
    <row r="56" spans="1:7" s="33" customFormat="1" x14ac:dyDescent="0.25">
      <c r="A56" s="55"/>
      <c r="B56" s="55"/>
      <c r="D56" s="20"/>
      <c r="E56" s="35"/>
      <c r="G56" s="20"/>
    </row>
    <row r="57" spans="1:7" s="33" customFormat="1" x14ac:dyDescent="0.25">
      <c r="A57" s="55"/>
      <c r="B57" s="55"/>
      <c r="D57" s="20"/>
      <c r="E57" s="35"/>
      <c r="G57" s="20"/>
    </row>
    <row r="58" spans="1:7" s="33" customFormat="1" x14ac:dyDescent="0.25">
      <c r="A58" s="55"/>
      <c r="B58" s="55"/>
      <c r="D58" s="20"/>
      <c r="E58" s="35"/>
      <c r="G58" s="20"/>
    </row>
    <row r="59" spans="1:7" s="33" customFormat="1" x14ac:dyDescent="0.25">
      <c r="A59" s="55"/>
      <c r="B59" s="55"/>
      <c r="D59" s="20"/>
      <c r="E59" s="35"/>
      <c r="G59" s="20"/>
    </row>
    <row r="60" spans="1:7" s="33" customFormat="1" x14ac:dyDescent="0.25">
      <c r="A60" s="55"/>
      <c r="B60" s="55"/>
      <c r="D60" s="20"/>
      <c r="E60" s="35"/>
      <c r="G60" s="20"/>
    </row>
    <row r="61" spans="1:7" s="33" customFormat="1" x14ac:dyDescent="0.25">
      <c r="A61" s="55"/>
      <c r="B61" s="55"/>
      <c r="D61" s="20"/>
      <c r="E61" s="35"/>
      <c r="G61" s="20"/>
    </row>
    <row r="62" spans="1:7" s="33" customFormat="1" x14ac:dyDescent="0.25">
      <c r="A62" s="55"/>
      <c r="B62" s="55"/>
      <c r="D62" s="20"/>
      <c r="E62" s="35"/>
      <c r="G62" s="20"/>
    </row>
    <row r="63" spans="1:7" s="33" customFormat="1" x14ac:dyDescent="0.25">
      <c r="A63" s="55"/>
      <c r="B63" s="55"/>
      <c r="D63" s="20"/>
      <c r="E63" s="35"/>
      <c r="G63" s="20"/>
    </row>
    <row r="64" spans="1:7" s="33" customFormat="1" x14ac:dyDescent="0.25">
      <c r="A64" s="55"/>
      <c r="B64" s="55"/>
      <c r="D64" s="20"/>
      <c r="E64" s="35"/>
      <c r="G64" s="20"/>
    </row>
    <row r="65" spans="1:7" s="33" customFormat="1" x14ac:dyDescent="0.25">
      <c r="A65" s="55"/>
      <c r="B65" s="55"/>
      <c r="D65" s="20"/>
      <c r="E65" s="35"/>
      <c r="G65" s="20"/>
    </row>
    <row r="66" spans="1:7" s="33" customFormat="1" x14ac:dyDescent="0.25">
      <c r="A66" s="55"/>
      <c r="B66" s="55"/>
      <c r="D66" s="20"/>
      <c r="E66" s="35"/>
      <c r="G66" s="20"/>
    </row>
    <row r="67" spans="1:7" s="33" customFormat="1" x14ac:dyDescent="0.25">
      <c r="A67" s="55"/>
      <c r="B67" s="55"/>
      <c r="D67" s="20"/>
      <c r="E67" s="35"/>
      <c r="G67" s="20"/>
    </row>
    <row r="68" spans="1:7" s="33" customFormat="1" x14ac:dyDescent="0.25">
      <c r="A68" s="55"/>
      <c r="B68" s="55"/>
      <c r="D68" s="20"/>
      <c r="E68" s="35"/>
      <c r="G68" s="20"/>
    </row>
  </sheetData>
  <conditionalFormatting sqref="E3">
    <cfRule type="dataBar" priority="10">
      <dataBar>
        <cfvo type="min"/>
        <cfvo type="max"/>
        <color rgb="FF008AEF"/>
      </dataBar>
      <extLst>
        <ext xmlns:x14="http://schemas.microsoft.com/office/spreadsheetml/2009/9/main" uri="{B025F937-C7B1-47D3-B67F-A62EFF666E3E}">
          <x14:id>{634F2C2C-AFA3-4196-8823-99816BB64E22}</x14:id>
        </ext>
      </extLst>
    </cfRule>
  </conditionalFormatting>
  <conditionalFormatting sqref="E15">
    <cfRule type="dataBar" priority="12">
      <dataBar>
        <cfvo type="min"/>
        <cfvo type="max"/>
        <color rgb="FF638EC6"/>
      </dataBar>
      <extLst>
        <ext xmlns:x14="http://schemas.microsoft.com/office/spreadsheetml/2009/9/main" uri="{B025F937-C7B1-47D3-B67F-A62EFF666E3E}">
          <x14:id>{32FAC5AB-0EB4-4DC7-AB46-69F71FDE97B0}</x14:id>
        </ext>
      </extLst>
    </cfRule>
  </conditionalFormatting>
  <conditionalFormatting sqref="F3">
    <cfRule type="dataBar" priority="9">
      <dataBar>
        <cfvo type="min"/>
        <cfvo type="max"/>
        <color rgb="FF008AEF"/>
      </dataBar>
      <extLst>
        <ext xmlns:x14="http://schemas.microsoft.com/office/spreadsheetml/2009/9/main" uri="{B025F937-C7B1-47D3-B67F-A62EFF666E3E}">
          <x14:id>{DA5953F6-BA45-4120-BD0F-C75F5D51B3EF}</x14:id>
        </ext>
      </extLst>
    </cfRule>
  </conditionalFormatting>
  <conditionalFormatting sqref="E6">
    <cfRule type="dataBar" priority="8">
      <dataBar>
        <cfvo type="min"/>
        <cfvo type="max"/>
        <color rgb="FF008AEF"/>
      </dataBar>
      <extLst>
        <ext xmlns:x14="http://schemas.microsoft.com/office/spreadsheetml/2009/9/main" uri="{B025F937-C7B1-47D3-B67F-A62EFF666E3E}">
          <x14:id>{1A0DA868-8931-44EC-A4A9-6C4CF1CCE07C}</x14:id>
        </ext>
      </extLst>
    </cfRule>
  </conditionalFormatting>
  <conditionalFormatting sqref="E7">
    <cfRule type="dataBar" priority="7">
      <dataBar>
        <cfvo type="min"/>
        <cfvo type="max"/>
        <color rgb="FF008AEF"/>
      </dataBar>
      <extLst>
        <ext xmlns:x14="http://schemas.microsoft.com/office/spreadsheetml/2009/9/main" uri="{B025F937-C7B1-47D3-B67F-A62EFF666E3E}">
          <x14:id>{CC623B0A-D1F1-45DC-B76D-6DCF832145D8}</x14:id>
        </ext>
      </extLst>
    </cfRule>
  </conditionalFormatting>
  <conditionalFormatting sqref="E8">
    <cfRule type="dataBar" priority="6">
      <dataBar>
        <cfvo type="min"/>
        <cfvo type="max"/>
        <color rgb="FF008AEF"/>
      </dataBar>
      <extLst>
        <ext xmlns:x14="http://schemas.microsoft.com/office/spreadsheetml/2009/9/main" uri="{B025F937-C7B1-47D3-B67F-A62EFF666E3E}">
          <x14:id>{46C67B61-8B6C-4BFF-A624-D84C8C751C3D}</x14:id>
        </ext>
      </extLst>
    </cfRule>
  </conditionalFormatting>
  <conditionalFormatting sqref="E9">
    <cfRule type="dataBar" priority="5">
      <dataBar>
        <cfvo type="min"/>
        <cfvo type="max"/>
        <color rgb="FF008AEF"/>
      </dataBar>
      <extLst>
        <ext xmlns:x14="http://schemas.microsoft.com/office/spreadsheetml/2009/9/main" uri="{B025F937-C7B1-47D3-B67F-A62EFF666E3E}">
          <x14:id>{67677A17-093E-4239-A0ED-A463D9D674F6}</x14:id>
        </ext>
      </extLst>
    </cfRule>
  </conditionalFormatting>
  <conditionalFormatting sqref="E12">
    <cfRule type="dataBar" priority="4">
      <dataBar>
        <cfvo type="min"/>
        <cfvo type="max"/>
        <color rgb="FF008AEF"/>
      </dataBar>
      <extLst>
        <ext xmlns:x14="http://schemas.microsoft.com/office/spreadsheetml/2009/9/main" uri="{B025F937-C7B1-47D3-B67F-A62EFF666E3E}">
          <x14:id>{0BEFC82E-1F0E-4102-993A-42BE9ECC22A8}</x14:id>
        </ext>
      </extLst>
    </cfRule>
  </conditionalFormatting>
  <conditionalFormatting sqref="E13">
    <cfRule type="dataBar" priority="3">
      <dataBar>
        <cfvo type="min"/>
        <cfvo type="max"/>
        <color rgb="FF008AEF"/>
      </dataBar>
      <extLst>
        <ext xmlns:x14="http://schemas.microsoft.com/office/spreadsheetml/2009/9/main" uri="{B025F937-C7B1-47D3-B67F-A62EFF666E3E}">
          <x14:id>{58BD91B7-D0E2-4C12-A36C-88D4024236E9}</x14:id>
        </ext>
      </extLst>
    </cfRule>
  </conditionalFormatting>
  <conditionalFormatting sqref="E14">
    <cfRule type="dataBar" priority="2">
      <dataBar>
        <cfvo type="min"/>
        <cfvo type="max"/>
        <color rgb="FF008AEF"/>
      </dataBar>
      <extLst>
        <ext xmlns:x14="http://schemas.microsoft.com/office/spreadsheetml/2009/9/main" uri="{B025F937-C7B1-47D3-B67F-A62EFF666E3E}">
          <x14:id>{D5207028-BF45-4183-B590-5F3F7B14B87F}</x14:id>
        </ext>
      </extLst>
    </cfRule>
  </conditionalFormatting>
  <conditionalFormatting sqref="E16">
    <cfRule type="dataBar" priority="1">
      <dataBar>
        <cfvo type="min"/>
        <cfvo type="max"/>
        <color rgb="FF008AEF"/>
      </dataBar>
      <extLst>
        <ext xmlns:x14="http://schemas.microsoft.com/office/spreadsheetml/2009/9/main" uri="{B025F937-C7B1-47D3-B67F-A62EFF666E3E}">
          <x14:id>{166E0718-864F-4583-8B6E-86C964BF4B7E}</x14:id>
        </ext>
      </extLst>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634F2C2C-AFA3-4196-8823-99816BB64E22}">
            <x14:dataBar minLength="0" maxLength="100" border="1" negativeBarBorderColorSameAsPositive="0">
              <x14:cfvo type="autoMin"/>
              <x14:cfvo type="autoMax"/>
              <x14:borderColor rgb="FF008AEF"/>
              <x14:negativeFillColor rgb="FFFF0000"/>
              <x14:negativeBorderColor rgb="FFFF0000"/>
              <x14:axisColor rgb="FF000000"/>
            </x14:dataBar>
          </x14:cfRule>
          <xm:sqref>E3</xm:sqref>
        </x14:conditionalFormatting>
        <x14:conditionalFormatting xmlns:xm="http://schemas.microsoft.com/office/excel/2006/main">
          <x14:cfRule type="dataBar" id="{32FAC5AB-0EB4-4DC7-AB46-69F71FDE97B0}">
            <x14:dataBar minLength="0" maxLength="100" border="1" negativeBarBorderColorSameAsPositive="0">
              <x14:cfvo type="autoMin"/>
              <x14:cfvo type="autoMax"/>
              <x14:borderColor rgb="FF638EC6"/>
              <x14:negativeFillColor rgb="FFFF0000"/>
              <x14:negativeBorderColor rgb="FFFF0000"/>
              <x14:axisColor rgb="FF000000"/>
            </x14:dataBar>
          </x14:cfRule>
          <xm:sqref>E15</xm:sqref>
        </x14:conditionalFormatting>
        <x14:conditionalFormatting xmlns:xm="http://schemas.microsoft.com/office/excel/2006/main">
          <x14:cfRule type="dataBar" id="{DA5953F6-BA45-4120-BD0F-C75F5D51B3EF}">
            <x14:dataBar minLength="0" maxLength="100" border="1" negativeBarBorderColorSameAsPositive="0">
              <x14:cfvo type="autoMin"/>
              <x14:cfvo type="autoMax"/>
              <x14:borderColor rgb="FF008AEF"/>
              <x14:negativeFillColor rgb="FFFF0000"/>
              <x14:negativeBorderColor rgb="FFFF0000"/>
              <x14:axisColor rgb="FF000000"/>
            </x14:dataBar>
          </x14:cfRule>
          <xm:sqref>F3</xm:sqref>
        </x14:conditionalFormatting>
        <x14:conditionalFormatting xmlns:xm="http://schemas.microsoft.com/office/excel/2006/main">
          <x14:cfRule type="dataBar" id="{1A0DA868-8931-44EC-A4A9-6C4CF1CCE07C}">
            <x14:dataBar minLength="0" maxLength="100" border="1" negativeBarBorderColorSameAsPositive="0">
              <x14:cfvo type="autoMin"/>
              <x14:cfvo type="autoMax"/>
              <x14:borderColor rgb="FF008AEF"/>
              <x14:negativeFillColor rgb="FFFF0000"/>
              <x14:negativeBorderColor rgb="FFFF0000"/>
              <x14:axisColor rgb="FF000000"/>
            </x14:dataBar>
          </x14:cfRule>
          <xm:sqref>E6</xm:sqref>
        </x14:conditionalFormatting>
        <x14:conditionalFormatting xmlns:xm="http://schemas.microsoft.com/office/excel/2006/main">
          <x14:cfRule type="dataBar" id="{CC623B0A-D1F1-45DC-B76D-6DCF832145D8}">
            <x14:dataBar minLength="0" maxLength="100" border="1" negativeBarBorderColorSameAsPositive="0">
              <x14:cfvo type="autoMin"/>
              <x14:cfvo type="autoMax"/>
              <x14:borderColor rgb="FF008AEF"/>
              <x14:negativeFillColor rgb="FFFF0000"/>
              <x14:negativeBorderColor rgb="FFFF0000"/>
              <x14:axisColor rgb="FF000000"/>
            </x14:dataBar>
          </x14:cfRule>
          <xm:sqref>E7</xm:sqref>
        </x14:conditionalFormatting>
        <x14:conditionalFormatting xmlns:xm="http://schemas.microsoft.com/office/excel/2006/main">
          <x14:cfRule type="dataBar" id="{46C67B61-8B6C-4BFF-A624-D84C8C751C3D}">
            <x14:dataBar minLength="0" maxLength="100" border="1" negativeBarBorderColorSameAsPositive="0">
              <x14:cfvo type="autoMin"/>
              <x14:cfvo type="autoMax"/>
              <x14:borderColor rgb="FF008AEF"/>
              <x14:negativeFillColor rgb="FFFF0000"/>
              <x14:negativeBorderColor rgb="FFFF0000"/>
              <x14:axisColor rgb="FF000000"/>
            </x14:dataBar>
          </x14:cfRule>
          <xm:sqref>E8</xm:sqref>
        </x14:conditionalFormatting>
        <x14:conditionalFormatting xmlns:xm="http://schemas.microsoft.com/office/excel/2006/main">
          <x14:cfRule type="dataBar" id="{67677A17-093E-4239-A0ED-A463D9D674F6}">
            <x14:dataBar minLength="0" maxLength="100" border="1" negativeBarBorderColorSameAsPositive="0">
              <x14:cfvo type="autoMin"/>
              <x14:cfvo type="autoMax"/>
              <x14:borderColor rgb="FF008AEF"/>
              <x14:negativeFillColor rgb="FFFF0000"/>
              <x14:negativeBorderColor rgb="FFFF0000"/>
              <x14:axisColor rgb="FF000000"/>
            </x14:dataBar>
          </x14:cfRule>
          <xm:sqref>E9</xm:sqref>
        </x14:conditionalFormatting>
        <x14:conditionalFormatting xmlns:xm="http://schemas.microsoft.com/office/excel/2006/main">
          <x14:cfRule type="dataBar" id="{0BEFC82E-1F0E-4102-993A-42BE9ECC22A8}">
            <x14:dataBar minLength="0" maxLength="100" border="1" negativeBarBorderColorSameAsPositive="0">
              <x14:cfvo type="autoMin"/>
              <x14:cfvo type="autoMax"/>
              <x14:borderColor rgb="FF008AEF"/>
              <x14:negativeFillColor rgb="FFFF0000"/>
              <x14:negativeBorderColor rgb="FFFF0000"/>
              <x14:axisColor rgb="FF000000"/>
            </x14:dataBar>
          </x14:cfRule>
          <xm:sqref>E12</xm:sqref>
        </x14:conditionalFormatting>
        <x14:conditionalFormatting xmlns:xm="http://schemas.microsoft.com/office/excel/2006/main">
          <x14:cfRule type="dataBar" id="{58BD91B7-D0E2-4C12-A36C-88D4024236E9}">
            <x14:dataBar minLength="0" maxLength="100" border="1" negativeBarBorderColorSameAsPositive="0">
              <x14:cfvo type="autoMin"/>
              <x14:cfvo type="autoMax"/>
              <x14:borderColor rgb="FF008AEF"/>
              <x14:negativeFillColor rgb="FFFF0000"/>
              <x14:negativeBorderColor rgb="FFFF0000"/>
              <x14:axisColor rgb="FF000000"/>
            </x14:dataBar>
          </x14:cfRule>
          <xm:sqref>E13</xm:sqref>
        </x14:conditionalFormatting>
        <x14:conditionalFormatting xmlns:xm="http://schemas.microsoft.com/office/excel/2006/main">
          <x14:cfRule type="dataBar" id="{D5207028-BF45-4183-B590-5F3F7B14B87F}">
            <x14:dataBar minLength="0" maxLength="100" border="1" negativeBarBorderColorSameAsPositive="0">
              <x14:cfvo type="autoMin"/>
              <x14:cfvo type="autoMax"/>
              <x14:borderColor rgb="FF008AEF"/>
              <x14:negativeFillColor rgb="FFFF0000"/>
              <x14:negativeBorderColor rgb="FFFF0000"/>
              <x14:axisColor rgb="FF000000"/>
            </x14:dataBar>
          </x14:cfRule>
          <xm:sqref>E14</xm:sqref>
        </x14:conditionalFormatting>
        <x14:conditionalFormatting xmlns:xm="http://schemas.microsoft.com/office/excel/2006/main">
          <x14:cfRule type="dataBar" id="{166E0718-864F-4583-8B6E-86C964BF4B7E}">
            <x14:dataBar minLength="0" maxLength="100" border="1" negativeBarBorderColorSameAsPositive="0">
              <x14:cfvo type="autoMin"/>
              <x14:cfvo type="autoMax"/>
              <x14:borderColor rgb="FF008AEF"/>
              <x14:negativeFillColor rgb="FFFF0000"/>
              <x14:negativeBorderColor rgb="FFFF0000"/>
              <x14:axisColor rgb="FF000000"/>
            </x14:dataBar>
          </x14:cfRule>
          <xm:sqref>E16</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workbookViewId="0">
      <pane xSplit="1" ySplit="2" topLeftCell="B3" activePane="bottomRight" state="frozen"/>
      <selection pane="topRight" activeCell="B1" sqref="B1"/>
      <selection pane="bottomLeft" activeCell="A3" sqref="A3"/>
      <selection pane="bottomRight"/>
    </sheetView>
  </sheetViews>
  <sheetFormatPr defaultColWidth="9.140625" defaultRowHeight="16.5" x14ac:dyDescent="0.3"/>
  <cols>
    <col min="1" max="1" width="9.140625" style="98"/>
    <col min="2" max="2" width="29.28515625" style="2" customWidth="1"/>
    <col min="3" max="3" width="38.140625" style="2" customWidth="1"/>
    <col min="4" max="16384" width="9.140625" style="2"/>
  </cols>
  <sheetData>
    <row r="1" spans="1:3" s="99" customFormat="1" ht="14.25" x14ac:dyDescent="0.2">
      <c r="A1" s="98" t="s">
        <v>537</v>
      </c>
      <c r="B1" s="99" t="s">
        <v>535</v>
      </c>
      <c r="C1" s="99" t="s">
        <v>7</v>
      </c>
    </row>
    <row r="2" spans="1:3" s="99" customFormat="1" ht="14.25" x14ac:dyDescent="0.2">
      <c r="A2" s="98" t="s">
        <v>0</v>
      </c>
      <c r="B2" s="99" t="s">
        <v>536</v>
      </c>
      <c r="C2" s="99" t="s">
        <v>538</v>
      </c>
    </row>
    <row r="3" spans="1:3" ht="14.1" x14ac:dyDescent="0.3">
      <c r="A3" s="98">
        <v>1</v>
      </c>
      <c r="B3" s="2" t="s">
        <v>16266</v>
      </c>
      <c r="C3" s="2" t="s">
        <v>539</v>
      </c>
    </row>
    <row r="4" spans="1:3" ht="14.1" x14ac:dyDescent="0.3">
      <c r="A4" s="98">
        <v>2</v>
      </c>
      <c r="B4" s="2" t="s">
        <v>16266</v>
      </c>
      <c r="C4" s="2" t="s">
        <v>540</v>
      </c>
    </row>
    <row r="5" spans="1:3" ht="14.1" x14ac:dyDescent="0.3">
      <c r="A5" s="98">
        <v>3</v>
      </c>
      <c r="B5" s="2" t="s">
        <v>16267</v>
      </c>
      <c r="C5" s="2" t="s">
        <v>541</v>
      </c>
    </row>
    <row r="6" spans="1:3" ht="14.1" x14ac:dyDescent="0.3">
      <c r="A6" s="98">
        <v>4</v>
      </c>
      <c r="B6" s="2" t="s">
        <v>16267</v>
      </c>
      <c r="C6" s="2" t="s">
        <v>542</v>
      </c>
    </row>
    <row r="7" spans="1:3" ht="14.1" x14ac:dyDescent="0.3">
      <c r="A7" s="98">
        <v>5</v>
      </c>
      <c r="B7" s="2" t="s">
        <v>16267</v>
      </c>
      <c r="C7" s="2" t="s">
        <v>543</v>
      </c>
    </row>
    <row r="8" spans="1:3" ht="14.1" x14ac:dyDescent="0.3">
      <c r="A8" s="98">
        <v>6</v>
      </c>
      <c r="B8" s="2" t="s">
        <v>16268</v>
      </c>
      <c r="C8" s="2" t="s">
        <v>544</v>
      </c>
    </row>
    <row r="9" spans="1:3" ht="14.1" x14ac:dyDescent="0.3">
      <c r="A9" s="98">
        <v>7</v>
      </c>
      <c r="B9" s="2" t="s">
        <v>16269</v>
      </c>
      <c r="C9" s="2" t="s">
        <v>545</v>
      </c>
    </row>
    <row r="10" spans="1:3" ht="14.1" x14ac:dyDescent="0.3">
      <c r="A10" s="98">
        <v>8</v>
      </c>
      <c r="B10" s="2" t="s">
        <v>16270</v>
      </c>
      <c r="C10" s="2" t="s">
        <v>546</v>
      </c>
    </row>
    <row r="11" spans="1:3" ht="14.1" x14ac:dyDescent="0.3">
      <c r="A11" s="98">
        <v>9</v>
      </c>
      <c r="B11" s="2" t="s">
        <v>16271</v>
      </c>
      <c r="C11" s="2" t="s">
        <v>547</v>
      </c>
    </row>
    <row r="12" spans="1:3" ht="14.1" x14ac:dyDescent="0.3">
      <c r="A12" s="98">
        <v>10</v>
      </c>
      <c r="B12" s="2" t="s">
        <v>16272</v>
      </c>
      <c r="C12" s="2" t="s">
        <v>548</v>
      </c>
    </row>
    <row r="13" spans="1:3" ht="14.1" x14ac:dyDescent="0.3">
      <c r="A13" s="98">
        <v>11</v>
      </c>
      <c r="B13" s="2" t="s">
        <v>16273</v>
      </c>
      <c r="C13" s="2" t="s">
        <v>549</v>
      </c>
    </row>
    <row r="14" spans="1:3" ht="14.1" x14ac:dyDescent="0.3">
      <c r="A14" s="98">
        <v>12</v>
      </c>
      <c r="B14" s="2" t="s">
        <v>16274</v>
      </c>
      <c r="C14" s="2" t="s">
        <v>550</v>
      </c>
    </row>
    <row r="15" spans="1:3" ht="14.1" x14ac:dyDescent="0.3">
      <c r="A15" s="98">
        <v>13</v>
      </c>
      <c r="B15" s="2" t="s">
        <v>16275</v>
      </c>
      <c r="C15" s="2" t="s">
        <v>551</v>
      </c>
    </row>
    <row r="16" spans="1:3" ht="14.1" x14ac:dyDescent="0.3">
      <c r="A16" s="98">
        <v>14</v>
      </c>
      <c r="B16" s="2" t="s">
        <v>16275</v>
      </c>
      <c r="C16" s="2" t="s">
        <v>552</v>
      </c>
    </row>
    <row r="17" spans="1:3" ht="14.1" x14ac:dyDescent="0.3">
      <c r="A17" s="98">
        <v>15</v>
      </c>
      <c r="B17" s="2" t="s">
        <v>16276</v>
      </c>
      <c r="C17" s="2" t="s">
        <v>553</v>
      </c>
    </row>
    <row r="18" spans="1:3" ht="14.1" x14ac:dyDescent="0.3">
      <c r="A18" s="98">
        <v>16</v>
      </c>
      <c r="B18" s="2" t="s">
        <v>16277</v>
      </c>
      <c r="C18" s="2" t="s">
        <v>554</v>
      </c>
    </row>
    <row r="19" spans="1:3" ht="14.1" x14ac:dyDescent="0.3">
      <c r="A19" s="98">
        <v>17</v>
      </c>
      <c r="B19" s="2" t="s">
        <v>16277</v>
      </c>
      <c r="C19" s="2" t="s">
        <v>555</v>
      </c>
    </row>
    <row r="20" spans="1:3" ht="14.1" x14ac:dyDescent="0.3">
      <c r="A20" s="98">
        <v>18</v>
      </c>
      <c r="B20" s="2" t="s">
        <v>16277</v>
      </c>
      <c r="C20" s="2" t="s">
        <v>556</v>
      </c>
    </row>
    <row r="21" spans="1:3" ht="14.1" x14ac:dyDescent="0.3">
      <c r="A21" s="98">
        <v>19</v>
      </c>
      <c r="B21" s="2" t="s">
        <v>16277</v>
      </c>
      <c r="C21" s="2" t="s">
        <v>557</v>
      </c>
    </row>
    <row r="22" spans="1:3" ht="14.1" x14ac:dyDescent="0.3">
      <c r="A22" s="98">
        <v>20</v>
      </c>
      <c r="B22" s="2" t="s">
        <v>16277</v>
      </c>
      <c r="C22" s="2" t="s">
        <v>16278</v>
      </c>
    </row>
    <row r="23" spans="1:3" ht="14.1" x14ac:dyDescent="0.3">
      <c r="A23" s="98">
        <v>21</v>
      </c>
      <c r="C23" s="2" t="s">
        <v>558</v>
      </c>
    </row>
    <row r="24" spans="1:3" ht="14.1" x14ac:dyDescent="0.3">
      <c r="A24" s="98">
        <v>22</v>
      </c>
      <c r="C24" s="2" t="s">
        <v>559</v>
      </c>
    </row>
    <row r="25" spans="1:3" ht="14.1" x14ac:dyDescent="0.3">
      <c r="A25" s="98">
        <v>23</v>
      </c>
      <c r="C25" s="2" t="s">
        <v>560</v>
      </c>
    </row>
    <row r="26" spans="1:3" ht="14.1" x14ac:dyDescent="0.3">
      <c r="A26" s="98">
        <v>24</v>
      </c>
      <c r="C26" s="2" t="s">
        <v>561</v>
      </c>
    </row>
    <row r="27" spans="1:3" ht="14.1" x14ac:dyDescent="0.3">
      <c r="A27" s="98">
        <v>25</v>
      </c>
      <c r="C27" s="2" t="s">
        <v>562</v>
      </c>
    </row>
    <row r="28" spans="1:3" ht="14.1" x14ac:dyDescent="0.3">
      <c r="A28" s="98">
        <v>26</v>
      </c>
      <c r="C28" s="2" t="s">
        <v>563</v>
      </c>
    </row>
    <row r="29" spans="1:3" ht="14.1" x14ac:dyDescent="0.3">
      <c r="A29" s="98">
        <v>27</v>
      </c>
      <c r="C29" s="2" t="s">
        <v>564</v>
      </c>
    </row>
    <row r="30" spans="1:3" ht="14.1" x14ac:dyDescent="0.3">
      <c r="A30" s="98">
        <v>28</v>
      </c>
      <c r="C30" s="2" t="s">
        <v>565</v>
      </c>
    </row>
    <row r="31" spans="1:3" ht="14.1" x14ac:dyDescent="0.3">
      <c r="A31" s="98">
        <v>29</v>
      </c>
      <c r="C31" s="2" t="s">
        <v>566</v>
      </c>
    </row>
    <row r="32" spans="1:3" ht="14.1" x14ac:dyDescent="0.3">
      <c r="A32" s="98">
        <v>30</v>
      </c>
      <c r="C32" s="2" t="s">
        <v>567</v>
      </c>
    </row>
    <row r="33" spans="1:3" ht="14.1" x14ac:dyDescent="0.3">
      <c r="A33" s="98">
        <v>31</v>
      </c>
      <c r="C33" s="2" t="s">
        <v>568</v>
      </c>
    </row>
    <row r="34" spans="1:3" ht="14.1" x14ac:dyDescent="0.3">
      <c r="A34" s="98">
        <v>32</v>
      </c>
      <c r="C34" s="2" t="s">
        <v>16279</v>
      </c>
    </row>
    <row r="35" spans="1:3" ht="14.1" x14ac:dyDescent="0.3">
      <c r="A35" s="98">
        <v>33</v>
      </c>
      <c r="C35" s="2" t="s">
        <v>569</v>
      </c>
    </row>
    <row r="36" spans="1:3" ht="14.1" x14ac:dyDescent="0.3">
      <c r="A36" s="98">
        <v>34</v>
      </c>
      <c r="C36" s="2" t="s">
        <v>570</v>
      </c>
    </row>
    <row r="37" spans="1:3" ht="14.1" x14ac:dyDescent="0.3">
      <c r="A37" s="98">
        <v>35</v>
      </c>
      <c r="C37" s="2" t="s">
        <v>571</v>
      </c>
    </row>
    <row r="38" spans="1:3" ht="14.1" x14ac:dyDescent="0.3">
      <c r="A38" s="98">
        <v>36</v>
      </c>
      <c r="C38" s="2" t="s">
        <v>572</v>
      </c>
    </row>
    <row r="39" spans="1:3" ht="14.1" x14ac:dyDescent="0.3">
      <c r="A39" s="98">
        <v>37</v>
      </c>
      <c r="C39" s="2" t="s">
        <v>573</v>
      </c>
    </row>
    <row r="40" spans="1:3" ht="14.1" x14ac:dyDescent="0.3">
      <c r="A40" s="98">
        <v>38</v>
      </c>
      <c r="C40" s="2" t="s">
        <v>574</v>
      </c>
    </row>
    <row r="41" spans="1:3" ht="14.1" x14ac:dyDescent="0.3">
      <c r="A41" s="98">
        <v>39</v>
      </c>
      <c r="C41" s="2" t="s">
        <v>575</v>
      </c>
    </row>
    <row r="42" spans="1:3" ht="14.1" x14ac:dyDescent="0.3">
      <c r="A42" s="98">
        <v>40</v>
      </c>
      <c r="C42" s="2" t="s">
        <v>576</v>
      </c>
    </row>
    <row r="43" spans="1:3" ht="14.1" x14ac:dyDescent="0.3">
      <c r="A43" s="98">
        <v>41</v>
      </c>
      <c r="C43" s="2" t="s">
        <v>577</v>
      </c>
    </row>
    <row r="44" spans="1:3" ht="14.1" x14ac:dyDescent="0.3">
      <c r="A44" s="98">
        <v>42</v>
      </c>
      <c r="C44" s="2" t="s">
        <v>578</v>
      </c>
    </row>
    <row r="45" spans="1:3" ht="14.1" x14ac:dyDescent="0.3">
      <c r="A45" s="98">
        <v>43</v>
      </c>
      <c r="C45" s="2" t="s">
        <v>16280</v>
      </c>
    </row>
    <row r="46" spans="1:3" ht="14.1" x14ac:dyDescent="0.3">
      <c r="A46" s="98">
        <v>44</v>
      </c>
      <c r="C46" s="2" t="s">
        <v>579</v>
      </c>
    </row>
    <row r="47" spans="1:3" ht="14.1" x14ac:dyDescent="0.3">
      <c r="A47" s="98">
        <v>45</v>
      </c>
      <c r="C47" s="2" t="s">
        <v>580</v>
      </c>
    </row>
    <row r="48" spans="1:3" ht="14.1" x14ac:dyDescent="0.3">
      <c r="A48" s="98">
        <v>46</v>
      </c>
      <c r="C48" s="2" t="s">
        <v>581</v>
      </c>
    </row>
    <row r="49" spans="1:3" ht="14.1" x14ac:dyDescent="0.3">
      <c r="A49" s="98">
        <v>47</v>
      </c>
      <c r="C49" s="2" t="s">
        <v>582</v>
      </c>
    </row>
    <row r="50" spans="1:3" ht="14.1" x14ac:dyDescent="0.3">
      <c r="A50" s="98">
        <v>48</v>
      </c>
      <c r="C50" s="2" t="s">
        <v>583</v>
      </c>
    </row>
    <row r="51" spans="1:3" ht="14.1" x14ac:dyDescent="0.3">
      <c r="A51" s="98">
        <v>49</v>
      </c>
      <c r="C51" s="2" t="s">
        <v>584</v>
      </c>
    </row>
    <row r="52" spans="1:3" x14ac:dyDescent="0.3">
      <c r="A52" s="98">
        <v>50</v>
      </c>
      <c r="C52" s="2" t="s">
        <v>585</v>
      </c>
    </row>
    <row r="53" spans="1:3" x14ac:dyDescent="0.3">
      <c r="A53" s="98">
        <v>51</v>
      </c>
      <c r="C53" s="2" t="s">
        <v>586</v>
      </c>
    </row>
    <row r="54" spans="1:3" x14ac:dyDescent="0.3">
      <c r="A54" s="98">
        <v>52</v>
      </c>
      <c r="C54" s="2" t="s">
        <v>16281</v>
      </c>
    </row>
    <row r="55" spans="1:3" x14ac:dyDescent="0.3">
      <c r="A55" s="98">
        <v>53</v>
      </c>
      <c r="C55" s="2" t="s">
        <v>587</v>
      </c>
    </row>
    <row r="56" spans="1:3" x14ac:dyDescent="0.3">
      <c r="A56" s="98">
        <v>54</v>
      </c>
      <c r="C56" s="2" t="s">
        <v>588</v>
      </c>
    </row>
    <row r="57" spans="1:3" x14ac:dyDescent="0.3">
      <c r="A57" s="98">
        <v>55</v>
      </c>
      <c r="C57" s="2" t="s">
        <v>589</v>
      </c>
    </row>
    <row r="58" spans="1:3" x14ac:dyDescent="0.3">
      <c r="A58" s="98">
        <v>56</v>
      </c>
      <c r="C58" s="2" t="s">
        <v>590</v>
      </c>
    </row>
    <row r="59" spans="1:3" x14ac:dyDescent="0.3">
      <c r="A59" s="98">
        <v>57</v>
      </c>
      <c r="C59" s="2" t="s">
        <v>16282</v>
      </c>
    </row>
    <row r="60" spans="1:3" x14ac:dyDescent="0.3">
      <c r="A60" s="98">
        <v>58</v>
      </c>
      <c r="C60" s="2" t="s">
        <v>591</v>
      </c>
    </row>
    <row r="61" spans="1:3" x14ac:dyDescent="0.3">
      <c r="A61" s="98">
        <v>59</v>
      </c>
      <c r="C61" s="2" t="s">
        <v>592</v>
      </c>
    </row>
    <row r="62" spans="1:3" x14ac:dyDescent="0.3">
      <c r="A62" s="98">
        <v>60</v>
      </c>
      <c r="C62" s="2" t="s">
        <v>593</v>
      </c>
    </row>
    <row r="63" spans="1:3" x14ac:dyDescent="0.3">
      <c r="A63" s="98">
        <v>61</v>
      </c>
      <c r="C63" s="2" t="s">
        <v>594</v>
      </c>
    </row>
    <row r="64" spans="1:3" x14ac:dyDescent="0.3">
      <c r="A64" s="98">
        <v>62</v>
      </c>
      <c r="C64" s="2" t="s">
        <v>16283</v>
      </c>
    </row>
    <row r="65" spans="1:3" x14ac:dyDescent="0.3">
      <c r="A65" s="98">
        <v>63</v>
      </c>
      <c r="C65" s="2" t="s">
        <v>595</v>
      </c>
    </row>
    <row r="66" spans="1:3" x14ac:dyDescent="0.3">
      <c r="A66" s="98">
        <v>64</v>
      </c>
      <c r="C66" s="2" t="s">
        <v>596</v>
      </c>
    </row>
    <row r="67" spans="1:3" x14ac:dyDescent="0.3">
      <c r="A67" s="98">
        <v>65</v>
      </c>
      <c r="C67" s="2" t="s">
        <v>597</v>
      </c>
    </row>
    <row r="68" spans="1:3" x14ac:dyDescent="0.3">
      <c r="A68" s="98">
        <v>66</v>
      </c>
      <c r="C68" s="2" t="s">
        <v>598</v>
      </c>
    </row>
    <row r="69" spans="1:3" x14ac:dyDescent="0.3">
      <c r="A69" s="98">
        <v>67</v>
      </c>
      <c r="C69" s="2" t="s">
        <v>16284</v>
      </c>
    </row>
    <row r="70" spans="1:3" x14ac:dyDescent="0.3">
      <c r="A70" s="98">
        <v>68</v>
      </c>
      <c r="C70" s="2" t="s">
        <v>599</v>
      </c>
    </row>
    <row r="71" spans="1:3" x14ac:dyDescent="0.3">
      <c r="A71" s="98">
        <v>69</v>
      </c>
      <c r="C71" s="2" t="s">
        <v>600</v>
      </c>
    </row>
    <row r="72" spans="1:3" x14ac:dyDescent="0.3">
      <c r="A72" s="98">
        <v>70</v>
      </c>
      <c r="C72" s="2" t="s">
        <v>601</v>
      </c>
    </row>
    <row r="73" spans="1:3" x14ac:dyDescent="0.3">
      <c r="A73" s="98">
        <v>71</v>
      </c>
      <c r="C73" s="2" t="s">
        <v>16285</v>
      </c>
    </row>
    <row r="74" spans="1:3" x14ac:dyDescent="0.3">
      <c r="A74" s="98">
        <v>72</v>
      </c>
      <c r="C74" s="2" t="s">
        <v>602</v>
      </c>
    </row>
    <row r="75" spans="1:3" x14ac:dyDescent="0.3">
      <c r="A75" s="98">
        <v>73</v>
      </c>
      <c r="C75" s="2" t="s">
        <v>603</v>
      </c>
    </row>
    <row r="76" spans="1:3" x14ac:dyDescent="0.3">
      <c r="A76" s="98">
        <v>74</v>
      </c>
      <c r="C76" s="2" t="s">
        <v>604</v>
      </c>
    </row>
    <row r="77" spans="1:3" x14ac:dyDescent="0.3">
      <c r="A77" s="98">
        <v>75</v>
      </c>
      <c r="C77" s="2" t="s">
        <v>605</v>
      </c>
    </row>
    <row r="78" spans="1:3" x14ac:dyDescent="0.3">
      <c r="A78" s="98">
        <v>76</v>
      </c>
      <c r="C78" s="2" t="s">
        <v>606</v>
      </c>
    </row>
    <row r="79" spans="1:3" x14ac:dyDescent="0.3">
      <c r="A79" s="98">
        <v>77</v>
      </c>
      <c r="C79" s="2" t="s">
        <v>607</v>
      </c>
    </row>
    <row r="80" spans="1:3" x14ac:dyDescent="0.3">
      <c r="A80" s="98">
        <v>78</v>
      </c>
      <c r="C80" s="2" t="s">
        <v>608</v>
      </c>
    </row>
    <row r="81" spans="1:3" x14ac:dyDescent="0.3">
      <c r="A81" s="98">
        <v>79</v>
      </c>
      <c r="C81" s="2" t="s">
        <v>609</v>
      </c>
    </row>
    <row r="82" spans="1:3" x14ac:dyDescent="0.3">
      <c r="A82" s="98">
        <v>80</v>
      </c>
      <c r="C82" s="2" t="s">
        <v>610</v>
      </c>
    </row>
    <row r="83" spans="1:3" x14ac:dyDescent="0.3">
      <c r="A83" s="98">
        <v>81</v>
      </c>
      <c r="C83" s="2" t="s">
        <v>611</v>
      </c>
    </row>
    <row r="84" spans="1:3" x14ac:dyDescent="0.3">
      <c r="A84" s="98">
        <v>82</v>
      </c>
      <c r="C84" s="2" t="s">
        <v>612</v>
      </c>
    </row>
    <row r="85" spans="1:3" x14ac:dyDescent="0.3">
      <c r="A85" s="98">
        <v>83</v>
      </c>
      <c r="C85" s="2" t="s">
        <v>16286</v>
      </c>
    </row>
    <row r="86" spans="1:3" x14ac:dyDescent="0.3">
      <c r="A86" s="98">
        <v>84</v>
      </c>
      <c r="C86" s="2" t="s">
        <v>613</v>
      </c>
    </row>
    <row r="87" spans="1:3" x14ac:dyDescent="0.3">
      <c r="A87" s="98">
        <v>85</v>
      </c>
      <c r="C87" s="2" t="s">
        <v>614</v>
      </c>
    </row>
    <row r="88" spans="1:3" x14ac:dyDescent="0.3">
      <c r="A88" s="98">
        <v>86</v>
      </c>
      <c r="C88" s="2" t="s">
        <v>16287</v>
      </c>
    </row>
    <row r="89" spans="1:3" x14ac:dyDescent="0.3">
      <c r="A89" s="98">
        <v>87</v>
      </c>
      <c r="C89" s="2" t="s">
        <v>615</v>
      </c>
    </row>
    <row r="90" spans="1:3" x14ac:dyDescent="0.3">
      <c r="A90" s="98">
        <v>88</v>
      </c>
      <c r="C90" s="2" t="s">
        <v>16288</v>
      </c>
    </row>
    <row r="91" spans="1:3" x14ac:dyDescent="0.3">
      <c r="A91" s="98">
        <v>89</v>
      </c>
      <c r="C91" s="2" t="s">
        <v>616</v>
      </c>
    </row>
    <row r="92" spans="1:3" x14ac:dyDescent="0.3">
      <c r="A92" s="98">
        <v>90</v>
      </c>
      <c r="C92" s="2" t="s">
        <v>617</v>
      </c>
    </row>
    <row r="93" spans="1:3" x14ac:dyDescent="0.3">
      <c r="A93" s="98">
        <v>91</v>
      </c>
      <c r="C93" s="2" t="s">
        <v>618</v>
      </c>
    </row>
    <row r="94" spans="1:3" x14ac:dyDescent="0.3">
      <c r="A94" s="98">
        <v>92</v>
      </c>
      <c r="C94" s="2" t="s">
        <v>619</v>
      </c>
    </row>
    <row r="95" spans="1:3" x14ac:dyDescent="0.3">
      <c r="A95" s="98">
        <v>93</v>
      </c>
      <c r="C95" s="2" t="s">
        <v>620</v>
      </c>
    </row>
    <row r="96" spans="1:3" x14ac:dyDescent="0.3">
      <c r="A96" s="98">
        <v>94</v>
      </c>
      <c r="C96" s="2" t="s">
        <v>621</v>
      </c>
    </row>
    <row r="97" spans="1:3" x14ac:dyDescent="0.3">
      <c r="A97" s="98">
        <v>95</v>
      </c>
      <c r="C97" s="2" t="s">
        <v>622</v>
      </c>
    </row>
    <row r="98" spans="1:3" x14ac:dyDescent="0.3">
      <c r="A98" s="98">
        <v>96</v>
      </c>
      <c r="C98" s="2" t="s">
        <v>623</v>
      </c>
    </row>
    <row r="99" spans="1:3" x14ac:dyDescent="0.3">
      <c r="A99" s="98">
        <v>97</v>
      </c>
      <c r="C99" s="2" t="s">
        <v>624</v>
      </c>
    </row>
    <row r="100" spans="1:3" x14ac:dyDescent="0.3">
      <c r="A100" s="98">
        <v>98</v>
      </c>
      <c r="C100" s="2" t="s">
        <v>625</v>
      </c>
    </row>
    <row r="101" spans="1:3" x14ac:dyDescent="0.3">
      <c r="A101" s="98">
        <v>99</v>
      </c>
      <c r="C101" s="2" t="s">
        <v>16289</v>
      </c>
    </row>
    <row r="102" spans="1:3" x14ac:dyDescent="0.3">
      <c r="A102" s="98">
        <v>100</v>
      </c>
      <c r="C102" s="2" t="s">
        <v>626</v>
      </c>
    </row>
  </sheetData>
  <pageMargins left="0.7" right="0.7" top="0.75" bottom="0.75" header="0.3" footer="0.3"/>
  <pageSetup orientation="portrait" horizontalDpi="4294967292"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1"/>
  <sheetViews>
    <sheetView workbookViewId="0">
      <pane ySplit="1" topLeftCell="A2" activePane="bottomLeft" state="frozen"/>
      <selection pane="bottomLeft"/>
    </sheetView>
  </sheetViews>
  <sheetFormatPr defaultColWidth="8.7109375" defaultRowHeight="16.5" x14ac:dyDescent="0.25"/>
  <cols>
    <col min="1" max="1" width="30.5703125" style="56" customWidth="1"/>
    <col min="2" max="2" width="0.7109375" style="19" customWidth="1"/>
    <col min="3" max="3" width="113.5703125" style="40" customWidth="1"/>
    <col min="4" max="4" width="0.7109375" style="20" customWidth="1"/>
    <col min="5" max="5" width="14.42578125" style="35" customWidth="1"/>
    <col min="6" max="6" width="0.7109375" style="20" customWidth="1"/>
    <col min="7" max="29" width="8.7109375" style="33"/>
    <col min="30" max="16384" width="8.7109375" style="40"/>
  </cols>
  <sheetData>
    <row r="1" spans="1:29" s="57" customFormat="1" ht="23.45" customHeight="1" x14ac:dyDescent="0.25">
      <c r="A1" s="32" t="s">
        <v>16838</v>
      </c>
      <c r="B1" s="32"/>
      <c r="D1" s="20"/>
      <c r="E1" s="34" t="s">
        <v>16861</v>
      </c>
      <c r="F1" s="20"/>
      <c r="G1" s="33"/>
      <c r="H1" s="33"/>
      <c r="I1" s="33"/>
      <c r="J1" s="33"/>
      <c r="K1" s="33"/>
      <c r="L1" s="33"/>
      <c r="M1" s="33"/>
      <c r="N1" s="33"/>
      <c r="O1" s="33"/>
      <c r="P1" s="33"/>
      <c r="Q1" s="33"/>
      <c r="R1" s="33"/>
      <c r="S1" s="33"/>
      <c r="T1" s="33"/>
      <c r="U1" s="33"/>
      <c r="V1" s="33"/>
      <c r="W1" s="33"/>
      <c r="X1" s="33"/>
      <c r="Y1" s="33"/>
      <c r="Z1" s="33"/>
      <c r="AA1" s="33"/>
      <c r="AB1" s="33"/>
      <c r="AC1" s="33"/>
    </row>
    <row r="2" spans="1:29" s="20" customFormat="1" ht="3.95" customHeight="1" x14ac:dyDescent="0.25">
      <c r="A2" s="58"/>
      <c r="B2" s="19"/>
      <c r="E2" s="35"/>
      <c r="G2" s="33"/>
      <c r="H2" s="33"/>
      <c r="I2" s="33"/>
      <c r="J2" s="33"/>
      <c r="K2" s="33"/>
      <c r="L2" s="33"/>
      <c r="M2" s="33"/>
      <c r="N2" s="33"/>
      <c r="O2" s="33"/>
      <c r="P2" s="33"/>
      <c r="Q2" s="33"/>
      <c r="R2" s="33"/>
      <c r="S2" s="33"/>
      <c r="T2" s="33"/>
      <c r="U2" s="33"/>
      <c r="V2" s="33"/>
      <c r="W2" s="33"/>
      <c r="X2" s="33"/>
      <c r="Y2" s="33"/>
      <c r="Z2" s="33"/>
      <c r="AA2" s="33"/>
      <c r="AB2" s="33"/>
      <c r="AC2" s="33"/>
    </row>
    <row r="3" spans="1:29" s="61" customFormat="1" ht="18.75" x14ac:dyDescent="0.25">
      <c r="A3" s="36" t="s">
        <v>16852</v>
      </c>
      <c r="B3" s="19"/>
      <c r="C3" s="59"/>
      <c r="D3" s="38"/>
      <c r="E3" s="60"/>
      <c r="F3" s="38"/>
      <c r="G3" s="33"/>
      <c r="H3" s="33"/>
      <c r="I3" s="33"/>
      <c r="J3" s="33"/>
      <c r="K3" s="33"/>
      <c r="L3" s="33"/>
      <c r="M3" s="33"/>
      <c r="N3" s="33"/>
      <c r="O3" s="33"/>
      <c r="P3" s="33"/>
      <c r="Q3" s="33"/>
      <c r="R3" s="33"/>
      <c r="S3" s="39" t="s">
        <v>16979</v>
      </c>
      <c r="T3" s="33"/>
      <c r="U3" s="33"/>
      <c r="V3" s="33"/>
      <c r="W3" s="33"/>
      <c r="X3" s="33"/>
      <c r="Y3" s="33"/>
      <c r="Z3" s="33"/>
      <c r="AA3" s="33"/>
      <c r="AB3" s="33"/>
      <c r="AC3" s="33"/>
    </row>
    <row r="4" spans="1:29" ht="163.5" customHeight="1" x14ac:dyDescent="0.25">
      <c r="A4" s="46" t="s">
        <v>16870</v>
      </c>
      <c r="B4" s="18"/>
      <c r="C4" s="47" t="str">
        <f ca="1">VLOOKUP(E4,Wilderness!A3:B22,2)</f>
        <v>Wilderness Travel: A classic option; the dungeon is fairly close, but the reason it is not plundered is because the terrain is difficult and there are monsters everywhere. A suggested distance for a standard wilderness adventure is 25 to 100 miles, so that part (or perhaps all) of the first game session is spent getting to the dungeon itself.</v>
      </c>
      <c r="E4" s="35">
        <f ca="1">RANDBETWEEN(1,20)</f>
        <v>20</v>
      </c>
    </row>
    <row r="5" spans="1:29" s="42" customFormat="1" ht="3.95" customHeight="1" x14ac:dyDescent="0.25">
      <c r="A5" s="41"/>
      <c r="B5" s="19"/>
      <c r="D5" s="44"/>
      <c r="E5" s="35"/>
      <c r="F5" s="44"/>
      <c r="G5" s="33"/>
      <c r="H5" s="33"/>
      <c r="I5" s="33"/>
      <c r="J5" s="33"/>
      <c r="K5" s="33"/>
      <c r="L5" s="33"/>
      <c r="M5" s="33"/>
      <c r="N5" s="33"/>
      <c r="O5" s="33"/>
      <c r="P5" s="33"/>
      <c r="Q5" s="33"/>
      <c r="R5" s="33"/>
      <c r="S5" s="33"/>
      <c r="T5" s="33"/>
      <c r="U5" s="33"/>
      <c r="V5" s="33"/>
      <c r="W5" s="33"/>
      <c r="X5" s="33"/>
      <c r="Y5" s="33"/>
      <c r="Z5" s="33"/>
      <c r="AA5" s="33"/>
      <c r="AB5" s="33"/>
      <c r="AC5" s="33"/>
    </row>
    <row r="6" spans="1:29" s="61" customFormat="1" ht="18" customHeight="1" x14ac:dyDescent="0.25">
      <c r="A6" s="36" t="s">
        <v>16853</v>
      </c>
      <c r="B6" s="19"/>
      <c r="C6" s="59"/>
      <c r="D6" s="44"/>
      <c r="E6" s="60"/>
      <c r="F6" s="44"/>
      <c r="G6" s="33"/>
      <c r="H6" s="33"/>
      <c r="I6" s="33"/>
      <c r="J6" s="33"/>
      <c r="K6" s="33"/>
      <c r="L6" s="33"/>
      <c r="M6" s="33"/>
      <c r="N6" s="33"/>
      <c r="O6" s="33"/>
      <c r="P6" s="33"/>
      <c r="Q6" s="33"/>
      <c r="R6" s="33"/>
      <c r="S6" s="33"/>
      <c r="T6" s="33"/>
      <c r="U6" s="33"/>
      <c r="V6" s="33"/>
      <c r="W6" s="33"/>
      <c r="X6" s="33"/>
      <c r="Y6" s="33"/>
      <c r="Z6" s="33"/>
      <c r="AA6" s="33"/>
      <c r="AB6" s="33"/>
      <c r="AC6" s="33"/>
    </row>
    <row r="7" spans="1:29" ht="42" customHeight="1" x14ac:dyDescent="0.25">
      <c r="A7" s="46" t="s">
        <v>16871</v>
      </c>
      <c r="B7" s="18"/>
      <c r="C7" s="47" t="str">
        <f ca="1">VLOOKUP(E7,Wilderness!$A$3:$C$102,3)</f>
        <v>A ravaged caravan approaches rapidly, pursued by warhorse-mounted brigands.</v>
      </c>
      <c r="D7" s="44"/>
      <c r="E7" s="35">
        <f ca="1">RANDBETWEEN(1,100)</f>
        <v>17</v>
      </c>
      <c r="F7" s="44"/>
    </row>
    <row r="8" spans="1:29" ht="42" customHeight="1" x14ac:dyDescent="0.25">
      <c r="A8" s="46" t="s">
        <v>16872</v>
      </c>
      <c r="C8" s="48" t="str">
        <f ca="1">VLOOKUP(E8,Wilderness!$A$3:$C$102,3)</f>
        <v>Eerie gravestones covered with phosphorescent moss tilt outward from a wormy circle of loose and muddy earth.</v>
      </c>
      <c r="D8" s="44"/>
      <c r="E8" s="35">
        <f ca="1">RANDBETWEEN(1,100)</f>
        <v>23</v>
      </c>
      <c r="F8" s="44"/>
    </row>
    <row r="9" spans="1:29" ht="42" customHeight="1" x14ac:dyDescent="0.25">
      <c r="A9" s="46" t="s">
        <v>16873</v>
      </c>
      <c r="C9" s="47" t="str">
        <f ca="1">VLOOKUP(E9,Wilderness!$A$3:$C$102,3)</f>
        <v>Something in an adventurer’s pack (a squirrel, a scarab, a rat, etc.) is found nibbling away at iron rations.</v>
      </c>
      <c r="D9" s="44"/>
      <c r="E9" s="35">
        <f ca="1">RANDBETWEEN(1,100)</f>
        <v>61</v>
      </c>
      <c r="F9" s="44"/>
    </row>
    <row r="10" spans="1:29" s="42" customFormat="1" ht="3.95" customHeight="1" x14ac:dyDescent="0.25">
      <c r="A10" s="41"/>
      <c r="B10" s="19"/>
      <c r="D10" s="20"/>
      <c r="E10" s="35"/>
      <c r="F10" s="20"/>
      <c r="G10" s="33"/>
      <c r="H10" s="33"/>
      <c r="I10" s="33"/>
      <c r="J10" s="33"/>
      <c r="K10" s="33"/>
      <c r="L10" s="33"/>
      <c r="M10" s="33"/>
      <c r="N10" s="33"/>
      <c r="O10" s="33"/>
      <c r="P10" s="33"/>
      <c r="Q10" s="33"/>
      <c r="R10" s="33"/>
      <c r="S10" s="33"/>
      <c r="T10" s="33"/>
      <c r="U10" s="33"/>
      <c r="V10" s="33"/>
      <c r="W10" s="33"/>
      <c r="X10" s="33"/>
      <c r="Y10" s="33"/>
      <c r="Z10" s="33"/>
      <c r="AA10" s="33"/>
      <c r="AB10" s="33"/>
      <c r="AC10" s="33"/>
    </row>
    <row r="11" spans="1:29" s="20" customFormat="1" ht="3.95" customHeight="1" x14ac:dyDescent="0.25">
      <c r="A11" s="18"/>
      <c r="B11" s="19"/>
      <c r="D11" s="50"/>
      <c r="F11" s="50"/>
      <c r="G11" s="52"/>
      <c r="H11" s="52"/>
      <c r="I11" s="52"/>
      <c r="J11" s="52"/>
      <c r="K11" s="52"/>
      <c r="L11" s="52"/>
      <c r="M11" s="52"/>
      <c r="N11" s="52"/>
      <c r="O11" s="52"/>
      <c r="P11" s="52"/>
      <c r="Q11" s="52"/>
      <c r="R11" s="52"/>
      <c r="S11" s="52"/>
      <c r="T11" s="52"/>
      <c r="U11" s="52"/>
      <c r="V11" s="52"/>
      <c r="W11" s="52"/>
      <c r="X11" s="52"/>
      <c r="Y11" s="52"/>
      <c r="Z11" s="52"/>
      <c r="AA11" s="52"/>
      <c r="AB11" s="52"/>
      <c r="AC11" s="52"/>
    </row>
    <row r="12" spans="1:29" s="33" customFormat="1" x14ac:dyDescent="0.25">
      <c r="A12" s="55"/>
      <c r="B12" s="55"/>
      <c r="D12" s="44"/>
      <c r="E12" s="35"/>
      <c r="F12" s="44"/>
    </row>
    <row r="13" spans="1:29" s="33" customFormat="1" x14ac:dyDescent="0.25">
      <c r="A13" s="34" t="s">
        <v>16975</v>
      </c>
      <c r="B13" s="55"/>
      <c r="D13" s="44"/>
      <c r="E13" s="35"/>
      <c r="F13" s="44"/>
    </row>
    <row r="14" spans="1:29" s="33" customFormat="1" x14ac:dyDescent="0.25">
      <c r="A14" s="55"/>
      <c r="B14" s="55"/>
      <c r="D14" s="44"/>
      <c r="E14" s="35"/>
      <c r="F14" s="44"/>
    </row>
    <row r="15" spans="1:29" s="33" customFormat="1" x14ac:dyDescent="0.25">
      <c r="A15" s="34" t="s">
        <v>16978</v>
      </c>
      <c r="B15" s="55"/>
      <c r="D15" s="44"/>
      <c r="E15" s="35"/>
      <c r="F15" s="44"/>
    </row>
    <row r="16" spans="1:29" s="33" customFormat="1" x14ac:dyDescent="0.25">
      <c r="A16" s="55"/>
      <c r="B16" s="55"/>
      <c r="D16" s="44"/>
      <c r="E16" s="35"/>
      <c r="F16" s="44"/>
    </row>
    <row r="17" spans="1:6" s="33" customFormat="1" x14ac:dyDescent="0.25">
      <c r="A17" s="55"/>
      <c r="B17" s="55"/>
      <c r="D17" s="20"/>
      <c r="E17" s="35"/>
      <c r="F17" s="20"/>
    </row>
    <row r="18" spans="1:6" s="33" customFormat="1" x14ac:dyDescent="0.25">
      <c r="A18" s="55"/>
      <c r="B18" s="55"/>
      <c r="D18" s="20"/>
      <c r="E18" s="35"/>
      <c r="F18" s="20"/>
    </row>
    <row r="19" spans="1:6" s="33" customFormat="1" x14ac:dyDescent="0.25">
      <c r="A19" s="55"/>
      <c r="B19" s="55"/>
      <c r="D19" s="20"/>
      <c r="E19" s="35"/>
      <c r="F19" s="20"/>
    </row>
    <row r="20" spans="1:6" s="33" customFormat="1" x14ac:dyDescent="0.25">
      <c r="A20" s="55"/>
      <c r="B20" s="55"/>
      <c r="D20" s="20"/>
      <c r="E20" s="35"/>
      <c r="F20" s="20"/>
    </row>
    <row r="21" spans="1:6" s="33" customFormat="1" x14ac:dyDescent="0.25">
      <c r="A21" s="55"/>
      <c r="B21" s="55"/>
      <c r="D21" s="20"/>
      <c r="E21" s="35"/>
      <c r="F21" s="20"/>
    </row>
    <row r="22" spans="1:6" s="33" customFormat="1" x14ac:dyDescent="0.25">
      <c r="A22" s="55"/>
      <c r="B22" s="55"/>
      <c r="D22" s="20"/>
      <c r="E22" s="35"/>
      <c r="F22" s="20"/>
    </row>
    <row r="23" spans="1:6" s="33" customFormat="1" x14ac:dyDescent="0.25">
      <c r="A23" s="55"/>
      <c r="B23" s="55"/>
      <c r="D23" s="20"/>
      <c r="E23" s="35"/>
      <c r="F23" s="20"/>
    </row>
    <row r="24" spans="1:6" s="33" customFormat="1" x14ac:dyDescent="0.25">
      <c r="A24" s="55"/>
      <c r="B24" s="55"/>
      <c r="D24" s="20"/>
      <c r="E24" s="35"/>
      <c r="F24" s="20"/>
    </row>
    <row r="25" spans="1:6" s="33" customFormat="1" x14ac:dyDescent="0.25">
      <c r="A25" s="55"/>
      <c r="B25" s="55"/>
      <c r="D25" s="20"/>
      <c r="E25" s="35"/>
      <c r="F25" s="20"/>
    </row>
    <row r="26" spans="1:6" s="33" customFormat="1" x14ac:dyDescent="0.25">
      <c r="A26" s="55"/>
      <c r="B26" s="55"/>
      <c r="D26" s="20"/>
      <c r="E26" s="35"/>
      <c r="F26" s="20"/>
    </row>
    <row r="27" spans="1:6" s="33" customFormat="1" x14ac:dyDescent="0.25">
      <c r="A27" s="55"/>
      <c r="B27" s="55"/>
      <c r="D27" s="20"/>
      <c r="E27" s="35"/>
      <c r="F27" s="20"/>
    </row>
    <row r="28" spans="1:6" s="33" customFormat="1" x14ac:dyDescent="0.25">
      <c r="A28" s="55"/>
      <c r="B28" s="55"/>
      <c r="D28" s="20"/>
      <c r="E28" s="35"/>
      <c r="F28" s="20"/>
    </row>
    <row r="29" spans="1:6" s="33" customFormat="1" x14ac:dyDescent="0.25">
      <c r="A29" s="55"/>
      <c r="B29" s="55"/>
      <c r="D29" s="20"/>
      <c r="E29" s="35"/>
      <c r="F29" s="20"/>
    </row>
    <row r="30" spans="1:6" s="33" customFormat="1" x14ac:dyDescent="0.25">
      <c r="A30" s="55"/>
      <c r="B30" s="55"/>
      <c r="D30" s="20"/>
      <c r="E30" s="35"/>
      <c r="F30" s="20"/>
    </row>
    <row r="31" spans="1:6" s="33" customFormat="1" x14ac:dyDescent="0.25">
      <c r="A31" s="55"/>
      <c r="B31" s="55"/>
      <c r="D31" s="20"/>
      <c r="E31" s="35"/>
      <c r="F31" s="20"/>
    </row>
    <row r="32" spans="1:6" s="33" customFormat="1" x14ac:dyDescent="0.25">
      <c r="A32" s="55"/>
      <c r="B32" s="55"/>
      <c r="D32" s="20"/>
      <c r="E32" s="35"/>
      <c r="F32" s="20"/>
    </row>
    <row r="33" spans="1:6" s="33" customFormat="1" x14ac:dyDescent="0.25">
      <c r="A33" s="55"/>
      <c r="B33" s="55"/>
      <c r="D33" s="20"/>
      <c r="E33" s="35"/>
      <c r="F33" s="20"/>
    </row>
    <row r="34" spans="1:6" s="33" customFormat="1" x14ac:dyDescent="0.25">
      <c r="A34" s="55"/>
      <c r="B34" s="55"/>
      <c r="D34" s="20"/>
      <c r="E34" s="35"/>
      <c r="F34" s="20"/>
    </row>
    <row r="35" spans="1:6" s="33" customFormat="1" x14ac:dyDescent="0.25">
      <c r="A35" s="55"/>
      <c r="B35" s="55"/>
      <c r="D35" s="20"/>
      <c r="E35" s="35"/>
      <c r="F35" s="20"/>
    </row>
    <row r="36" spans="1:6" s="33" customFormat="1" x14ac:dyDescent="0.25">
      <c r="A36" s="55"/>
      <c r="B36" s="55"/>
      <c r="D36" s="20"/>
      <c r="E36" s="35"/>
      <c r="F36" s="20"/>
    </row>
    <row r="37" spans="1:6" s="33" customFormat="1" x14ac:dyDescent="0.25">
      <c r="A37" s="55"/>
      <c r="B37" s="55"/>
      <c r="D37" s="20"/>
      <c r="E37" s="35"/>
      <c r="F37" s="20"/>
    </row>
    <row r="38" spans="1:6" s="33" customFormat="1" x14ac:dyDescent="0.25">
      <c r="A38" s="55"/>
      <c r="B38" s="55"/>
      <c r="D38" s="20"/>
      <c r="E38" s="35"/>
      <c r="F38" s="20"/>
    </row>
    <row r="39" spans="1:6" s="33" customFormat="1" x14ac:dyDescent="0.25">
      <c r="A39" s="55"/>
      <c r="B39" s="55"/>
      <c r="D39" s="20"/>
      <c r="E39" s="35"/>
      <c r="F39" s="20"/>
    </row>
    <row r="40" spans="1:6" s="33" customFormat="1" x14ac:dyDescent="0.25">
      <c r="A40" s="55"/>
      <c r="B40" s="55"/>
      <c r="D40" s="20"/>
      <c r="E40" s="35"/>
      <c r="F40" s="20"/>
    </row>
    <row r="41" spans="1:6" s="33" customFormat="1" x14ac:dyDescent="0.25">
      <c r="A41" s="55"/>
      <c r="B41" s="55"/>
      <c r="D41" s="20"/>
      <c r="E41" s="35"/>
      <c r="F41" s="20"/>
    </row>
    <row r="42" spans="1:6" s="33" customFormat="1" x14ac:dyDescent="0.25">
      <c r="A42" s="55"/>
      <c r="B42" s="55"/>
      <c r="D42" s="20"/>
      <c r="E42" s="35"/>
      <c r="F42" s="20"/>
    </row>
    <row r="43" spans="1:6" s="33" customFormat="1" x14ac:dyDescent="0.25">
      <c r="A43" s="55"/>
      <c r="B43" s="55"/>
      <c r="D43" s="20"/>
      <c r="E43" s="35"/>
      <c r="F43" s="20"/>
    </row>
    <row r="44" spans="1:6" s="33" customFormat="1" x14ac:dyDescent="0.25">
      <c r="A44" s="55"/>
      <c r="B44" s="55"/>
      <c r="D44" s="20"/>
      <c r="E44" s="35"/>
      <c r="F44" s="20"/>
    </row>
    <row r="45" spans="1:6" s="33" customFormat="1" x14ac:dyDescent="0.25">
      <c r="A45" s="55"/>
      <c r="B45" s="55"/>
      <c r="D45" s="20"/>
      <c r="E45" s="35"/>
      <c r="F45" s="20"/>
    </row>
    <row r="46" spans="1:6" s="33" customFormat="1" x14ac:dyDescent="0.25">
      <c r="A46" s="55"/>
      <c r="B46" s="55"/>
      <c r="D46" s="20"/>
      <c r="E46" s="35"/>
      <c r="F46" s="20"/>
    </row>
    <row r="47" spans="1:6" s="33" customFormat="1" x14ac:dyDescent="0.25">
      <c r="A47" s="55"/>
      <c r="B47" s="55"/>
      <c r="D47" s="20"/>
      <c r="E47" s="35"/>
      <c r="F47" s="20"/>
    </row>
    <row r="48" spans="1:6" s="33" customFormat="1" x14ac:dyDescent="0.25">
      <c r="A48" s="55"/>
      <c r="B48" s="55"/>
      <c r="D48" s="20"/>
      <c r="E48" s="35"/>
      <c r="F48" s="20"/>
    </row>
    <row r="49" spans="1:6" s="33" customFormat="1" x14ac:dyDescent="0.25">
      <c r="A49" s="55"/>
      <c r="B49" s="55"/>
      <c r="D49" s="20"/>
      <c r="E49" s="35"/>
      <c r="F49" s="20"/>
    </row>
    <row r="50" spans="1:6" s="33" customFormat="1" x14ac:dyDescent="0.25">
      <c r="A50" s="55"/>
      <c r="B50" s="55"/>
      <c r="D50" s="20"/>
      <c r="E50" s="35"/>
      <c r="F50" s="20"/>
    </row>
    <row r="51" spans="1:6" s="33" customFormat="1" x14ac:dyDescent="0.25">
      <c r="A51" s="55"/>
      <c r="B51" s="55"/>
      <c r="D51" s="20"/>
      <c r="E51" s="35"/>
      <c r="F51" s="20"/>
    </row>
    <row r="52" spans="1:6" s="33" customFormat="1" x14ac:dyDescent="0.25">
      <c r="A52" s="55"/>
      <c r="B52" s="55"/>
      <c r="D52" s="20"/>
      <c r="E52" s="35"/>
      <c r="F52" s="20"/>
    </row>
    <row r="53" spans="1:6" s="33" customFormat="1" x14ac:dyDescent="0.25">
      <c r="A53" s="55"/>
      <c r="B53" s="55"/>
      <c r="D53" s="20"/>
      <c r="E53" s="35"/>
      <c r="F53" s="20"/>
    </row>
    <row r="54" spans="1:6" s="33" customFormat="1" x14ac:dyDescent="0.25">
      <c r="A54" s="55"/>
      <c r="B54" s="55"/>
      <c r="D54" s="20"/>
      <c r="E54" s="35"/>
      <c r="F54" s="20"/>
    </row>
    <row r="55" spans="1:6" s="33" customFormat="1" x14ac:dyDescent="0.25">
      <c r="A55" s="55"/>
      <c r="B55" s="55"/>
      <c r="D55" s="20"/>
      <c r="E55" s="35"/>
      <c r="F55" s="20"/>
    </row>
    <row r="56" spans="1:6" s="33" customFormat="1" x14ac:dyDescent="0.25">
      <c r="A56" s="55"/>
      <c r="B56" s="55"/>
      <c r="D56" s="20"/>
      <c r="E56" s="35"/>
      <c r="F56" s="20"/>
    </row>
    <row r="57" spans="1:6" s="33" customFormat="1" x14ac:dyDescent="0.25">
      <c r="A57" s="55"/>
      <c r="B57" s="55"/>
      <c r="D57" s="20"/>
      <c r="E57" s="35"/>
      <c r="F57" s="20"/>
    </row>
    <row r="58" spans="1:6" s="33" customFormat="1" x14ac:dyDescent="0.25">
      <c r="A58" s="55"/>
      <c r="B58" s="55"/>
      <c r="D58" s="20"/>
      <c r="E58" s="35"/>
      <c r="F58" s="20"/>
    </row>
    <row r="59" spans="1:6" s="33" customFormat="1" x14ac:dyDescent="0.25">
      <c r="A59" s="55"/>
      <c r="B59" s="55"/>
      <c r="D59" s="20"/>
      <c r="E59" s="35"/>
      <c r="F59" s="20"/>
    </row>
    <row r="60" spans="1:6" s="33" customFormat="1" x14ac:dyDescent="0.25">
      <c r="A60" s="55"/>
      <c r="B60" s="55"/>
      <c r="D60" s="20"/>
      <c r="E60" s="35"/>
      <c r="F60" s="20"/>
    </row>
    <row r="61" spans="1:6" s="33" customFormat="1" x14ac:dyDescent="0.25">
      <c r="A61" s="55"/>
      <c r="B61" s="55"/>
      <c r="D61" s="20"/>
      <c r="E61" s="35"/>
      <c r="F61" s="20"/>
    </row>
  </sheetData>
  <conditionalFormatting sqref="E6">
    <cfRule type="dataBar" priority="8">
      <dataBar>
        <cfvo type="min"/>
        <cfvo type="max"/>
        <color rgb="FF63C384"/>
      </dataBar>
      <extLst>
        <ext xmlns:x14="http://schemas.microsoft.com/office/spreadsheetml/2009/9/main" uri="{B025F937-C7B1-47D3-B67F-A62EFF666E3E}">
          <x14:id>{B5D18812-7F83-4A73-AC9F-72B2A7A183D1}</x14:id>
        </ext>
      </extLst>
    </cfRule>
  </conditionalFormatting>
  <conditionalFormatting sqref="E4">
    <cfRule type="dataBar" priority="4">
      <dataBar>
        <cfvo type="min"/>
        <cfvo type="max"/>
        <color rgb="FF008AEF"/>
      </dataBar>
      <extLst>
        <ext xmlns:x14="http://schemas.microsoft.com/office/spreadsheetml/2009/9/main" uri="{B025F937-C7B1-47D3-B67F-A62EFF666E3E}">
          <x14:id>{0DF61D91-27BA-43F8-BA9C-82CEC04605C2}</x14:id>
        </ext>
      </extLst>
    </cfRule>
  </conditionalFormatting>
  <conditionalFormatting sqref="E7">
    <cfRule type="dataBar" priority="3">
      <dataBar>
        <cfvo type="min"/>
        <cfvo type="max"/>
        <color rgb="FF008AEF"/>
      </dataBar>
      <extLst>
        <ext xmlns:x14="http://schemas.microsoft.com/office/spreadsheetml/2009/9/main" uri="{B025F937-C7B1-47D3-B67F-A62EFF666E3E}">
          <x14:id>{3CEC9189-0CF9-4360-A208-D9D5303B07B5}</x14:id>
        </ext>
      </extLst>
    </cfRule>
  </conditionalFormatting>
  <conditionalFormatting sqref="E8">
    <cfRule type="dataBar" priority="2">
      <dataBar>
        <cfvo type="min"/>
        <cfvo type="max"/>
        <color rgb="FF008AEF"/>
      </dataBar>
      <extLst>
        <ext xmlns:x14="http://schemas.microsoft.com/office/spreadsheetml/2009/9/main" uri="{B025F937-C7B1-47D3-B67F-A62EFF666E3E}">
          <x14:id>{6B026CBB-E47B-4D15-925D-6673670AFBF2}</x14:id>
        </ext>
      </extLst>
    </cfRule>
  </conditionalFormatting>
  <conditionalFormatting sqref="E9">
    <cfRule type="dataBar" priority="1">
      <dataBar>
        <cfvo type="min"/>
        <cfvo type="max"/>
        <color rgb="FF008AEF"/>
      </dataBar>
      <extLst>
        <ext xmlns:x14="http://schemas.microsoft.com/office/spreadsheetml/2009/9/main" uri="{B025F937-C7B1-47D3-B67F-A62EFF666E3E}">
          <x14:id>{71AA277D-E271-402E-AE82-9F238B62FCFC}</x14:id>
        </ext>
      </extLst>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B5D18812-7F83-4A73-AC9F-72B2A7A183D1}">
            <x14:dataBar minLength="0" maxLength="100" border="1" negativeBarBorderColorSameAsPositive="0">
              <x14:cfvo type="autoMin"/>
              <x14:cfvo type="autoMax"/>
              <x14:borderColor rgb="FF63C384"/>
              <x14:negativeFillColor rgb="FFFF0000"/>
              <x14:negativeBorderColor rgb="FFFF0000"/>
              <x14:axisColor rgb="FF000000"/>
            </x14:dataBar>
          </x14:cfRule>
          <xm:sqref>E6</xm:sqref>
        </x14:conditionalFormatting>
        <x14:conditionalFormatting xmlns:xm="http://schemas.microsoft.com/office/excel/2006/main">
          <x14:cfRule type="dataBar" id="{0DF61D91-27BA-43F8-BA9C-82CEC04605C2}">
            <x14:dataBar minLength="0" maxLength="100" border="1" negativeBarBorderColorSameAsPositive="0">
              <x14:cfvo type="autoMin"/>
              <x14:cfvo type="autoMax"/>
              <x14:borderColor rgb="FF008AEF"/>
              <x14:negativeFillColor rgb="FFFF0000"/>
              <x14:negativeBorderColor rgb="FFFF0000"/>
              <x14:axisColor rgb="FF000000"/>
            </x14:dataBar>
          </x14:cfRule>
          <xm:sqref>E4</xm:sqref>
        </x14:conditionalFormatting>
        <x14:conditionalFormatting xmlns:xm="http://schemas.microsoft.com/office/excel/2006/main">
          <x14:cfRule type="dataBar" id="{3CEC9189-0CF9-4360-A208-D9D5303B07B5}">
            <x14:dataBar minLength="0" maxLength="100" border="1" negativeBarBorderColorSameAsPositive="0">
              <x14:cfvo type="autoMin"/>
              <x14:cfvo type="autoMax"/>
              <x14:borderColor rgb="FF008AEF"/>
              <x14:negativeFillColor rgb="FFFF0000"/>
              <x14:negativeBorderColor rgb="FFFF0000"/>
              <x14:axisColor rgb="FF000000"/>
            </x14:dataBar>
          </x14:cfRule>
          <xm:sqref>E7</xm:sqref>
        </x14:conditionalFormatting>
        <x14:conditionalFormatting xmlns:xm="http://schemas.microsoft.com/office/excel/2006/main">
          <x14:cfRule type="dataBar" id="{6B026CBB-E47B-4D15-925D-6673670AFBF2}">
            <x14:dataBar minLength="0" maxLength="100" border="1" negativeBarBorderColorSameAsPositive="0">
              <x14:cfvo type="autoMin"/>
              <x14:cfvo type="autoMax"/>
              <x14:borderColor rgb="FF008AEF"/>
              <x14:negativeFillColor rgb="FFFF0000"/>
              <x14:negativeBorderColor rgb="FFFF0000"/>
              <x14:axisColor rgb="FF000000"/>
            </x14:dataBar>
          </x14:cfRule>
          <xm:sqref>E8</xm:sqref>
        </x14:conditionalFormatting>
        <x14:conditionalFormatting xmlns:xm="http://schemas.microsoft.com/office/excel/2006/main">
          <x14:cfRule type="dataBar" id="{71AA277D-E271-402E-AE82-9F238B62FCFC}">
            <x14:dataBar minLength="0" maxLength="100" border="1" negativeBarBorderColorSameAsPositive="0">
              <x14:cfvo type="autoMin"/>
              <x14:cfvo type="autoMax"/>
              <x14:borderColor rgb="FF008AEF"/>
              <x14:negativeFillColor rgb="FFFF0000"/>
              <x14:negativeBorderColor rgb="FFFF0000"/>
              <x14:axisColor rgb="FF000000"/>
            </x14:dataBar>
          </x14:cfRule>
          <xm:sqref>E9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2"/>
  <sheetViews>
    <sheetView workbookViewId="0">
      <pane ySplit="1" topLeftCell="A2" activePane="bottomLeft" state="frozen"/>
      <selection pane="bottomLeft"/>
    </sheetView>
  </sheetViews>
  <sheetFormatPr defaultColWidth="9.140625" defaultRowHeight="16.5" x14ac:dyDescent="0.25"/>
  <cols>
    <col min="1" max="1" width="36.5703125" style="68" customWidth="1"/>
    <col min="2" max="2" width="0.7109375" style="19" customWidth="1"/>
    <col min="3" max="3" width="113.5703125" style="40" customWidth="1"/>
    <col min="4" max="4" width="0.7109375" style="20" customWidth="1"/>
    <col min="5" max="5" width="13.42578125" style="35" customWidth="1"/>
    <col min="6" max="6" width="0.7109375" style="20" customWidth="1"/>
    <col min="7" max="29" width="9.140625" style="33"/>
    <col min="30" max="16384" width="9.140625" style="68"/>
  </cols>
  <sheetData>
    <row r="1" spans="1:29" s="63" customFormat="1" ht="23.25" x14ac:dyDescent="0.25">
      <c r="A1" s="62" t="s">
        <v>16839</v>
      </c>
      <c r="B1" s="32"/>
      <c r="C1" s="57"/>
      <c r="D1" s="20"/>
      <c r="E1" s="34" t="s">
        <v>16861</v>
      </c>
      <c r="F1" s="20"/>
      <c r="G1" s="33"/>
      <c r="H1" s="33"/>
      <c r="I1" s="33"/>
      <c r="J1" s="33"/>
      <c r="K1" s="33"/>
      <c r="L1" s="33"/>
      <c r="M1" s="33"/>
      <c r="N1" s="33"/>
      <c r="O1" s="33"/>
      <c r="P1" s="33"/>
      <c r="Q1" s="33"/>
      <c r="R1" s="33"/>
      <c r="S1" s="33"/>
      <c r="T1" s="33"/>
      <c r="U1" s="33"/>
      <c r="V1" s="33"/>
      <c r="W1" s="33"/>
      <c r="X1" s="33"/>
      <c r="Y1" s="33"/>
      <c r="Z1" s="33"/>
      <c r="AA1" s="33"/>
      <c r="AB1" s="33"/>
      <c r="AC1" s="33"/>
    </row>
    <row r="2" spans="1:29" s="64" customFormat="1" ht="3.95" customHeight="1" x14ac:dyDescent="0.25">
      <c r="B2" s="19"/>
      <c r="C2" s="20"/>
      <c r="D2" s="20"/>
      <c r="E2" s="35"/>
      <c r="F2" s="20"/>
      <c r="G2" s="33"/>
      <c r="H2" s="33"/>
      <c r="I2" s="33"/>
      <c r="J2" s="33"/>
      <c r="K2" s="33"/>
      <c r="L2" s="33"/>
      <c r="M2" s="33"/>
      <c r="N2" s="33"/>
      <c r="O2" s="33"/>
      <c r="P2" s="33"/>
      <c r="Q2" s="33"/>
      <c r="R2" s="33"/>
      <c r="S2" s="33"/>
      <c r="T2" s="33"/>
      <c r="U2" s="33"/>
      <c r="V2" s="33"/>
      <c r="W2" s="33"/>
      <c r="X2" s="33"/>
      <c r="Y2" s="33"/>
      <c r="Z2" s="33"/>
      <c r="AA2" s="33"/>
      <c r="AB2" s="33"/>
      <c r="AC2" s="33"/>
    </row>
    <row r="3" spans="1:29" s="66" customFormat="1" ht="18.75" x14ac:dyDescent="0.25">
      <c r="A3" s="65" t="s">
        <v>11223</v>
      </c>
      <c r="B3" s="19"/>
      <c r="C3" s="59"/>
      <c r="D3" s="38"/>
      <c r="E3" s="60"/>
      <c r="F3" s="38"/>
      <c r="G3" s="33"/>
      <c r="H3" s="33"/>
      <c r="I3" s="33"/>
      <c r="J3" s="33"/>
      <c r="K3" s="33"/>
      <c r="L3" s="33"/>
      <c r="M3" s="33"/>
      <c r="N3" s="33"/>
      <c r="O3" s="33"/>
      <c r="P3" s="33"/>
      <c r="Q3" s="33"/>
      <c r="R3" s="33"/>
      <c r="S3" s="39" t="s">
        <v>16979</v>
      </c>
      <c r="T3" s="33"/>
      <c r="U3" s="33"/>
      <c r="V3" s="33"/>
      <c r="W3" s="33"/>
      <c r="X3" s="33"/>
      <c r="Y3" s="33"/>
      <c r="Z3" s="33"/>
      <c r="AA3" s="33"/>
      <c r="AB3" s="33"/>
      <c r="AC3" s="33"/>
    </row>
    <row r="4" spans="1:29" ht="21" customHeight="1" x14ac:dyDescent="0.25">
      <c r="A4" s="67" t="s">
        <v>16874</v>
      </c>
      <c r="C4" s="47" t="str">
        <f ca="1">VLOOKUP(E4,'Dungeon Type'!$A$4:$F$1003,6)</f>
        <v>Wretched Gates of the Elemental Sorceress</v>
      </c>
      <c r="E4" s="35">
        <f ca="1">RANDBETWEEN(1,1000)</f>
        <v>546</v>
      </c>
    </row>
    <row r="5" spans="1:29" ht="21" customHeight="1" x14ac:dyDescent="0.25">
      <c r="A5" s="67" t="s">
        <v>16875</v>
      </c>
      <c r="B5" s="18"/>
      <c r="C5" s="48" t="str">
        <f ca="1">VLOOKUP(E5,'Dungeon Type'!$A$4:$F$1003,6)</f>
        <v>Vampire Stronghold of the Elysian Besieger</v>
      </c>
      <c r="D5" s="44"/>
      <c r="E5" s="35">
        <f ca="1">RANDBETWEEN(1,1000)</f>
        <v>779</v>
      </c>
      <c r="F5" s="44"/>
    </row>
    <row r="6" spans="1:29" s="42" customFormat="1" ht="3.95" customHeight="1" x14ac:dyDescent="0.25">
      <c r="A6" s="69"/>
      <c r="B6" s="19"/>
      <c r="D6" s="44"/>
      <c r="E6" s="35"/>
      <c r="F6" s="44"/>
      <c r="G6" s="33"/>
      <c r="H6" s="33"/>
      <c r="I6" s="33"/>
      <c r="J6" s="33"/>
      <c r="K6" s="33"/>
      <c r="L6" s="33"/>
      <c r="M6" s="33"/>
      <c r="N6" s="33"/>
      <c r="O6" s="33"/>
      <c r="P6" s="33"/>
      <c r="Q6" s="33"/>
      <c r="R6" s="33"/>
      <c r="S6" s="33"/>
      <c r="T6" s="33"/>
      <c r="U6" s="33"/>
      <c r="V6" s="33"/>
      <c r="W6" s="33"/>
      <c r="X6" s="33"/>
      <c r="Y6" s="33"/>
      <c r="Z6" s="33"/>
      <c r="AA6" s="33"/>
      <c r="AB6" s="33"/>
      <c r="AC6" s="33"/>
    </row>
    <row r="7" spans="1:29" s="66" customFormat="1" ht="18.75" x14ac:dyDescent="0.25">
      <c r="A7" s="65" t="s">
        <v>11224</v>
      </c>
      <c r="B7" s="19"/>
      <c r="C7" s="59"/>
      <c r="D7" s="44"/>
      <c r="E7" s="60"/>
      <c r="F7" s="44"/>
      <c r="G7" s="33"/>
      <c r="H7" s="33"/>
      <c r="I7" s="33"/>
      <c r="J7" s="33"/>
      <c r="K7" s="33"/>
      <c r="L7" s="33"/>
      <c r="M7" s="33"/>
      <c r="N7" s="33"/>
      <c r="O7" s="33"/>
      <c r="P7" s="33"/>
      <c r="Q7" s="33"/>
      <c r="R7" s="33"/>
      <c r="S7" s="33"/>
      <c r="T7" s="33"/>
      <c r="U7" s="33"/>
      <c r="V7" s="33"/>
      <c r="W7" s="33"/>
      <c r="X7" s="33"/>
      <c r="Y7" s="33"/>
      <c r="Z7" s="33"/>
      <c r="AA7" s="33"/>
      <c r="AB7" s="33"/>
      <c r="AC7" s="33"/>
    </row>
    <row r="8" spans="1:29" ht="21" customHeight="1" x14ac:dyDescent="0.25">
      <c r="A8" s="67" t="s">
        <v>16876</v>
      </c>
      <c r="C8" s="47" t="str">
        <f ca="1">VLOOKUP(E8,'Dungeon Type'!A4:D336,4)</f>
        <v>Floodland of the Ice-Locked Ruby Glories</v>
      </c>
      <c r="D8" s="44"/>
      <c r="E8" s="35">
        <f ca="1">RANDBETWEEN(1,333)</f>
        <v>319</v>
      </c>
      <c r="F8" s="44"/>
    </row>
    <row r="9" spans="1:29" ht="90" customHeight="1" x14ac:dyDescent="0.25">
      <c r="A9" s="67" t="s">
        <v>16877</v>
      </c>
      <c r="C9" s="48" t="str">
        <f ca="1">VLOOKUP(E9,'Dungeon Type'!A4:I46,9)</f>
        <v>Ridge Castle: A castle built atop a ridge. Similar to a hilltop castle, but the castle is not built on a single isolated hill; it is built on a narrow height in a hill range or mountain range.</v>
      </c>
      <c r="D9" s="44"/>
      <c r="E9" s="35">
        <f ca="1">RANDBETWEEN(1,43)</f>
        <v>26</v>
      </c>
      <c r="F9" s="44"/>
    </row>
    <row r="10" spans="1:29" ht="21" customHeight="1" x14ac:dyDescent="0.25">
      <c r="A10" s="67" t="s">
        <v>16878</v>
      </c>
      <c r="C10" s="47" t="str">
        <f ca="1">VLOOKUP(E10,'Dungeon Type'!A4:E92,5)</f>
        <v>Lyceum</v>
      </c>
      <c r="E10" s="35">
        <f ca="1">RANDBETWEEN(1,89)</f>
        <v>48</v>
      </c>
    </row>
    <row r="11" spans="1:29" s="42" customFormat="1" ht="3.95" customHeight="1" x14ac:dyDescent="0.25">
      <c r="A11" s="69"/>
      <c r="B11" s="19"/>
      <c r="D11" s="50"/>
      <c r="E11" s="35"/>
      <c r="F11" s="50"/>
      <c r="G11" s="52"/>
      <c r="H11" s="52"/>
      <c r="I11" s="52"/>
      <c r="J11" s="52"/>
      <c r="K11" s="52"/>
      <c r="L11" s="52"/>
      <c r="M11" s="52"/>
      <c r="N11" s="52"/>
      <c r="O11" s="52"/>
      <c r="P11" s="52"/>
      <c r="Q11" s="52"/>
      <c r="R11" s="52"/>
      <c r="S11" s="52"/>
      <c r="T11" s="52"/>
      <c r="U11" s="52"/>
      <c r="V11" s="52"/>
      <c r="W11" s="52"/>
      <c r="X11" s="52"/>
      <c r="Y11" s="52"/>
      <c r="Z11" s="52"/>
      <c r="AA11" s="52"/>
      <c r="AB11" s="52"/>
      <c r="AC11" s="52"/>
    </row>
    <row r="12" spans="1:29" s="20" customFormat="1" ht="3.95" customHeight="1" x14ac:dyDescent="0.25">
      <c r="A12" s="64"/>
      <c r="B12" s="19"/>
      <c r="D12" s="44"/>
      <c r="F12" s="44"/>
      <c r="G12" s="33"/>
      <c r="H12" s="33"/>
      <c r="I12" s="33"/>
      <c r="J12" s="33"/>
      <c r="K12" s="33"/>
      <c r="L12" s="33"/>
      <c r="M12" s="33"/>
      <c r="N12" s="33"/>
      <c r="O12" s="33"/>
      <c r="P12" s="33"/>
      <c r="Q12" s="33"/>
      <c r="R12" s="33"/>
      <c r="S12" s="33"/>
      <c r="T12" s="33"/>
      <c r="U12" s="33"/>
      <c r="V12" s="33"/>
      <c r="W12" s="33"/>
      <c r="X12" s="33"/>
      <c r="Y12" s="33"/>
      <c r="Z12" s="33"/>
      <c r="AA12" s="33"/>
      <c r="AB12" s="33"/>
      <c r="AC12" s="33"/>
    </row>
    <row r="13" spans="1:29" s="33" customFormat="1" x14ac:dyDescent="0.25">
      <c r="A13" s="70"/>
      <c r="B13" s="55"/>
      <c r="D13" s="44"/>
      <c r="E13" s="35"/>
      <c r="F13" s="44"/>
    </row>
    <row r="14" spans="1:29" s="33" customFormat="1" x14ac:dyDescent="0.25">
      <c r="A14" s="34" t="s">
        <v>16975</v>
      </c>
      <c r="B14" s="55"/>
      <c r="D14" s="44"/>
      <c r="E14" s="35"/>
      <c r="F14" s="44"/>
    </row>
    <row r="15" spans="1:29" s="33" customFormat="1" x14ac:dyDescent="0.25">
      <c r="A15" s="70"/>
      <c r="B15" s="55"/>
      <c r="D15" s="44"/>
      <c r="E15" s="35"/>
      <c r="F15" s="44"/>
    </row>
    <row r="16" spans="1:29" s="33" customFormat="1" x14ac:dyDescent="0.25">
      <c r="A16" s="34" t="s">
        <v>16978</v>
      </c>
      <c r="B16" s="55"/>
      <c r="D16" s="44"/>
      <c r="E16" s="35"/>
      <c r="F16" s="44"/>
    </row>
    <row r="17" spans="1:6" s="33" customFormat="1" x14ac:dyDescent="0.25">
      <c r="A17" s="70"/>
      <c r="B17" s="55"/>
      <c r="D17" s="20"/>
      <c r="E17" s="35"/>
      <c r="F17" s="20"/>
    </row>
    <row r="18" spans="1:6" s="33" customFormat="1" x14ac:dyDescent="0.25">
      <c r="A18" s="70"/>
      <c r="B18" s="55"/>
      <c r="D18" s="20"/>
      <c r="E18" s="35"/>
      <c r="F18" s="20"/>
    </row>
    <row r="19" spans="1:6" s="33" customFormat="1" x14ac:dyDescent="0.25">
      <c r="A19" s="70"/>
      <c r="B19" s="55"/>
      <c r="D19" s="20"/>
      <c r="E19" s="35"/>
      <c r="F19" s="20"/>
    </row>
    <row r="20" spans="1:6" s="33" customFormat="1" x14ac:dyDescent="0.25">
      <c r="A20" s="70"/>
      <c r="B20" s="55"/>
      <c r="D20" s="20"/>
      <c r="E20" s="35"/>
      <c r="F20" s="20"/>
    </row>
    <row r="21" spans="1:6" s="33" customFormat="1" x14ac:dyDescent="0.25">
      <c r="A21" s="70"/>
      <c r="B21" s="55"/>
      <c r="D21" s="20"/>
      <c r="E21" s="35"/>
      <c r="F21" s="20"/>
    </row>
    <row r="22" spans="1:6" s="33" customFormat="1" x14ac:dyDescent="0.25">
      <c r="A22" s="70"/>
      <c r="B22" s="55"/>
      <c r="D22" s="20"/>
      <c r="E22" s="35"/>
      <c r="F22" s="20"/>
    </row>
    <row r="23" spans="1:6" s="33" customFormat="1" x14ac:dyDescent="0.25">
      <c r="A23" s="70"/>
      <c r="B23" s="55"/>
      <c r="D23" s="20"/>
      <c r="E23" s="35"/>
      <c r="F23" s="20"/>
    </row>
    <row r="24" spans="1:6" s="33" customFormat="1" x14ac:dyDescent="0.25">
      <c r="A24" s="70"/>
      <c r="B24" s="55"/>
      <c r="D24" s="20"/>
      <c r="E24" s="35"/>
      <c r="F24" s="20"/>
    </row>
    <row r="25" spans="1:6" s="33" customFormat="1" x14ac:dyDescent="0.25">
      <c r="A25" s="70"/>
      <c r="B25" s="55"/>
      <c r="D25" s="20"/>
      <c r="E25" s="35"/>
      <c r="F25" s="20"/>
    </row>
    <row r="26" spans="1:6" s="33" customFormat="1" x14ac:dyDescent="0.25">
      <c r="A26" s="70"/>
      <c r="B26" s="55"/>
      <c r="D26" s="20"/>
      <c r="E26" s="35"/>
      <c r="F26" s="20"/>
    </row>
    <row r="27" spans="1:6" s="33" customFormat="1" x14ac:dyDescent="0.25">
      <c r="A27" s="70"/>
      <c r="B27" s="55"/>
      <c r="D27" s="20"/>
      <c r="E27" s="35"/>
      <c r="F27" s="20"/>
    </row>
    <row r="28" spans="1:6" s="33" customFormat="1" x14ac:dyDescent="0.25">
      <c r="A28" s="70"/>
      <c r="B28" s="55"/>
      <c r="D28" s="20"/>
      <c r="E28" s="35"/>
      <c r="F28" s="20"/>
    </row>
    <row r="29" spans="1:6" s="33" customFormat="1" x14ac:dyDescent="0.25">
      <c r="A29" s="70"/>
      <c r="B29" s="55"/>
      <c r="D29" s="20"/>
      <c r="E29" s="35"/>
      <c r="F29" s="20"/>
    </row>
    <row r="30" spans="1:6" s="33" customFormat="1" x14ac:dyDescent="0.25">
      <c r="A30" s="70"/>
      <c r="B30" s="55"/>
      <c r="D30" s="20"/>
      <c r="E30" s="35"/>
      <c r="F30" s="20"/>
    </row>
    <row r="31" spans="1:6" s="33" customFormat="1" x14ac:dyDescent="0.25">
      <c r="A31" s="70"/>
      <c r="B31" s="55"/>
      <c r="D31" s="20"/>
      <c r="E31" s="35"/>
      <c r="F31" s="20"/>
    </row>
    <row r="32" spans="1:6" s="33" customFormat="1" x14ac:dyDescent="0.25">
      <c r="A32" s="70"/>
      <c r="B32" s="55"/>
      <c r="D32" s="20"/>
      <c r="E32" s="35"/>
      <c r="F32" s="20"/>
    </row>
    <row r="33" spans="1:6" s="33" customFormat="1" x14ac:dyDescent="0.25">
      <c r="A33" s="70"/>
      <c r="B33" s="55"/>
      <c r="D33" s="20"/>
      <c r="E33" s="35"/>
      <c r="F33" s="20"/>
    </row>
    <row r="34" spans="1:6" s="33" customFormat="1" x14ac:dyDescent="0.25">
      <c r="A34" s="70"/>
      <c r="B34" s="55"/>
      <c r="D34" s="20"/>
      <c r="E34" s="35"/>
      <c r="F34" s="20"/>
    </row>
    <row r="35" spans="1:6" s="33" customFormat="1" x14ac:dyDescent="0.25">
      <c r="A35" s="70"/>
      <c r="B35" s="55"/>
      <c r="D35" s="20"/>
      <c r="E35" s="35"/>
      <c r="F35" s="20"/>
    </row>
    <row r="36" spans="1:6" s="33" customFormat="1" x14ac:dyDescent="0.25">
      <c r="A36" s="70"/>
      <c r="B36" s="55"/>
      <c r="D36" s="20"/>
      <c r="E36" s="35"/>
      <c r="F36" s="20"/>
    </row>
    <row r="37" spans="1:6" s="33" customFormat="1" x14ac:dyDescent="0.25">
      <c r="A37" s="70"/>
      <c r="B37" s="55"/>
      <c r="D37" s="20"/>
      <c r="E37" s="35"/>
      <c r="F37" s="20"/>
    </row>
    <row r="38" spans="1:6" s="33" customFormat="1" x14ac:dyDescent="0.25">
      <c r="A38" s="70"/>
      <c r="B38" s="55"/>
      <c r="D38" s="20"/>
      <c r="E38" s="35"/>
      <c r="F38" s="20"/>
    </row>
    <row r="39" spans="1:6" s="33" customFormat="1" x14ac:dyDescent="0.25">
      <c r="A39" s="70"/>
      <c r="B39" s="55"/>
      <c r="D39" s="20"/>
      <c r="E39" s="35"/>
      <c r="F39" s="20"/>
    </row>
    <row r="40" spans="1:6" s="33" customFormat="1" x14ac:dyDescent="0.25">
      <c r="A40" s="70"/>
      <c r="B40" s="55"/>
      <c r="D40" s="20"/>
      <c r="E40" s="35"/>
      <c r="F40" s="20"/>
    </row>
    <row r="41" spans="1:6" s="33" customFormat="1" x14ac:dyDescent="0.25">
      <c r="A41" s="70"/>
      <c r="B41" s="55"/>
      <c r="D41" s="20"/>
      <c r="E41" s="35"/>
      <c r="F41" s="20"/>
    </row>
    <row r="42" spans="1:6" s="33" customFormat="1" x14ac:dyDescent="0.25">
      <c r="A42" s="70"/>
      <c r="B42" s="55"/>
      <c r="D42" s="20"/>
      <c r="E42" s="35"/>
      <c r="F42" s="20"/>
    </row>
    <row r="43" spans="1:6" s="33" customFormat="1" x14ac:dyDescent="0.25">
      <c r="A43" s="70"/>
      <c r="B43" s="55"/>
      <c r="D43" s="20"/>
      <c r="E43" s="35"/>
      <c r="F43" s="20"/>
    </row>
    <row r="44" spans="1:6" s="33" customFormat="1" x14ac:dyDescent="0.25">
      <c r="A44" s="70"/>
      <c r="B44" s="55"/>
      <c r="D44" s="20"/>
      <c r="E44" s="35"/>
      <c r="F44" s="20"/>
    </row>
    <row r="45" spans="1:6" s="33" customFormat="1" x14ac:dyDescent="0.25">
      <c r="A45" s="70"/>
      <c r="B45" s="55"/>
      <c r="D45" s="20"/>
      <c r="E45" s="35"/>
      <c r="F45" s="20"/>
    </row>
    <row r="46" spans="1:6" s="33" customFormat="1" x14ac:dyDescent="0.25">
      <c r="A46" s="70"/>
      <c r="B46" s="55"/>
      <c r="D46" s="20"/>
      <c r="E46" s="35"/>
      <c r="F46" s="20"/>
    </row>
    <row r="47" spans="1:6" s="33" customFormat="1" x14ac:dyDescent="0.25">
      <c r="A47" s="70"/>
      <c r="B47" s="55"/>
      <c r="D47" s="20"/>
      <c r="E47" s="35"/>
      <c r="F47" s="20"/>
    </row>
    <row r="48" spans="1:6" s="33" customFormat="1" x14ac:dyDescent="0.25">
      <c r="A48" s="70"/>
      <c r="B48" s="55"/>
      <c r="D48" s="20"/>
      <c r="E48" s="35"/>
      <c r="F48" s="20"/>
    </row>
    <row r="49" spans="1:6" s="33" customFormat="1" x14ac:dyDescent="0.25">
      <c r="A49" s="70"/>
      <c r="B49" s="55"/>
      <c r="D49" s="20"/>
      <c r="E49" s="35"/>
      <c r="F49" s="20"/>
    </row>
    <row r="50" spans="1:6" s="33" customFormat="1" x14ac:dyDescent="0.25">
      <c r="A50" s="70"/>
      <c r="B50" s="55"/>
      <c r="D50" s="20"/>
      <c r="E50" s="35"/>
      <c r="F50" s="20"/>
    </row>
    <row r="51" spans="1:6" s="33" customFormat="1" x14ac:dyDescent="0.25">
      <c r="A51" s="70"/>
      <c r="B51" s="55"/>
      <c r="D51" s="20"/>
      <c r="E51" s="35"/>
      <c r="F51" s="20"/>
    </row>
    <row r="52" spans="1:6" s="33" customFormat="1" x14ac:dyDescent="0.25">
      <c r="A52" s="70"/>
      <c r="B52" s="55"/>
      <c r="D52" s="20"/>
      <c r="E52" s="35"/>
      <c r="F52" s="20"/>
    </row>
    <row r="53" spans="1:6" s="33" customFormat="1" x14ac:dyDescent="0.25">
      <c r="A53" s="70"/>
      <c r="B53" s="55"/>
      <c r="D53" s="20"/>
      <c r="E53" s="35"/>
      <c r="F53" s="20"/>
    </row>
    <row r="54" spans="1:6" s="33" customFormat="1" x14ac:dyDescent="0.25">
      <c r="A54" s="70"/>
      <c r="B54" s="55"/>
      <c r="D54" s="20"/>
      <c r="E54" s="35"/>
      <c r="F54" s="20"/>
    </row>
    <row r="55" spans="1:6" s="33" customFormat="1" x14ac:dyDescent="0.25">
      <c r="A55" s="70"/>
      <c r="B55" s="55"/>
      <c r="D55" s="20"/>
      <c r="E55" s="35"/>
      <c r="F55" s="20"/>
    </row>
    <row r="56" spans="1:6" s="33" customFormat="1" x14ac:dyDescent="0.25">
      <c r="A56" s="70"/>
      <c r="B56" s="55"/>
      <c r="D56" s="20"/>
      <c r="E56" s="35"/>
      <c r="F56" s="20"/>
    </row>
    <row r="57" spans="1:6" s="33" customFormat="1" x14ac:dyDescent="0.25">
      <c r="A57" s="70"/>
      <c r="B57" s="55"/>
      <c r="D57" s="20"/>
      <c r="E57" s="35"/>
      <c r="F57" s="20"/>
    </row>
    <row r="58" spans="1:6" s="33" customFormat="1" x14ac:dyDescent="0.25">
      <c r="A58" s="70"/>
      <c r="B58" s="55"/>
      <c r="D58" s="20"/>
      <c r="E58" s="35"/>
      <c r="F58" s="20"/>
    </row>
    <row r="59" spans="1:6" s="33" customFormat="1" x14ac:dyDescent="0.25">
      <c r="A59" s="70"/>
      <c r="B59" s="55"/>
      <c r="D59" s="20"/>
      <c r="E59" s="35"/>
      <c r="F59" s="20"/>
    </row>
    <row r="60" spans="1:6" s="33" customFormat="1" x14ac:dyDescent="0.25">
      <c r="A60" s="70"/>
      <c r="B60" s="55"/>
      <c r="D60" s="20"/>
      <c r="E60" s="35"/>
      <c r="F60" s="20"/>
    </row>
    <row r="61" spans="1:6" s="33" customFormat="1" x14ac:dyDescent="0.25">
      <c r="A61" s="70"/>
      <c r="B61" s="55"/>
      <c r="D61" s="20"/>
      <c r="E61" s="35"/>
      <c r="F61" s="20"/>
    </row>
    <row r="62" spans="1:6" s="33" customFormat="1" x14ac:dyDescent="0.25">
      <c r="A62" s="70"/>
      <c r="B62" s="55"/>
      <c r="D62" s="20"/>
      <c r="E62" s="35"/>
      <c r="F62" s="20"/>
    </row>
  </sheetData>
  <conditionalFormatting sqref="E4">
    <cfRule type="dataBar" priority="5">
      <dataBar>
        <cfvo type="min"/>
        <cfvo type="max"/>
        <color rgb="FF008AEF"/>
      </dataBar>
      <extLst>
        <ext xmlns:x14="http://schemas.microsoft.com/office/spreadsheetml/2009/9/main" uri="{B025F937-C7B1-47D3-B67F-A62EFF666E3E}">
          <x14:id>{21A93A8A-8CFF-435E-BFD4-9DB6D09BBEB1}</x14:id>
        </ext>
      </extLst>
    </cfRule>
  </conditionalFormatting>
  <conditionalFormatting sqref="E5">
    <cfRule type="dataBar" priority="4">
      <dataBar>
        <cfvo type="min"/>
        <cfvo type="max"/>
        <color rgb="FF008AEF"/>
      </dataBar>
      <extLst>
        <ext xmlns:x14="http://schemas.microsoft.com/office/spreadsheetml/2009/9/main" uri="{B025F937-C7B1-47D3-B67F-A62EFF666E3E}">
          <x14:id>{DB9906A2-AF0A-4237-B48F-605A28F14702}</x14:id>
        </ext>
      </extLst>
    </cfRule>
  </conditionalFormatting>
  <conditionalFormatting sqref="E8">
    <cfRule type="dataBar" priority="3">
      <dataBar>
        <cfvo type="min"/>
        <cfvo type="max"/>
        <color rgb="FF008AEF"/>
      </dataBar>
      <extLst>
        <ext xmlns:x14="http://schemas.microsoft.com/office/spreadsheetml/2009/9/main" uri="{B025F937-C7B1-47D3-B67F-A62EFF666E3E}">
          <x14:id>{DECFB58E-2280-49C8-88EE-2CF3DDFA8268}</x14:id>
        </ext>
      </extLst>
    </cfRule>
  </conditionalFormatting>
  <conditionalFormatting sqref="E9">
    <cfRule type="dataBar" priority="2">
      <dataBar>
        <cfvo type="min"/>
        <cfvo type="max"/>
        <color rgb="FF008AEF"/>
      </dataBar>
      <extLst>
        <ext xmlns:x14="http://schemas.microsoft.com/office/spreadsheetml/2009/9/main" uri="{B025F937-C7B1-47D3-B67F-A62EFF666E3E}">
          <x14:id>{F18584B3-33CF-4F51-A9C9-60565DF593D1}</x14:id>
        </ext>
      </extLst>
    </cfRule>
  </conditionalFormatting>
  <conditionalFormatting sqref="E10">
    <cfRule type="dataBar" priority="1">
      <dataBar>
        <cfvo type="min"/>
        <cfvo type="max"/>
        <color rgb="FF008AEF"/>
      </dataBar>
      <extLst>
        <ext xmlns:x14="http://schemas.microsoft.com/office/spreadsheetml/2009/9/main" uri="{B025F937-C7B1-47D3-B67F-A62EFF666E3E}">
          <x14:id>{68D66248-D55C-4861-90A1-4AE0069E5B14}</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21A93A8A-8CFF-435E-BFD4-9DB6D09BBEB1}">
            <x14:dataBar minLength="0" maxLength="100" border="1" negativeBarBorderColorSameAsPositive="0">
              <x14:cfvo type="autoMin"/>
              <x14:cfvo type="autoMax"/>
              <x14:borderColor rgb="FF008AEF"/>
              <x14:negativeFillColor rgb="FFFF0000"/>
              <x14:negativeBorderColor rgb="FFFF0000"/>
              <x14:axisColor rgb="FF000000"/>
            </x14:dataBar>
          </x14:cfRule>
          <xm:sqref>E4</xm:sqref>
        </x14:conditionalFormatting>
        <x14:conditionalFormatting xmlns:xm="http://schemas.microsoft.com/office/excel/2006/main">
          <x14:cfRule type="dataBar" id="{DB9906A2-AF0A-4237-B48F-605A28F14702}">
            <x14:dataBar minLength="0" maxLength="100" border="1" negativeBarBorderColorSameAsPositive="0">
              <x14:cfvo type="autoMin"/>
              <x14:cfvo type="autoMax"/>
              <x14:borderColor rgb="FF008AEF"/>
              <x14:negativeFillColor rgb="FFFF0000"/>
              <x14:negativeBorderColor rgb="FFFF0000"/>
              <x14:axisColor rgb="FF000000"/>
            </x14:dataBar>
          </x14:cfRule>
          <xm:sqref>E5</xm:sqref>
        </x14:conditionalFormatting>
        <x14:conditionalFormatting xmlns:xm="http://schemas.microsoft.com/office/excel/2006/main">
          <x14:cfRule type="dataBar" id="{DECFB58E-2280-49C8-88EE-2CF3DDFA8268}">
            <x14:dataBar minLength="0" maxLength="100" border="1" negativeBarBorderColorSameAsPositive="0">
              <x14:cfvo type="autoMin"/>
              <x14:cfvo type="autoMax"/>
              <x14:borderColor rgb="FF008AEF"/>
              <x14:negativeFillColor rgb="FFFF0000"/>
              <x14:negativeBorderColor rgb="FFFF0000"/>
              <x14:axisColor rgb="FF000000"/>
            </x14:dataBar>
          </x14:cfRule>
          <xm:sqref>E8</xm:sqref>
        </x14:conditionalFormatting>
        <x14:conditionalFormatting xmlns:xm="http://schemas.microsoft.com/office/excel/2006/main">
          <x14:cfRule type="dataBar" id="{F18584B3-33CF-4F51-A9C9-60565DF593D1}">
            <x14:dataBar minLength="0" maxLength="100" border="1" negativeBarBorderColorSameAsPositive="0">
              <x14:cfvo type="autoMin"/>
              <x14:cfvo type="autoMax"/>
              <x14:borderColor rgb="FF008AEF"/>
              <x14:negativeFillColor rgb="FFFF0000"/>
              <x14:negativeBorderColor rgb="FFFF0000"/>
              <x14:axisColor rgb="FF000000"/>
            </x14:dataBar>
          </x14:cfRule>
          <xm:sqref>E9</xm:sqref>
        </x14:conditionalFormatting>
        <x14:conditionalFormatting xmlns:xm="http://schemas.microsoft.com/office/excel/2006/main">
          <x14:cfRule type="dataBar" id="{68D66248-D55C-4861-90A1-4AE0069E5B14}">
            <x14:dataBar minLength="0" maxLength="100" border="1" negativeBarBorderColorSameAsPositive="0">
              <x14:cfvo type="autoMin"/>
              <x14:cfvo type="autoMax"/>
              <x14:borderColor rgb="FF008AEF"/>
              <x14:negativeFillColor rgb="FFFF0000"/>
              <x14:negativeBorderColor rgb="FFFF0000"/>
              <x14:axisColor rgb="FF000000"/>
            </x14:dataBar>
          </x14:cfRule>
          <xm:sqref>E10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workbookViewId="0">
      <pane ySplit="1" topLeftCell="A2" activePane="bottomLeft" state="frozen"/>
      <selection pane="bottomLeft"/>
    </sheetView>
  </sheetViews>
  <sheetFormatPr defaultColWidth="9.140625" defaultRowHeight="16.5" x14ac:dyDescent="0.25"/>
  <cols>
    <col min="1" max="1" width="36.5703125" style="68" customWidth="1"/>
    <col min="2" max="2" width="0.7109375" style="19" customWidth="1"/>
    <col min="3" max="3" width="113.5703125" style="40" customWidth="1"/>
    <col min="4" max="4" width="0.7109375" style="20" customWidth="1"/>
    <col min="5" max="5" width="9.140625" style="35"/>
    <col min="6" max="6" width="9.140625" style="73"/>
    <col min="7" max="8" width="9.140625" style="35"/>
    <col min="9" max="9" width="0.7109375" style="20" customWidth="1"/>
    <col min="10" max="32" width="9.140625" style="33"/>
    <col min="33" max="16384" width="9.140625" style="68"/>
  </cols>
  <sheetData>
    <row r="1" spans="1:32" s="63" customFormat="1" ht="23.25" x14ac:dyDescent="0.25">
      <c r="A1" s="62" t="s">
        <v>16840</v>
      </c>
      <c r="B1" s="32"/>
      <c r="C1" s="57"/>
      <c r="D1" s="20"/>
      <c r="E1" s="34" t="s">
        <v>16861</v>
      </c>
      <c r="F1" s="71"/>
      <c r="G1" s="72"/>
      <c r="H1" s="72"/>
      <c r="I1" s="20"/>
      <c r="J1" s="33"/>
      <c r="K1" s="33"/>
      <c r="L1" s="33"/>
      <c r="M1" s="33"/>
      <c r="N1" s="33"/>
      <c r="O1" s="33"/>
      <c r="P1" s="33"/>
      <c r="Q1" s="33"/>
      <c r="R1" s="33"/>
      <c r="S1" s="33"/>
      <c r="T1" s="33"/>
      <c r="U1" s="33"/>
      <c r="V1" s="33"/>
      <c r="W1" s="33"/>
      <c r="X1" s="33"/>
      <c r="Y1" s="33"/>
      <c r="Z1" s="33"/>
      <c r="AA1" s="33"/>
      <c r="AB1" s="33"/>
      <c r="AC1" s="33"/>
      <c r="AD1" s="33"/>
      <c r="AE1" s="33"/>
      <c r="AF1" s="33"/>
    </row>
    <row r="2" spans="1:32" s="64" customFormat="1" ht="3.95" customHeight="1" x14ac:dyDescent="0.25">
      <c r="B2" s="19"/>
      <c r="C2" s="20"/>
      <c r="D2" s="20"/>
      <c r="E2" s="35"/>
      <c r="F2" s="73"/>
      <c r="G2" s="35"/>
      <c r="H2" s="35"/>
      <c r="I2" s="20"/>
      <c r="J2" s="33"/>
      <c r="K2" s="33"/>
      <c r="L2" s="33"/>
      <c r="M2" s="33"/>
      <c r="N2" s="33"/>
      <c r="O2" s="33"/>
      <c r="P2" s="33"/>
      <c r="Q2" s="33"/>
      <c r="R2" s="33"/>
      <c r="S2" s="33"/>
      <c r="T2" s="33"/>
      <c r="U2" s="33"/>
      <c r="V2" s="33"/>
      <c r="W2" s="33"/>
      <c r="X2" s="33"/>
      <c r="Y2" s="33"/>
      <c r="Z2" s="33"/>
      <c r="AA2" s="33"/>
      <c r="AB2" s="33"/>
      <c r="AC2" s="33"/>
      <c r="AD2" s="33"/>
      <c r="AE2" s="33"/>
      <c r="AF2" s="33"/>
    </row>
    <row r="3" spans="1:32" s="66" customFormat="1" ht="18.75" x14ac:dyDescent="0.25">
      <c r="A3" s="65" t="s">
        <v>11225</v>
      </c>
      <c r="B3" s="19"/>
      <c r="C3" s="59"/>
      <c r="D3" s="38"/>
      <c r="E3" s="60"/>
      <c r="F3" s="74"/>
      <c r="G3" s="60"/>
      <c r="H3" s="60"/>
      <c r="I3" s="38"/>
      <c r="J3" s="33"/>
      <c r="K3" s="33"/>
      <c r="L3" s="33"/>
      <c r="M3" s="33"/>
      <c r="N3" s="33"/>
      <c r="O3" s="33"/>
      <c r="P3" s="33"/>
      <c r="Q3" s="33"/>
      <c r="R3" s="33"/>
      <c r="S3" s="33"/>
      <c r="T3" s="33"/>
      <c r="U3" s="33"/>
      <c r="V3" s="39" t="s">
        <v>16979</v>
      </c>
      <c r="W3" s="33"/>
      <c r="X3" s="33"/>
      <c r="Y3" s="33"/>
      <c r="Z3" s="33"/>
      <c r="AA3" s="33"/>
      <c r="AB3" s="33"/>
      <c r="AC3" s="33"/>
      <c r="AD3" s="33"/>
      <c r="AE3" s="33"/>
      <c r="AF3" s="33"/>
    </row>
    <row r="4" spans="1:32" ht="65.25" customHeight="1" x14ac:dyDescent="0.25">
      <c r="A4" s="67" t="s">
        <v>16879</v>
      </c>
      <c r="C4" s="47" t="str">
        <f ca="1">VLOOKUP(E4,'Dungeon Type'!A4:B7,2)</f>
        <v>Constructed underground, dug down from above, and then on the surface: For example, a mine was dug, gold was found, and then a protective keep was built over the mine.</v>
      </c>
      <c r="E4" s="35">
        <f ca="1">RANDBETWEEN(1,4)</f>
        <v>2</v>
      </c>
    </row>
    <row r="5" spans="1:32" s="42" customFormat="1" ht="3.95" customHeight="1" x14ac:dyDescent="0.25">
      <c r="A5" s="69"/>
      <c r="B5" s="19"/>
      <c r="D5" s="44"/>
      <c r="E5" s="35"/>
      <c r="F5" s="35"/>
      <c r="G5" s="35"/>
      <c r="H5" s="35"/>
      <c r="I5" s="44"/>
      <c r="J5" s="33"/>
      <c r="K5" s="33"/>
      <c r="L5" s="33"/>
      <c r="M5" s="33"/>
      <c r="N5" s="33"/>
      <c r="O5" s="33"/>
      <c r="P5" s="33"/>
      <c r="Q5" s="33"/>
      <c r="R5" s="33"/>
      <c r="S5" s="33"/>
      <c r="T5" s="33"/>
      <c r="U5" s="33"/>
      <c r="V5" s="33"/>
      <c r="W5" s="33"/>
      <c r="X5" s="33"/>
      <c r="Y5" s="33"/>
      <c r="Z5" s="33"/>
      <c r="AA5" s="33"/>
      <c r="AB5" s="33"/>
      <c r="AC5" s="33"/>
      <c r="AD5" s="33"/>
      <c r="AE5" s="33"/>
      <c r="AF5" s="33"/>
    </row>
    <row r="6" spans="1:32" s="66" customFormat="1" ht="18" customHeight="1" x14ac:dyDescent="0.25">
      <c r="A6" s="65" t="s">
        <v>16854</v>
      </c>
      <c r="B6" s="19"/>
      <c r="C6" s="59"/>
      <c r="D6" s="44"/>
      <c r="E6" s="60"/>
      <c r="F6" s="74"/>
      <c r="G6" s="60"/>
      <c r="H6" s="60"/>
      <c r="I6" s="44"/>
      <c r="J6" s="33"/>
      <c r="K6" s="33"/>
      <c r="L6" s="33"/>
      <c r="M6" s="33"/>
      <c r="N6" s="33"/>
      <c r="O6" s="33"/>
      <c r="P6" s="33"/>
      <c r="Q6" s="33"/>
      <c r="R6" s="33"/>
      <c r="S6" s="33"/>
      <c r="T6" s="33"/>
      <c r="U6" s="33"/>
      <c r="V6" s="33"/>
      <c r="W6" s="33"/>
      <c r="X6" s="33"/>
      <c r="Y6" s="33"/>
      <c r="Z6" s="33"/>
      <c r="AA6" s="33"/>
      <c r="AB6" s="33"/>
      <c r="AC6" s="33"/>
      <c r="AD6" s="33"/>
      <c r="AE6" s="33"/>
      <c r="AF6" s="33"/>
    </row>
    <row r="7" spans="1:32" ht="21" customHeight="1" x14ac:dyDescent="0.25">
      <c r="A7" s="67" t="s">
        <v>16880</v>
      </c>
      <c r="C7" s="48" t="str">
        <f ca="1">VLOOKUP(E7,'Dungeon Type'!$A$4:$C$142,3)</f>
        <v>Fire Spirits</v>
      </c>
      <c r="D7" s="44"/>
      <c r="E7" s="35">
        <f ca="1">RANDBETWEEN(1,139)</f>
        <v>46</v>
      </c>
      <c r="I7" s="44"/>
    </row>
    <row r="8" spans="1:32" ht="21" customHeight="1" x14ac:dyDescent="0.25">
      <c r="A8" s="67" t="s">
        <v>16881</v>
      </c>
      <c r="C8" s="47" t="str">
        <f ca="1">IF(H8=1,VLOOKUP(E8,'Dungeon Type'!$A$4:$C$142,3),"(None; limited number of builder races)")</f>
        <v>Frost Giants and Humanoids</v>
      </c>
      <c r="D8" s="44"/>
      <c r="E8" s="35">
        <f ca="1">RANDBETWEEN(1,139)</f>
        <v>49</v>
      </c>
      <c r="F8" s="35">
        <f ca="1">RANDBETWEEN(1,100)</f>
        <v>28</v>
      </c>
      <c r="G8" s="35">
        <f ca="1">IF(F8&gt;90,0,1)</f>
        <v>1</v>
      </c>
      <c r="H8" s="35">
        <f ca="1">G8</f>
        <v>1</v>
      </c>
      <c r="I8" s="44"/>
    </row>
    <row r="9" spans="1:32" ht="21" customHeight="1" x14ac:dyDescent="0.25">
      <c r="A9" s="67" t="s">
        <v>16882</v>
      </c>
      <c r="C9" s="48" t="str">
        <f ca="1">IF(H9=1,VLOOKUP(E9,'Dungeon Type'!$A$4:$C$142,3),"(None; limited number of builder races)")</f>
        <v>Kobolds and Slaves</v>
      </c>
      <c r="D9" s="44"/>
      <c r="E9" s="35">
        <f ca="1">RANDBETWEEN(1,139)</f>
        <v>91</v>
      </c>
      <c r="F9" s="35">
        <f ca="1">RANDBETWEEN(1,100)</f>
        <v>49</v>
      </c>
      <c r="G9" s="35">
        <f ca="1">IF(F9&gt;70,0,1)</f>
        <v>1</v>
      </c>
      <c r="H9" s="35">
        <f ca="1">G9*G8</f>
        <v>1</v>
      </c>
      <c r="I9" s="44"/>
    </row>
    <row r="10" spans="1:32" ht="21" customHeight="1" x14ac:dyDescent="0.25">
      <c r="A10" s="67" t="s">
        <v>16883</v>
      </c>
      <c r="C10" s="47" t="str">
        <f ca="1">IF(H10=1,VLOOKUP(E10,'Dungeon Type'!$A$4:$C$142,3),"(None; limited number of builder races)")</f>
        <v>(None; limited number of builder races)</v>
      </c>
      <c r="E10" s="35">
        <f ca="1">RANDBETWEEN(1,139)</f>
        <v>105</v>
      </c>
      <c r="F10" s="35">
        <f ca="1">RANDBETWEEN(1,100)</f>
        <v>60</v>
      </c>
      <c r="G10" s="35">
        <f ca="1">IF(F10&gt;50,0,1)</f>
        <v>0</v>
      </c>
      <c r="H10" s="35">
        <f ca="1">G10*G9*G8</f>
        <v>0</v>
      </c>
    </row>
    <row r="11" spans="1:32" ht="21" customHeight="1" x14ac:dyDescent="0.25">
      <c r="A11" s="67" t="s">
        <v>16884</v>
      </c>
      <c r="C11" s="48" t="str">
        <f ca="1">IF(H11=1,VLOOKUP(E11,'Dungeon Type'!$A$4:$C$142,3),"(None; limited number of builder races)")</f>
        <v>(None; limited number of builder races)</v>
      </c>
      <c r="D11" s="50"/>
      <c r="E11" s="35">
        <f ca="1">RANDBETWEEN(1,139)</f>
        <v>97</v>
      </c>
      <c r="F11" s="35">
        <f ca="1">RANDBETWEEN(1,100)</f>
        <v>84</v>
      </c>
      <c r="G11" s="35">
        <f ca="1">IF(F11&gt;30,0,1)</f>
        <v>0</v>
      </c>
      <c r="H11" s="35">
        <f ca="1">G11*G10*G9*G8</f>
        <v>0</v>
      </c>
      <c r="I11" s="50"/>
      <c r="J11" s="52"/>
      <c r="K11" s="52"/>
      <c r="L11" s="52"/>
      <c r="M11" s="52"/>
      <c r="N11" s="52"/>
      <c r="O11" s="52"/>
      <c r="P11" s="52"/>
      <c r="Q11" s="52"/>
      <c r="R11" s="52"/>
      <c r="S11" s="52"/>
      <c r="T11" s="52"/>
      <c r="U11" s="52"/>
      <c r="V11" s="52"/>
      <c r="W11" s="52"/>
      <c r="X11" s="52"/>
      <c r="Y11" s="52"/>
      <c r="Z11" s="52"/>
      <c r="AA11" s="52"/>
      <c r="AB11" s="52"/>
      <c r="AC11" s="52"/>
      <c r="AD11" s="52"/>
      <c r="AE11" s="52"/>
      <c r="AF11" s="52"/>
    </row>
    <row r="12" spans="1:32" s="42" customFormat="1" ht="3.95" customHeight="1" x14ac:dyDescent="0.25">
      <c r="A12" s="69"/>
      <c r="B12" s="19"/>
      <c r="D12" s="44"/>
      <c r="E12" s="35"/>
      <c r="F12" s="35"/>
      <c r="G12" s="35"/>
      <c r="H12" s="35"/>
      <c r="I12" s="44"/>
      <c r="J12" s="33"/>
      <c r="K12" s="33"/>
      <c r="L12" s="33"/>
      <c r="M12" s="33"/>
      <c r="N12" s="33"/>
      <c r="O12" s="33"/>
      <c r="P12" s="33"/>
      <c r="Q12" s="33"/>
      <c r="R12" s="33"/>
      <c r="S12" s="33"/>
      <c r="T12" s="33"/>
      <c r="U12" s="33"/>
      <c r="V12" s="33"/>
      <c r="W12" s="33"/>
      <c r="X12" s="33"/>
      <c r="Y12" s="33"/>
      <c r="Z12" s="33"/>
      <c r="AA12" s="33"/>
      <c r="AB12" s="33"/>
      <c r="AC12" s="33"/>
      <c r="AD12" s="33"/>
      <c r="AE12" s="33"/>
      <c r="AF12" s="33"/>
    </row>
    <row r="13" spans="1:32" s="75" customFormat="1" ht="18" customHeight="1" x14ac:dyDescent="0.25">
      <c r="A13" s="65" t="s">
        <v>16855</v>
      </c>
      <c r="B13" s="19"/>
      <c r="C13" s="59"/>
      <c r="D13" s="44"/>
      <c r="E13" s="60"/>
      <c r="F13" s="60"/>
      <c r="G13" s="60"/>
      <c r="H13" s="60"/>
      <c r="I13" s="44"/>
      <c r="J13" s="33"/>
      <c r="K13" s="33"/>
      <c r="L13" s="33"/>
      <c r="M13" s="33"/>
      <c r="N13" s="33"/>
      <c r="O13" s="33"/>
      <c r="P13" s="33"/>
      <c r="Q13" s="33"/>
      <c r="R13" s="33"/>
      <c r="S13" s="33"/>
      <c r="T13" s="33"/>
      <c r="U13" s="33"/>
      <c r="V13" s="33"/>
      <c r="W13" s="33"/>
      <c r="X13" s="33"/>
      <c r="Y13" s="33"/>
      <c r="Z13" s="33"/>
      <c r="AA13" s="33"/>
      <c r="AB13" s="33"/>
      <c r="AC13" s="33"/>
      <c r="AD13" s="33"/>
      <c r="AE13" s="33"/>
      <c r="AF13" s="33"/>
    </row>
    <row r="14" spans="1:32" s="76" customFormat="1" ht="21" customHeight="1" x14ac:dyDescent="0.25">
      <c r="A14" s="67" t="s">
        <v>16885</v>
      </c>
      <c r="B14" s="19"/>
      <c r="C14" s="47" t="str">
        <f ca="1">VLOOKUP(E14,'Dungeon Type'!$A$4:$G$72,6)</f>
        <v>The Balorian Gaols</v>
      </c>
      <c r="D14" s="44"/>
      <c r="E14" s="35">
        <f ca="1">RANDBETWEEN(1,69)</f>
        <v>50</v>
      </c>
      <c r="F14" s="73"/>
      <c r="G14" s="35"/>
      <c r="H14" s="35"/>
      <c r="I14" s="44"/>
      <c r="J14" s="33"/>
      <c r="K14" s="33"/>
      <c r="L14" s="33"/>
      <c r="M14" s="33"/>
      <c r="N14" s="33"/>
      <c r="O14" s="33"/>
      <c r="P14" s="33"/>
      <c r="Q14" s="33"/>
      <c r="R14" s="33"/>
      <c r="S14" s="33"/>
      <c r="T14" s="33"/>
      <c r="U14" s="33"/>
      <c r="V14" s="33"/>
      <c r="W14" s="33"/>
      <c r="X14" s="33"/>
      <c r="Y14" s="33"/>
      <c r="Z14" s="33"/>
      <c r="AA14" s="33"/>
      <c r="AB14" s="33"/>
      <c r="AC14" s="33"/>
      <c r="AD14" s="33"/>
      <c r="AE14" s="33"/>
      <c r="AF14" s="33"/>
    </row>
    <row r="15" spans="1:32" s="76" customFormat="1" ht="21" customHeight="1" x14ac:dyDescent="0.25">
      <c r="A15" s="67" t="s">
        <v>16886</v>
      </c>
      <c r="B15" s="19"/>
      <c r="C15" s="48" t="str">
        <f ca="1">VLOOKUP(E15,'Dungeon Type'!$A$4:$F$1003,6)</f>
        <v>Plundered Hallows of the Amber Behemoth</v>
      </c>
      <c r="D15" s="44"/>
      <c r="E15" s="35">
        <f ca="1">RANDBETWEEN(1,1000)</f>
        <v>121</v>
      </c>
      <c r="F15" s="73"/>
      <c r="G15" s="35"/>
      <c r="H15" s="35"/>
      <c r="I15" s="44"/>
      <c r="J15" s="33"/>
      <c r="K15" s="33"/>
      <c r="L15" s="33"/>
      <c r="M15" s="33"/>
      <c r="N15" s="33"/>
      <c r="O15" s="33"/>
      <c r="P15" s="33"/>
      <c r="Q15" s="33"/>
      <c r="R15" s="33"/>
      <c r="S15" s="33"/>
      <c r="T15" s="33"/>
      <c r="U15" s="33"/>
      <c r="V15" s="33"/>
      <c r="W15" s="33"/>
      <c r="X15" s="33"/>
      <c r="Y15" s="33"/>
      <c r="Z15" s="33"/>
      <c r="AA15" s="33"/>
      <c r="AB15" s="33"/>
      <c r="AC15" s="33"/>
      <c r="AD15" s="33"/>
      <c r="AE15" s="33"/>
      <c r="AF15" s="33"/>
    </row>
    <row r="16" spans="1:32" s="42" customFormat="1" ht="3.95" customHeight="1" x14ac:dyDescent="0.25">
      <c r="A16" s="69"/>
      <c r="B16" s="19"/>
      <c r="D16" s="44"/>
      <c r="E16" s="35"/>
      <c r="F16" s="35"/>
      <c r="G16" s="35"/>
      <c r="H16" s="35"/>
      <c r="I16" s="44"/>
      <c r="J16" s="33"/>
      <c r="K16" s="33"/>
      <c r="L16" s="33"/>
      <c r="M16" s="33"/>
      <c r="N16" s="33"/>
      <c r="O16" s="33"/>
      <c r="P16" s="33"/>
      <c r="Q16" s="33"/>
      <c r="R16" s="33"/>
      <c r="S16" s="33"/>
      <c r="T16" s="33"/>
      <c r="U16" s="33"/>
      <c r="V16" s="33"/>
      <c r="W16" s="33"/>
      <c r="X16" s="33"/>
      <c r="Y16" s="33"/>
      <c r="Z16" s="33"/>
      <c r="AA16" s="33"/>
      <c r="AB16" s="33"/>
      <c r="AC16" s="33"/>
      <c r="AD16" s="33"/>
      <c r="AE16" s="33"/>
      <c r="AF16" s="33"/>
    </row>
    <row r="17" spans="1:32" s="75" customFormat="1" ht="18.75" x14ac:dyDescent="0.25">
      <c r="A17" s="65" t="s">
        <v>11226</v>
      </c>
      <c r="B17" s="19"/>
      <c r="C17" s="59"/>
      <c r="D17" s="20"/>
      <c r="E17" s="60"/>
      <c r="F17" s="74"/>
      <c r="G17" s="60"/>
      <c r="H17" s="60"/>
      <c r="I17" s="20"/>
      <c r="J17" s="33"/>
      <c r="K17" s="33"/>
      <c r="L17" s="33"/>
      <c r="M17" s="33"/>
      <c r="N17" s="33"/>
      <c r="O17" s="33"/>
      <c r="P17" s="33"/>
      <c r="Q17" s="33"/>
      <c r="R17" s="33"/>
      <c r="S17" s="33"/>
      <c r="T17" s="33"/>
      <c r="U17" s="33"/>
      <c r="V17" s="33"/>
      <c r="W17" s="33"/>
      <c r="X17" s="33"/>
      <c r="Y17" s="33"/>
      <c r="Z17" s="33"/>
      <c r="AA17" s="33"/>
      <c r="AB17" s="33"/>
      <c r="AC17" s="33"/>
      <c r="AD17" s="33"/>
      <c r="AE17" s="33"/>
      <c r="AF17" s="33"/>
    </row>
    <row r="18" spans="1:32" s="76" customFormat="1" ht="48" customHeight="1" x14ac:dyDescent="0.25">
      <c r="A18" s="67" t="s">
        <v>16887</v>
      </c>
      <c r="B18" s="19"/>
      <c r="C18" s="47" t="str">
        <f ca="1">VLOOKUP(E18,'Dungeon Type'!A4:H170,8)</f>
        <v>An Entwined String of Preserved Eyeballs (The Gazes of the Munificent Disciples of Skelos)</v>
      </c>
      <c r="D18" s="20"/>
      <c r="E18" s="35">
        <f ca="1">RANDBETWEEN(1,167)</f>
        <v>68</v>
      </c>
      <c r="F18" s="73"/>
      <c r="G18" s="35"/>
      <c r="H18" s="35"/>
      <c r="I18" s="20"/>
      <c r="J18" s="33"/>
      <c r="K18" s="33"/>
      <c r="L18" s="33"/>
      <c r="M18" s="33"/>
      <c r="N18" s="33"/>
      <c r="O18" s="33"/>
      <c r="P18" s="33"/>
      <c r="Q18" s="33"/>
      <c r="R18" s="33"/>
      <c r="S18" s="33"/>
      <c r="T18" s="33"/>
      <c r="U18" s="33"/>
      <c r="V18" s="33"/>
      <c r="W18" s="33"/>
      <c r="X18" s="33"/>
      <c r="Y18" s="33"/>
      <c r="Z18" s="33"/>
      <c r="AA18" s="33"/>
      <c r="AB18" s="33"/>
      <c r="AC18" s="33"/>
      <c r="AD18" s="33"/>
      <c r="AE18" s="33"/>
      <c r="AF18" s="33"/>
    </row>
    <row r="19" spans="1:32" s="42" customFormat="1" ht="3.95" customHeight="1" x14ac:dyDescent="0.25">
      <c r="A19" s="69"/>
      <c r="B19" s="19"/>
      <c r="D19" s="20"/>
      <c r="E19" s="35"/>
      <c r="F19" s="35"/>
      <c r="G19" s="35"/>
      <c r="H19" s="35"/>
      <c r="I19" s="20"/>
      <c r="J19" s="33"/>
      <c r="K19" s="33"/>
      <c r="L19" s="33"/>
      <c r="M19" s="33"/>
      <c r="N19" s="33"/>
      <c r="O19" s="33"/>
      <c r="P19" s="33"/>
      <c r="Q19" s="33"/>
      <c r="R19" s="33"/>
      <c r="S19" s="33"/>
      <c r="T19" s="33"/>
      <c r="U19" s="33"/>
      <c r="V19" s="33"/>
      <c r="W19" s="33"/>
      <c r="X19" s="33"/>
      <c r="Y19" s="33"/>
      <c r="Z19" s="33"/>
      <c r="AA19" s="33"/>
      <c r="AB19" s="33"/>
      <c r="AC19" s="33"/>
      <c r="AD19" s="33"/>
      <c r="AE19" s="33"/>
      <c r="AF19" s="33"/>
    </row>
    <row r="20" spans="1:32" s="20" customFormat="1" ht="3.95" customHeight="1" x14ac:dyDescent="0.25">
      <c r="A20" s="64"/>
      <c r="B20" s="19"/>
      <c r="J20" s="33"/>
      <c r="K20" s="33"/>
      <c r="L20" s="33"/>
      <c r="M20" s="33"/>
      <c r="N20" s="33"/>
      <c r="O20" s="33"/>
      <c r="P20" s="33"/>
      <c r="Q20" s="33"/>
      <c r="R20" s="33"/>
      <c r="S20" s="33"/>
      <c r="T20" s="33"/>
      <c r="U20" s="33"/>
      <c r="V20" s="33"/>
      <c r="W20" s="33"/>
      <c r="X20" s="33"/>
      <c r="Y20" s="33"/>
      <c r="Z20" s="33"/>
      <c r="AA20" s="33"/>
      <c r="AB20" s="33"/>
      <c r="AC20" s="33"/>
      <c r="AD20" s="33"/>
      <c r="AE20" s="33"/>
      <c r="AF20" s="33"/>
    </row>
    <row r="21" spans="1:32" s="33" customFormat="1" x14ac:dyDescent="0.25">
      <c r="A21" s="70"/>
      <c r="B21" s="55"/>
      <c r="D21" s="20"/>
      <c r="E21" s="35"/>
      <c r="F21" s="35"/>
      <c r="G21" s="35"/>
      <c r="H21" s="35"/>
      <c r="I21" s="20"/>
    </row>
    <row r="22" spans="1:32" s="33" customFormat="1" x14ac:dyDescent="0.25">
      <c r="A22" s="34" t="s">
        <v>16975</v>
      </c>
      <c r="B22" s="55"/>
      <c r="D22" s="20"/>
      <c r="E22" s="35"/>
      <c r="F22" s="35"/>
      <c r="G22" s="35"/>
      <c r="H22" s="35"/>
      <c r="I22" s="20"/>
    </row>
    <row r="23" spans="1:32" s="33" customFormat="1" x14ac:dyDescent="0.25">
      <c r="A23" s="70"/>
      <c r="B23" s="55"/>
      <c r="D23" s="20"/>
      <c r="E23" s="35"/>
      <c r="F23" s="35"/>
      <c r="G23" s="35"/>
      <c r="H23" s="35"/>
      <c r="I23" s="20"/>
    </row>
    <row r="24" spans="1:32" s="33" customFormat="1" x14ac:dyDescent="0.25">
      <c r="A24" s="34" t="s">
        <v>16978</v>
      </c>
      <c r="B24" s="55"/>
      <c r="D24" s="20"/>
      <c r="E24" s="35"/>
      <c r="F24" s="35"/>
      <c r="G24" s="35"/>
      <c r="H24" s="35"/>
      <c r="I24" s="20"/>
    </row>
    <row r="25" spans="1:32" s="33" customFormat="1" x14ac:dyDescent="0.25">
      <c r="A25" s="70"/>
      <c r="B25" s="55"/>
      <c r="D25" s="20"/>
      <c r="E25" s="35"/>
      <c r="F25" s="35"/>
      <c r="G25" s="35"/>
      <c r="H25" s="35"/>
      <c r="I25" s="20"/>
    </row>
    <row r="26" spans="1:32" s="33" customFormat="1" x14ac:dyDescent="0.25">
      <c r="A26" s="70"/>
      <c r="B26" s="55"/>
      <c r="D26" s="20"/>
      <c r="E26" s="35"/>
      <c r="F26" s="35"/>
      <c r="G26" s="35"/>
      <c r="H26" s="35"/>
      <c r="I26" s="20"/>
    </row>
    <row r="27" spans="1:32" s="33" customFormat="1" x14ac:dyDescent="0.25">
      <c r="A27" s="70"/>
      <c r="B27" s="55"/>
      <c r="D27" s="20"/>
      <c r="E27" s="35"/>
      <c r="F27" s="35"/>
      <c r="G27" s="35"/>
      <c r="H27" s="35"/>
      <c r="I27" s="20"/>
    </row>
    <row r="28" spans="1:32" s="33" customFormat="1" x14ac:dyDescent="0.25">
      <c r="A28" s="70"/>
      <c r="B28" s="55"/>
      <c r="D28" s="20"/>
      <c r="E28" s="35"/>
      <c r="F28" s="35"/>
      <c r="G28" s="35"/>
      <c r="H28" s="35"/>
      <c r="I28" s="20"/>
    </row>
    <row r="29" spans="1:32" s="33" customFormat="1" x14ac:dyDescent="0.25">
      <c r="A29" s="70"/>
      <c r="B29" s="55"/>
      <c r="D29" s="20"/>
      <c r="E29" s="35"/>
      <c r="F29" s="35"/>
      <c r="G29" s="35"/>
      <c r="H29" s="35"/>
      <c r="I29" s="20"/>
    </row>
    <row r="30" spans="1:32" s="33" customFormat="1" x14ac:dyDescent="0.25">
      <c r="A30" s="70"/>
      <c r="B30" s="55"/>
      <c r="D30" s="20"/>
      <c r="E30" s="35"/>
      <c r="F30" s="35"/>
      <c r="G30" s="35"/>
      <c r="H30" s="35"/>
      <c r="I30" s="20"/>
    </row>
    <row r="31" spans="1:32" s="33" customFormat="1" x14ac:dyDescent="0.25">
      <c r="A31" s="70"/>
      <c r="B31" s="55"/>
      <c r="D31" s="20"/>
      <c r="E31" s="35"/>
      <c r="F31" s="35"/>
      <c r="G31" s="35"/>
      <c r="H31" s="35"/>
      <c r="I31" s="20"/>
    </row>
    <row r="32" spans="1:32" s="33" customFormat="1" x14ac:dyDescent="0.25">
      <c r="A32" s="70"/>
      <c r="B32" s="55"/>
      <c r="D32" s="20"/>
      <c r="E32" s="35"/>
      <c r="F32" s="35"/>
      <c r="G32" s="35"/>
      <c r="H32" s="35"/>
      <c r="I32" s="20"/>
    </row>
    <row r="33" spans="1:9" s="33" customFormat="1" x14ac:dyDescent="0.25">
      <c r="A33" s="70"/>
      <c r="B33" s="55"/>
      <c r="D33" s="20"/>
      <c r="E33" s="35"/>
      <c r="F33" s="35"/>
      <c r="G33" s="35"/>
      <c r="H33" s="35"/>
      <c r="I33" s="20"/>
    </row>
    <row r="34" spans="1:9" s="33" customFormat="1" x14ac:dyDescent="0.25">
      <c r="A34" s="70"/>
      <c r="B34" s="55"/>
      <c r="D34" s="20"/>
      <c r="E34" s="35"/>
      <c r="F34" s="35"/>
      <c r="G34" s="35"/>
      <c r="H34" s="35"/>
      <c r="I34" s="20"/>
    </row>
    <row r="35" spans="1:9" s="33" customFormat="1" x14ac:dyDescent="0.25">
      <c r="A35" s="70"/>
      <c r="B35" s="55"/>
      <c r="D35" s="20"/>
      <c r="E35" s="35"/>
      <c r="F35" s="35"/>
      <c r="G35" s="35"/>
      <c r="H35" s="35"/>
      <c r="I35" s="20"/>
    </row>
    <row r="36" spans="1:9" s="33" customFormat="1" x14ac:dyDescent="0.25">
      <c r="A36" s="70"/>
      <c r="B36" s="55"/>
      <c r="D36" s="20"/>
      <c r="E36" s="35"/>
      <c r="F36" s="35"/>
      <c r="G36" s="35"/>
      <c r="H36" s="35"/>
      <c r="I36" s="20"/>
    </row>
    <row r="37" spans="1:9" s="33" customFormat="1" x14ac:dyDescent="0.25">
      <c r="A37" s="70"/>
      <c r="B37" s="55"/>
      <c r="D37" s="20"/>
      <c r="E37" s="35"/>
      <c r="F37" s="35"/>
      <c r="G37" s="35"/>
      <c r="H37" s="35"/>
      <c r="I37" s="20"/>
    </row>
    <row r="38" spans="1:9" s="33" customFormat="1" x14ac:dyDescent="0.25">
      <c r="A38" s="70"/>
      <c r="B38" s="55"/>
      <c r="D38" s="20"/>
      <c r="E38" s="35"/>
      <c r="F38" s="35"/>
      <c r="G38" s="35"/>
      <c r="H38" s="35"/>
      <c r="I38" s="20"/>
    </row>
    <row r="39" spans="1:9" s="33" customFormat="1" x14ac:dyDescent="0.25">
      <c r="A39" s="70"/>
      <c r="B39" s="55"/>
      <c r="D39" s="20"/>
      <c r="E39" s="35"/>
      <c r="F39" s="35"/>
      <c r="G39" s="35"/>
      <c r="H39" s="35"/>
      <c r="I39" s="20"/>
    </row>
    <row r="40" spans="1:9" s="33" customFormat="1" x14ac:dyDescent="0.25">
      <c r="A40" s="70"/>
      <c r="B40" s="55"/>
      <c r="D40" s="20"/>
      <c r="E40" s="35"/>
      <c r="F40" s="35"/>
      <c r="G40" s="35"/>
      <c r="H40" s="35"/>
      <c r="I40" s="20"/>
    </row>
    <row r="41" spans="1:9" s="33" customFormat="1" x14ac:dyDescent="0.25">
      <c r="A41" s="70"/>
      <c r="B41" s="55"/>
      <c r="D41" s="20"/>
      <c r="E41" s="35"/>
      <c r="F41" s="35"/>
      <c r="G41" s="35"/>
      <c r="H41" s="35"/>
      <c r="I41" s="20"/>
    </row>
    <row r="42" spans="1:9" s="33" customFormat="1" x14ac:dyDescent="0.25">
      <c r="A42" s="70"/>
      <c r="B42" s="55"/>
      <c r="D42" s="20"/>
      <c r="E42" s="35"/>
      <c r="F42" s="35"/>
      <c r="G42" s="35"/>
      <c r="H42" s="35"/>
      <c r="I42" s="20"/>
    </row>
    <row r="43" spans="1:9" s="33" customFormat="1" x14ac:dyDescent="0.25">
      <c r="A43" s="70"/>
      <c r="B43" s="55"/>
      <c r="D43" s="20"/>
      <c r="E43" s="35"/>
      <c r="F43" s="35"/>
      <c r="G43" s="35"/>
      <c r="H43" s="35"/>
      <c r="I43" s="20"/>
    </row>
    <row r="44" spans="1:9" s="33" customFormat="1" x14ac:dyDescent="0.25">
      <c r="A44" s="70"/>
      <c r="B44" s="55"/>
      <c r="D44" s="20"/>
      <c r="E44" s="35"/>
      <c r="F44" s="35"/>
      <c r="G44" s="35"/>
      <c r="H44" s="35"/>
      <c r="I44" s="20"/>
    </row>
    <row r="45" spans="1:9" s="33" customFormat="1" x14ac:dyDescent="0.25">
      <c r="A45" s="70"/>
      <c r="B45" s="55"/>
      <c r="D45" s="20"/>
      <c r="E45" s="35"/>
      <c r="F45" s="35"/>
      <c r="G45" s="35"/>
      <c r="H45" s="35"/>
      <c r="I45" s="20"/>
    </row>
    <row r="46" spans="1:9" s="33" customFormat="1" x14ac:dyDescent="0.25">
      <c r="A46" s="70"/>
      <c r="B46" s="55"/>
      <c r="D46" s="20"/>
      <c r="E46" s="35"/>
      <c r="F46" s="35"/>
      <c r="G46" s="35"/>
      <c r="H46" s="35"/>
      <c r="I46" s="20"/>
    </row>
    <row r="47" spans="1:9" s="33" customFormat="1" x14ac:dyDescent="0.25">
      <c r="A47" s="70"/>
      <c r="B47" s="55"/>
      <c r="D47" s="20"/>
      <c r="E47" s="35"/>
      <c r="F47" s="35"/>
      <c r="G47" s="35"/>
      <c r="H47" s="35"/>
      <c r="I47" s="20"/>
    </row>
    <row r="48" spans="1:9" s="33" customFormat="1" x14ac:dyDescent="0.25">
      <c r="A48" s="70"/>
      <c r="B48" s="55"/>
      <c r="D48" s="20"/>
      <c r="E48" s="35"/>
      <c r="F48" s="35"/>
      <c r="G48" s="35"/>
      <c r="H48" s="35"/>
      <c r="I48" s="20"/>
    </row>
    <row r="49" spans="1:9" s="33" customFormat="1" x14ac:dyDescent="0.25">
      <c r="A49" s="70"/>
      <c r="B49" s="55"/>
      <c r="D49" s="20"/>
      <c r="E49" s="35"/>
      <c r="F49" s="35"/>
      <c r="G49" s="35"/>
      <c r="H49" s="35"/>
      <c r="I49" s="20"/>
    </row>
    <row r="50" spans="1:9" s="33" customFormat="1" x14ac:dyDescent="0.25">
      <c r="A50" s="70"/>
      <c r="B50" s="55"/>
      <c r="D50" s="20"/>
      <c r="E50" s="35"/>
      <c r="F50" s="35"/>
      <c r="G50" s="35"/>
      <c r="H50" s="35"/>
      <c r="I50" s="20"/>
    </row>
    <row r="51" spans="1:9" s="33" customFormat="1" x14ac:dyDescent="0.25">
      <c r="A51" s="70"/>
      <c r="B51" s="55"/>
      <c r="D51" s="20"/>
      <c r="E51" s="35"/>
      <c r="F51" s="35"/>
      <c r="G51" s="35"/>
      <c r="H51" s="35"/>
      <c r="I51" s="20"/>
    </row>
    <row r="52" spans="1:9" s="33" customFormat="1" x14ac:dyDescent="0.25">
      <c r="A52" s="70"/>
      <c r="B52" s="55"/>
      <c r="D52" s="20"/>
      <c r="E52" s="35"/>
      <c r="F52" s="35"/>
      <c r="G52" s="35"/>
      <c r="H52" s="35"/>
      <c r="I52" s="20"/>
    </row>
    <row r="53" spans="1:9" s="33" customFormat="1" x14ac:dyDescent="0.25">
      <c r="A53" s="70"/>
      <c r="B53" s="55"/>
      <c r="D53" s="20"/>
      <c r="E53" s="35"/>
      <c r="F53" s="35"/>
      <c r="G53" s="35"/>
      <c r="H53" s="35"/>
      <c r="I53" s="20"/>
    </row>
    <row r="54" spans="1:9" s="33" customFormat="1" x14ac:dyDescent="0.25">
      <c r="A54" s="70"/>
      <c r="B54" s="55"/>
      <c r="D54" s="20"/>
      <c r="E54" s="35"/>
      <c r="F54" s="35"/>
      <c r="G54" s="35"/>
      <c r="H54" s="35"/>
      <c r="I54" s="20"/>
    </row>
    <row r="55" spans="1:9" s="33" customFormat="1" x14ac:dyDescent="0.25">
      <c r="A55" s="70"/>
      <c r="B55" s="55"/>
      <c r="D55" s="20"/>
      <c r="E55" s="35"/>
      <c r="F55" s="35"/>
      <c r="G55" s="35"/>
      <c r="H55" s="35"/>
      <c r="I55" s="20"/>
    </row>
    <row r="56" spans="1:9" s="33" customFormat="1" x14ac:dyDescent="0.25">
      <c r="A56" s="70"/>
      <c r="B56" s="55"/>
      <c r="D56" s="20"/>
      <c r="E56" s="35"/>
      <c r="F56" s="35"/>
      <c r="G56" s="35"/>
      <c r="H56" s="35"/>
      <c r="I56" s="20"/>
    </row>
    <row r="57" spans="1:9" s="33" customFormat="1" x14ac:dyDescent="0.25">
      <c r="A57" s="70"/>
      <c r="B57" s="55"/>
      <c r="D57" s="20"/>
      <c r="E57" s="35"/>
      <c r="F57" s="35"/>
      <c r="G57" s="35"/>
      <c r="H57" s="35"/>
      <c r="I57" s="20"/>
    </row>
    <row r="58" spans="1:9" s="33" customFormat="1" x14ac:dyDescent="0.25">
      <c r="A58" s="70"/>
      <c r="B58" s="55"/>
      <c r="D58" s="20"/>
      <c r="E58" s="35"/>
      <c r="F58" s="35"/>
      <c r="G58" s="35"/>
      <c r="H58" s="35"/>
      <c r="I58" s="20"/>
    </row>
    <row r="59" spans="1:9" s="33" customFormat="1" x14ac:dyDescent="0.25">
      <c r="A59" s="70"/>
      <c r="B59" s="55"/>
      <c r="D59" s="20"/>
      <c r="E59" s="35"/>
      <c r="F59" s="35"/>
      <c r="G59" s="35"/>
      <c r="H59" s="35"/>
      <c r="I59" s="20"/>
    </row>
    <row r="60" spans="1:9" s="33" customFormat="1" x14ac:dyDescent="0.25">
      <c r="A60" s="70"/>
      <c r="B60" s="55"/>
      <c r="D60" s="20"/>
      <c r="E60" s="35"/>
      <c r="F60" s="35"/>
      <c r="G60" s="35"/>
      <c r="H60" s="35"/>
      <c r="I60" s="20"/>
    </row>
    <row r="61" spans="1:9" s="33" customFormat="1" x14ac:dyDescent="0.25">
      <c r="A61" s="70"/>
      <c r="B61" s="55"/>
      <c r="D61" s="20"/>
      <c r="E61" s="35"/>
      <c r="F61" s="35"/>
      <c r="G61" s="35"/>
      <c r="H61" s="35"/>
      <c r="I61" s="20"/>
    </row>
    <row r="62" spans="1:9" s="33" customFormat="1" x14ac:dyDescent="0.25">
      <c r="A62" s="70"/>
      <c r="B62" s="55"/>
      <c r="D62" s="20"/>
      <c r="E62" s="35"/>
      <c r="F62" s="35"/>
      <c r="G62" s="35"/>
      <c r="H62" s="35"/>
      <c r="I62" s="20"/>
    </row>
    <row r="63" spans="1:9" s="33" customFormat="1" x14ac:dyDescent="0.25">
      <c r="A63" s="70"/>
      <c r="B63" s="55"/>
      <c r="D63" s="20"/>
      <c r="E63" s="35"/>
      <c r="F63" s="35"/>
      <c r="G63" s="35"/>
      <c r="H63" s="35"/>
      <c r="I63" s="20"/>
    </row>
    <row r="64" spans="1:9" s="33" customFormat="1" x14ac:dyDescent="0.25">
      <c r="A64" s="70"/>
      <c r="B64" s="55"/>
      <c r="D64" s="20"/>
      <c r="E64" s="35"/>
      <c r="F64" s="35"/>
      <c r="G64" s="35"/>
      <c r="H64" s="35"/>
      <c r="I64" s="20"/>
    </row>
    <row r="65" spans="1:9" s="33" customFormat="1" x14ac:dyDescent="0.25">
      <c r="A65" s="70"/>
      <c r="B65" s="55"/>
      <c r="D65" s="20"/>
      <c r="E65" s="35"/>
      <c r="F65" s="35"/>
      <c r="G65" s="35"/>
      <c r="H65" s="35"/>
      <c r="I65" s="20"/>
    </row>
    <row r="66" spans="1:9" s="33" customFormat="1" x14ac:dyDescent="0.25">
      <c r="A66" s="70"/>
      <c r="B66" s="55"/>
      <c r="D66" s="20"/>
      <c r="E66" s="35"/>
      <c r="F66" s="35"/>
      <c r="G66" s="35"/>
      <c r="H66" s="35"/>
      <c r="I66" s="20"/>
    </row>
    <row r="67" spans="1:9" s="33" customFormat="1" x14ac:dyDescent="0.25">
      <c r="A67" s="70"/>
      <c r="B67" s="55"/>
      <c r="D67" s="20"/>
      <c r="E67" s="35"/>
      <c r="F67" s="35"/>
      <c r="G67" s="35"/>
      <c r="H67" s="35"/>
      <c r="I67" s="20"/>
    </row>
    <row r="68" spans="1:9" s="33" customFormat="1" x14ac:dyDescent="0.25">
      <c r="A68" s="70"/>
      <c r="B68" s="55"/>
      <c r="D68" s="20"/>
      <c r="E68" s="35"/>
      <c r="F68" s="35"/>
      <c r="G68" s="35"/>
      <c r="H68" s="35"/>
      <c r="I68" s="20"/>
    </row>
    <row r="69" spans="1:9" s="33" customFormat="1" x14ac:dyDescent="0.25">
      <c r="A69" s="70"/>
      <c r="B69" s="55"/>
      <c r="D69" s="20"/>
      <c r="E69" s="35"/>
      <c r="F69" s="35"/>
      <c r="G69" s="35"/>
      <c r="H69" s="35"/>
      <c r="I69" s="20"/>
    </row>
    <row r="70" spans="1:9" s="33" customFormat="1" x14ac:dyDescent="0.25">
      <c r="A70" s="70"/>
      <c r="B70" s="55"/>
      <c r="D70" s="20"/>
      <c r="E70" s="35"/>
      <c r="F70" s="35"/>
      <c r="G70" s="35"/>
      <c r="H70" s="35"/>
      <c r="I70" s="20"/>
    </row>
  </sheetData>
  <conditionalFormatting sqref="E6">
    <cfRule type="dataBar" priority="42">
      <dataBar>
        <cfvo type="min"/>
        <cfvo type="max"/>
        <color rgb="FFFFB628"/>
      </dataBar>
      <extLst>
        <ext xmlns:x14="http://schemas.microsoft.com/office/spreadsheetml/2009/9/main" uri="{B025F937-C7B1-47D3-B67F-A62EFF666E3E}">
          <x14:id>{6E9FD740-9482-419F-B8F9-123B9F33A1B1}</x14:id>
        </ext>
      </extLst>
    </cfRule>
  </conditionalFormatting>
  <conditionalFormatting sqref="E8">
    <cfRule type="dataBar" priority="21">
      <dataBar>
        <cfvo type="min"/>
        <cfvo type="max"/>
        <color rgb="FF008AEF"/>
      </dataBar>
      <extLst>
        <ext xmlns:x14="http://schemas.microsoft.com/office/spreadsheetml/2009/9/main" uri="{B025F937-C7B1-47D3-B67F-A62EFF666E3E}">
          <x14:id>{4CD850F3-EB0F-4658-8BE5-EE3D5B7337E0}</x14:id>
        </ext>
      </extLst>
    </cfRule>
  </conditionalFormatting>
  <conditionalFormatting sqref="F8">
    <cfRule type="dataBar" priority="20">
      <dataBar>
        <cfvo type="min"/>
        <cfvo type="max"/>
        <color rgb="FF008AEF"/>
      </dataBar>
      <extLst>
        <ext xmlns:x14="http://schemas.microsoft.com/office/spreadsheetml/2009/9/main" uri="{B025F937-C7B1-47D3-B67F-A62EFF666E3E}">
          <x14:id>{DFC538E7-495D-4953-88F7-33A5DB245BBA}</x14:id>
        </ext>
      </extLst>
    </cfRule>
  </conditionalFormatting>
  <conditionalFormatting sqref="G8">
    <cfRule type="dataBar" priority="19">
      <dataBar>
        <cfvo type="min"/>
        <cfvo type="max"/>
        <color rgb="FF008AEF"/>
      </dataBar>
      <extLst>
        <ext xmlns:x14="http://schemas.microsoft.com/office/spreadsheetml/2009/9/main" uri="{B025F937-C7B1-47D3-B67F-A62EFF666E3E}">
          <x14:id>{2144A5EC-B6D2-49D1-95EF-C3728E4D5D11}</x14:id>
        </ext>
      </extLst>
    </cfRule>
  </conditionalFormatting>
  <conditionalFormatting sqref="H8">
    <cfRule type="dataBar" priority="18">
      <dataBar>
        <cfvo type="min"/>
        <cfvo type="max"/>
        <color rgb="FF008AEF"/>
      </dataBar>
      <extLst>
        <ext xmlns:x14="http://schemas.microsoft.com/office/spreadsheetml/2009/9/main" uri="{B025F937-C7B1-47D3-B67F-A62EFF666E3E}">
          <x14:id>{CE6AFE3A-A531-4140-90E9-7774F896A5DA}</x14:id>
        </ext>
      </extLst>
    </cfRule>
  </conditionalFormatting>
  <conditionalFormatting sqref="E4">
    <cfRule type="dataBar" priority="17">
      <dataBar>
        <cfvo type="min"/>
        <cfvo type="max"/>
        <color rgb="FF008AEF"/>
      </dataBar>
      <extLst>
        <ext xmlns:x14="http://schemas.microsoft.com/office/spreadsheetml/2009/9/main" uri="{B025F937-C7B1-47D3-B67F-A62EFF666E3E}">
          <x14:id>{D0928783-28C1-4648-A0DB-36735933F78B}</x14:id>
        </ext>
      </extLst>
    </cfRule>
  </conditionalFormatting>
  <conditionalFormatting sqref="E7">
    <cfRule type="dataBar" priority="16">
      <dataBar>
        <cfvo type="min"/>
        <cfvo type="max"/>
        <color rgb="FF008AEF"/>
      </dataBar>
      <extLst>
        <ext xmlns:x14="http://schemas.microsoft.com/office/spreadsheetml/2009/9/main" uri="{B025F937-C7B1-47D3-B67F-A62EFF666E3E}">
          <x14:id>{554D53F6-C839-4097-8871-78425FB3F704}</x14:id>
        </ext>
      </extLst>
    </cfRule>
  </conditionalFormatting>
  <conditionalFormatting sqref="E9">
    <cfRule type="dataBar" priority="15">
      <dataBar>
        <cfvo type="min"/>
        <cfvo type="max"/>
        <color rgb="FF008AEF"/>
      </dataBar>
      <extLst>
        <ext xmlns:x14="http://schemas.microsoft.com/office/spreadsheetml/2009/9/main" uri="{B025F937-C7B1-47D3-B67F-A62EFF666E3E}">
          <x14:id>{4CE3F7A5-627D-4FD7-9D94-68F295BF1369}</x14:id>
        </ext>
      </extLst>
    </cfRule>
  </conditionalFormatting>
  <conditionalFormatting sqref="F9">
    <cfRule type="dataBar" priority="14">
      <dataBar>
        <cfvo type="min"/>
        <cfvo type="max"/>
        <color rgb="FF008AEF"/>
      </dataBar>
      <extLst>
        <ext xmlns:x14="http://schemas.microsoft.com/office/spreadsheetml/2009/9/main" uri="{B025F937-C7B1-47D3-B67F-A62EFF666E3E}">
          <x14:id>{6173BF8C-1004-4E9C-84D4-0478BEED67EB}</x14:id>
        </ext>
      </extLst>
    </cfRule>
  </conditionalFormatting>
  <conditionalFormatting sqref="G9">
    <cfRule type="dataBar" priority="13">
      <dataBar>
        <cfvo type="min"/>
        <cfvo type="max"/>
        <color rgb="FF008AEF"/>
      </dataBar>
      <extLst>
        <ext xmlns:x14="http://schemas.microsoft.com/office/spreadsheetml/2009/9/main" uri="{B025F937-C7B1-47D3-B67F-A62EFF666E3E}">
          <x14:id>{45AC3E99-D2FF-4D84-906E-FC44765731BA}</x14:id>
        </ext>
      </extLst>
    </cfRule>
  </conditionalFormatting>
  <conditionalFormatting sqref="H9">
    <cfRule type="dataBar" priority="12">
      <dataBar>
        <cfvo type="min"/>
        <cfvo type="max"/>
        <color rgb="FF008AEF"/>
      </dataBar>
      <extLst>
        <ext xmlns:x14="http://schemas.microsoft.com/office/spreadsheetml/2009/9/main" uri="{B025F937-C7B1-47D3-B67F-A62EFF666E3E}">
          <x14:id>{33549AB7-229E-4A83-8D0C-6B7F27D77C30}</x14:id>
        </ext>
      </extLst>
    </cfRule>
  </conditionalFormatting>
  <conditionalFormatting sqref="H10">
    <cfRule type="dataBar" priority="11">
      <dataBar>
        <cfvo type="min"/>
        <cfvo type="max"/>
        <color rgb="FF008AEF"/>
      </dataBar>
      <extLst>
        <ext xmlns:x14="http://schemas.microsoft.com/office/spreadsheetml/2009/9/main" uri="{B025F937-C7B1-47D3-B67F-A62EFF666E3E}">
          <x14:id>{CB4AD8BF-741B-4382-A1EA-01F221281E17}</x14:id>
        </ext>
      </extLst>
    </cfRule>
  </conditionalFormatting>
  <conditionalFormatting sqref="G10">
    <cfRule type="dataBar" priority="10">
      <dataBar>
        <cfvo type="min"/>
        <cfvo type="max"/>
        <color rgb="FF008AEF"/>
      </dataBar>
      <extLst>
        <ext xmlns:x14="http://schemas.microsoft.com/office/spreadsheetml/2009/9/main" uri="{B025F937-C7B1-47D3-B67F-A62EFF666E3E}">
          <x14:id>{637516A5-C69E-4CA5-A0B4-D83EA0F87FBA}</x14:id>
        </ext>
      </extLst>
    </cfRule>
  </conditionalFormatting>
  <conditionalFormatting sqref="F10">
    <cfRule type="dataBar" priority="9">
      <dataBar>
        <cfvo type="min"/>
        <cfvo type="max"/>
        <color rgb="FF008AEF"/>
      </dataBar>
      <extLst>
        <ext xmlns:x14="http://schemas.microsoft.com/office/spreadsheetml/2009/9/main" uri="{B025F937-C7B1-47D3-B67F-A62EFF666E3E}">
          <x14:id>{859C31F9-4E14-46DF-9870-55242F40B8DB}</x14:id>
        </ext>
      </extLst>
    </cfRule>
  </conditionalFormatting>
  <conditionalFormatting sqref="E10">
    <cfRule type="dataBar" priority="8">
      <dataBar>
        <cfvo type="min"/>
        <cfvo type="max"/>
        <color rgb="FF008AEF"/>
      </dataBar>
      <extLst>
        <ext xmlns:x14="http://schemas.microsoft.com/office/spreadsheetml/2009/9/main" uri="{B025F937-C7B1-47D3-B67F-A62EFF666E3E}">
          <x14:id>{4F2E773B-5EC6-405F-AC36-D5B6CB3526D2}</x14:id>
        </ext>
      </extLst>
    </cfRule>
  </conditionalFormatting>
  <conditionalFormatting sqref="E11">
    <cfRule type="dataBar" priority="7">
      <dataBar>
        <cfvo type="min"/>
        <cfvo type="max"/>
        <color rgb="FF008AEF"/>
      </dataBar>
      <extLst>
        <ext xmlns:x14="http://schemas.microsoft.com/office/spreadsheetml/2009/9/main" uri="{B025F937-C7B1-47D3-B67F-A62EFF666E3E}">
          <x14:id>{8FB9FA30-9962-450A-9E76-FE6ABCA236B7}</x14:id>
        </ext>
      </extLst>
    </cfRule>
  </conditionalFormatting>
  <conditionalFormatting sqref="F11">
    <cfRule type="dataBar" priority="6">
      <dataBar>
        <cfvo type="min"/>
        <cfvo type="max"/>
        <color rgb="FF008AEF"/>
      </dataBar>
      <extLst>
        <ext xmlns:x14="http://schemas.microsoft.com/office/spreadsheetml/2009/9/main" uri="{B025F937-C7B1-47D3-B67F-A62EFF666E3E}">
          <x14:id>{ACDCFB26-5B16-4A13-8621-88685348C758}</x14:id>
        </ext>
      </extLst>
    </cfRule>
  </conditionalFormatting>
  <conditionalFormatting sqref="G11">
    <cfRule type="dataBar" priority="5">
      <dataBar>
        <cfvo type="min"/>
        <cfvo type="max"/>
        <color rgb="FF008AEF"/>
      </dataBar>
      <extLst>
        <ext xmlns:x14="http://schemas.microsoft.com/office/spreadsheetml/2009/9/main" uri="{B025F937-C7B1-47D3-B67F-A62EFF666E3E}">
          <x14:id>{52494ACB-61F7-4B1F-AFD6-91CE76A3F126}</x14:id>
        </ext>
      </extLst>
    </cfRule>
  </conditionalFormatting>
  <conditionalFormatting sqref="H11">
    <cfRule type="dataBar" priority="4">
      <dataBar>
        <cfvo type="min"/>
        <cfvo type="max"/>
        <color rgb="FF008AEF"/>
      </dataBar>
      <extLst>
        <ext xmlns:x14="http://schemas.microsoft.com/office/spreadsheetml/2009/9/main" uri="{B025F937-C7B1-47D3-B67F-A62EFF666E3E}">
          <x14:id>{6C9780D8-B903-4695-946F-E17F73A43DB5}</x14:id>
        </ext>
      </extLst>
    </cfRule>
  </conditionalFormatting>
  <conditionalFormatting sqref="E14">
    <cfRule type="dataBar" priority="3">
      <dataBar>
        <cfvo type="min"/>
        <cfvo type="max"/>
        <color rgb="FF008AEF"/>
      </dataBar>
      <extLst>
        <ext xmlns:x14="http://schemas.microsoft.com/office/spreadsheetml/2009/9/main" uri="{B025F937-C7B1-47D3-B67F-A62EFF666E3E}">
          <x14:id>{A508566B-AEEB-4BAC-A025-DCD3333AE54A}</x14:id>
        </ext>
      </extLst>
    </cfRule>
  </conditionalFormatting>
  <conditionalFormatting sqref="E15">
    <cfRule type="dataBar" priority="2">
      <dataBar>
        <cfvo type="min"/>
        <cfvo type="max"/>
        <color rgb="FF008AEF"/>
      </dataBar>
      <extLst>
        <ext xmlns:x14="http://schemas.microsoft.com/office/spreadsheetml/2009/9/main" uri="{B025F937-C7B1-47D3-B67F-A62EFF666E3E}">
          <x14:id>{815D08B9-615D-4D09-B2F0-1809AD7771B2}</x14:id>
        </ext>
      </extLst>
    </cfRule>
  </conditionalFormatting>
  <conditionalFormatting sqref="E18">
    <cfRule type="dataBar" priority="1">
      <dataBar>
        <cfvo type="min"/>
        <cfvo type="max"/>
        <color rgb="FF008AEF"/>
      </dataBar>
      <extLst>
        <ext xmlns:x14="http://schemas.microsoft.com/office/spreadsheetml/2009/9/main" uri="{B025F937-C7B1-47D3-B67F-A62EFF666E3E}">
          <x14:id>{B7A2377A-7C00-4D6E-A93E-9517DACA8F95}</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6E9FD740-9482-419F-B8F9-123B9F33A1B1}">
            <x14:dataBar minLength="0" maxLength="100" border="1" negativeBarBorderColorSameAsPositive="0">
              <x14:cfvo type="autoMin"/>
              <x14:cfvo type="autoMax"/>
              <x14:borderColor rgb="FFFFB628"/>
              <x14:negativeFillColor rgb="FFFF0000"/>
              <x14:negativeBorderColor rgb="FFFF0000"/>
              <x14:axisColor rgb="FF000000"/>
            </x14:dataBar>
          </x14:cfRule>
          <xm:sqref>E6</xm:sqref>
        </x14:conditionalFormatting>
        <x14:conditionalFormatting xmlns:xm="http://schemas.microsoft.com/office/excel/2006/main">
          <x14:cfRule type="dataBar" id="{4CD850F3-EB0F-4658-8BE5-EE3D5B7337E0}">
            <x14:dataBar minLength="0" maxLength="100" border="1" negativeBarBorderColorSameAsPositive="0">
              <x14:cfvo type="autoMin"/>
              <x14:cfvo type="autoMax"/>
              <x14:borderColor rgb="FF008AEF"/>
              <x14:negativeFillColor rgb="FFFF0000"/>
              <x14:negativeBorderColor rgb="FFFF0000"/>
              <x14:axisColor rgb="FF000000"/>
            </x14:dataBar>
          </x14:cfRule>
          <xm:sqref>E8</xm:sqref>
        </x14:conditionalFormatting>
        <x14:conditionalFormatting xmlns:xm="http://schemas.microsoft.com/office/excel/2006/main">
          <x14:cfRule type="dataBar" id="{DFC538E7-495D-4953-88F7-33A5DB245BBA}">
            <x14:dataBar minLength="0" maxLength="100" border="1" negativeBarBorderColorSameAsPositive="0">
              <x14:cfvo type="autoMin"/>
              <x14:cfvo type="autoMax"/>
              <x14:borderColor rgb="FF008AEF"/>
              <x14:negativeFillColor rgb="FFFF0000"/>
              <x14:negativeBorderColor rgb="FFFF0000"/>
              <x14:axisColor rgb="FF000000"/>
            </x14:dataBar>
          </x14:cfRule>
          <xm:sqref>F8</xm:sqref>
        </x14:conditionalFormatting>
        <x14:conditionalFormatting xmlns:xm="http://schemas.microsoft.com/office/excel/2006/main">
          <x14:cfRule type="dataBar" id="{2144A5EC-B6D2-49D1-95EF-C3728E4D5D11}">
            <x14:dataBar minLength="0" maxLength="100" border="1" negativeBarBorderColorSameAsPositive="0">
              <x14:cfvo type="autoMin"/>
              <x14:cfvo type="autoMax"/>
              <x14:borderColor rgb="FF008AEF"/>
              <x14:negativeFillColor rgb="FFFF0000"/>
              <x14:negativeBorderColor rgb="FFFF0000"/>
              <x14:axisColor rgb="FF000000"/>
            </x14:dataBar>
          </x14:cfRule>
          <xm:sqref>G8</xm:sqref>
        </x14:conditionalFormatting>
        <x14:conditionalFormatting xmlns:xm="http://schemas.microsoft.com/office/excel/2006/main">
          <x14:cfRule type="dataBar" id="{CE6AFE3A-A531-4140-90E9-7774F896A5DA}">
            <x14:dataBar minLength="0" maxLength="100" border="1" negativeBarBorderColorSameAsPositive="0">
              <x14:cfvo type="autoMin"/>
              <x14:cfvo type="autoMax"/>
              <x14:borderColor rgb="FF008AEF"/>
              <x14:negativeFillColor rgb="FFFF0000"/>
              <x14:negativeBorderColor rgb="FFFF0000"/>
              <x14:axisColor rgb="FF000000"/>
            </x14:dataBar>
          </x14:cfRule>
          <xm:sqref>H8</xm:sqref>
        </x14:conditionalFormatting>
        <x14:conditionalFormatting xmlns:xm="http://schemas.microsoft.com/office/excel/2006/main">
          <x14:cfRule type="dataBar" id="{D0928783-28C1-4648-A0DB-36735933F78B}">
            <x14:dataBar minLength="0" maxLength="100" border="1" negativeBarBorderColorSameAsPositive="0">
              <x14:cfvo type="autoMin"/>
              <x14:cfvo type="autoMax"/>
              <x14:borderColor rgb="FF008AEF"/>
              <x14:negativeFillColor rgb="FFFF0000"/>
              <x14:negativeBorderColor rgb="FFFF0000"/>
              <x14:axisColor rgb="FF000000"/>
            </x14:dataBar>
          </x14:cfRule>
          <xm:sqref>E4</xm:sqref>
        </x14:conditionalFormatting>
        <x14:conditionalFormatting xmlns:xm="http://schemas.microsoft.com/office/excel/2006/main">
          <x14:cfRule type="dataBar" id="{554D53F6-C839-4097-8871-78425FB3F704}">
            <x14:dataBar minLength="0" maxLength="100" border="1" negativeBarBorderColorSameAsPositive="0">
              <x14:cfvo type="autoMin"/>
              <x14:cfvo type="autoMax"/>
              <x14:borderColor rgb="FF008AEF"/>
              <x14:negativeFillColor rgb="FFFF0000"/>
              <x14:negativeBorderColor rgb="FFFF0000"/>
              <x14:axisColor rgb="FF000000"/>
            </x14:dataBar>
          </x14:cfRule>
          <xm:sqref>E7</xm:sqref>
        </x14:conditionalFormatting>
        <x14:conditionalFormatting xmlns:xm="http://schemas.microsoft.com/office/excel/2006/main">
          <x14:cfRule type="dataBar" id="{4CE3F7A5-627D-4FD7-9D94-68F295BF1369}">
            <x14:dataBar minLength="0" maxLength="100" border="1" negativeBarBorderColorSameAsPositive="0">
              <x14:cfvo type="autoMin"/>
              <x14:cfvo type="autoMax"/>
              <x14:borderColor rgb="FF008AEF"/>
              <x14:negativeFillColor rgb="FFFF0000"/>
              <x14:negativeBorderColor rgb="FFFF0000"/>
              <x14:axisColor rgb="FF000000"/>
            </x14:dataBar>
          </x14:cfRule>
          <xm:sqref>E9</xm:sqref>
        </x14:conditionalFormatting>
        <x14:conditionalFormatting xmlns:xm="http://schemas.microsoft.com/office/excel/2006/main">
          <x14:cfRule type="dataBar" id="{6173BF8C-1004-4E9C-84D4-0478BEED67EB}">
            <x14:dataBar minLength="0" maxLength="100" border="1" negativeBarBorderColorSameAsPositive="0">
              <x14:cfvo type="autoMin"/>
              <x14:cfvo type="autoMax"/>
              <x14:borderColor rgb="FF008AEF"/>
              <x14:negativeFillColor rgb="FFFF0000"/>
              <x14:negativeBorderColor rgb="FFFF0000"/>
              <x14:axisColor rgb="FF000000"/>
            </x14:dataBar>
          </x14:cfRule>
          <xm:sqref>F9</xm:sqref>
        </x14:conditionalFormatting>
        <x14:conditionalFormatting xmlns:xm="http://schemas.microsoft.com/office/excel/2006/main">
          <x14:cfRule type="dataBar" id="{45AC3E99-D2FF-4D84-906E-FC44765731BA}">
            <x14:dataBar minLength="0" maxLength="100" border="1" negativeBarBorderColorSameAsPositive="0">
              <x14:cfvo type="autoMin"/>
              <x14:cfvo type="autoMax"/>
              <x14:borderColor rgb="FF008AEF"/>
              <x14:negativeFillColor rgb="FFFF0000"/>
              <x14:negativeBorderColor rgb="FFFF0000"/>
              <x14:axisColor rgb="FF000000"/>
            </x14:dataBar>
          </x14:cfRule>
          <xm:sqref>G9</xm:sqref>
        </x14:conditionalFormatting>
        <x14:conditionalFormatting xmlns:xm="http://schemas.microsoft.com/office/excel/2006/main">
          <x14:cfRule type="dataBar" id="{33549AB7-229E-4A83-8D0C-6B7F27D77C30}">
            <x14:dataBar minLength="0" maxLength="100" border="1" negativeBarBorderColorSameAsPositive="0">
              <x14:cfvo type="autoMin"/>
              <x14:cfvo type="autoMax"/>
              <x14:borderColor rgb="FF008AEF"/>
              <x14:negativeFillColor rgb="FFFF0000"/>
              <x14:negativeBorderColor rgb="FFFF0000"/>
              <x14:axisColor rgb="FF000000"/>
            </x14:dataBar>
          </x14:cfRule>
          <xm:sqref>H9</xm:sqref>
        </x14:conditionalFormatting>
        <x14:conditionalFormatting xmlns:xm="http://schemas.microsoft.com/office/excel/2006/main">
          <x14:cfRule type="dataBar" id="{CB4AD8BF-741B-4382-A1EA-01F221281E17}">
            <x14:dataBar minLength="0" maxLength="100" border="1" negativeBarBorderColorSameAsPositive="0">
              <x14:cfvo type="autoMin"/>
              <x14:cfvo type="autoMax"/>
              <x14:borderColor rgb="FF008AEF"/>
              <x14:negativeFillColor rgb="FFFF0000"/>
              <x14:negativeBorderColor rgb="FFFF0000"/>
              <x14:axisColor rgb="FF000000"/>
            </x14:dataBar>
          </x14:cfRule>
          <xm:sqref>H10</xm:sqref>
        </x14:conditionalFormatting>
        <x14:conditionalFormatting xmlns:xm="http://schemas.microsoft.com/office/excel/2006/main">
          <x14:cfRule type="dataBar" id="{637516A5-C69E-4CA5-A0B4-D83EA0F87FBA}">
            <x14:dataBar minLength="0" maxLength="100" border="1" negativeBarBorderColorSameAsPositive="0">
              <x14:cfvo type="autoMin"/>
              <x14:cfvo type="autoMax"/>
              <x14:borderColor rgb="FF008AEF"/>
              <x14:negativeFillColor rgb="FFFF0000"/>
              <x14:negativeBorderColor rgb="FFFF0000"/>
              <x14:axisColor rgb="FF000000"/>
            </x14:dataBar>
          </x14:cfRule>
          <xm:sqref>G10</xm:sqref>
        </x14:conditionalFormatting>
        <x14:conditionalFormatting xmlns:xm="http://schemas.microsoft.com/office/excel/2006/main">
          <x14:cfRule type="dataBar" id="{859C31F9-4E14-46DF-9870-55242F40B8DB}">
            <x14:dataBar minLength="0" maxLength="100" border="1" negativeBarBorderColorSameAsPositive="0">
              <x14:cfvo type="autoMin"/>
              <x14:cfvo type="autoMax"/>
              <x14:borderColor rgb="FF008AEF"/>
              <x14:negativeFillColor rgb="FFFF0000"/>
              <x14:negativeBorderColor rgb="FFFF0000"/>
              <x14:axisColor rgb="FF000000"/>
            </x14:dataBar>
          </x14:cfRule>
          <xm:sqref>F10</xm:sqref>
        </x14:conditionalFormatting>
        <x14:conditionalFormatting xmlns:xm="http://schemas.microsoft.com/office/excel/2006/main">
          <x14:cfRule type="dataBar" id="{4F2E773B-5EC6-405F-AC36-D5B6CB3526D2}">
            <x14:dataBar minLength="0" maxLength="100" border="1" negativeBarBorderColorSameAsPositive="0">
              <x14:cfvo type="autoMin"/>
              <x14:cfvo type="autoMax"/>
              <x14:borderColor rgb="FF008AEF"/>
              <x14:negativeFillColor rgb="FFFF0000"/>
              <x14:negativeBorderColor rgb="FFFF0000"/>
              <x14:axisColor rgb="FF000000"/>
            </x14:dataBar>
          </x14:cfRule>
          <xm:sqref>E10</xm:sqref>
        </x14:conditionalFormatting>
        <x14:conditionalFormatting xmlns:xm="http://schemas.microsoft.com/office/excel/2006/main">
          <x14:cfRule type="dataBar" id="{8FB9FA30-9962-450A-9E76-FE6ABCA236B7}">
            <x14:dataBar minLength="0" maxLength="100" border="1" negativeBarBorderColorSameAsPositive="0">
              <x14:cfvo type="autoMin"/>
              <x14:cfvo type="autoMax"/>
              <x14:borderColor rgb="FF008AEF"/>
              <x14:negativeFillColor rgb="FFFF0000"/>
              <x14:negativeBorderColor rgb="FFFF0000"/>
              <x14:axisColor rgb="FF000000"/>
            </x14:dataBar>
          </x14:cfRule>
          <xm:sqref>E11</xm:sqref>
        </x14:conditionalFormatting>
        <x14:conditionalFormatting xmlns:xm="http://schemas.microsoft.com/office/excel/2006/main">
          <x14:cfRule type="dataBar" id="{ACDCFB26-5B16-4A13-8621-88685348C758}">
            <x14:dataBar minLength="0" maxLength="100" border="1" negativeBarBorderColorSameAsPositive="0">
              <x14:cfvo type="autoMin"/>
              <x14:cfvo type="autoMax"/>
              <x14:borderColor rgb="FF008AEF"/>
              <x14:negativeFillColor rgb="FFFF0000"/>
              <x14:negativeBorderColor rgb="FFFF0000"/>
              <x14:axisColor rgb="FF000000"/>
            </x14:dataBar>
          </x14:cfRule>
          <xm:sqref>F11</xm:sqref>
        </x14:conditionalFormatting>
        <x14:conditionalFormatting xmlns:xm="http://schemas.microsoft.com/office/excel/2006/main">
          <x14:cfRule type="dataBar" id="{52494ACB-61F7-4B1F-AFD6-91CE76A3F126}">
            <x14:dataBar minLength="0" maxLength="100" border="1" negativeBarBorderColorSameAsPositive="0">
              <x14:cfvo type="autoMin"/>
              <x14:cfvo type="autoMax"/>
              <x14:borderColor rgb="FF008AEF"/>
              <x14:negativeFillColor rgb="FFFF0000"/>
              <x14:negativeBorderColor rgb="FFFF0000"/>
              <x14:axisColor rgb="FF000000"/>
            </x14:dataBar>
          </x14:cfRule>
          <xm:sqref>G11</xm:sqref>
        </x14:conditionalFormatting>
        <x14:conditionalFormatting xmlns:xm="http://schemas.microsoft.com/office/excel/2006/main">
          <x14:cfRule type="dataBar" id="{6C9780D8-B903-4695-946F-E17F73A43DB5}">
            <x14:dataBar minLength="0" maxLength="100" border="1" negativeBarBorderColorSameAsPositive="0">
              <x14:cfvo type="autoMin"/>
              <x14:cfvo type="autoMax"/>
              <x14:borderColor rgb="FF008AEF"/>
              <x14:negativeFillColor rgb="FFFF0000"/>
              <x14:negativeBorderColor rgb="FFFF0000"/>
              <x14:axisColor rgb="FF000000"/>
            </x14:dataBar>
          </x14:cfRule>
          <xm:sqref>H11</xm:sqref>
        </x14:conditionalFormatting>
        <x14:conditionalFormatting xmlns:xm="http://schemas.microsoft.com/office/excel/2006/main">
          <x14:cfRule type="dataBar" id="{A508566B-AEEB-4BAC-A025-DCD3333AE54A}">
            <x14:dataBar minLength="0" maxLength="100" border="1" negativeBarBorderColorSameAsPositive="0">
              <x14:cfvo type="autoMin"/>
              <x14:cfvo type="autoMax"/>
              <x14:borderColor rgb="FF008AEF"/>
              <x14:negativeFillColor rgb="FFFF0000"/>
              <x14:negativeBorderColor rgb="FFFF0000"/>
              <x14:axisColor rgb="FF000000"/>
            </x14:dataBar>
          </x14:cfRule>
          <xm:sqref>E14</xm:sqref>
        </x14:conditionalFormatting>
        <x14:conditionalFormatting xmlns:xm="http://schemas.microsoft.com/office/excel/2006/main">
          <x14:cfRule type="dataBar" id="{815D08B9-615D-4D09-B2F0-1809AD7771B2}">
            <x14:dataBar minLength="0" maxLength="100" border="1" negativeBarBorderColorSameAsPositive="0">
              <x14:cfvo type="autoMin"/>
              <x14:cfvo type="autoMax"/>
              <x14:borderColor rgb="FF008AEF"/>
              <x14:negativeFillColor rgb="FFFF0000"/>
              <x14:negativeBorderColor rgb="FFFF0000"/>
              <x14:axisColor rgb="FF000000"/>
            </x14:dataBar>
          </x14:cfRule>
          <xm:sqref>E15</xm:sqref>
        </x14:conditionalFormatting>
        <x14:conditionalFormatting xmlns:xm="http://schemas.microsoft.com/office/excel/2006/main">
          <x14:cfRule type="dataBar" id="{B7A2377A-7C00-4D6E-A93E-9517DACA8F95}">
            <x14:dataBar minLength="0" maxLength="100" border="1" negativeBarBorderColorSameAsPositive="0">
              <x14:cfvo type="autoMin"/>
              <x14:cfvo type="autoMax"/>
              <x14:borderColor rgb="FF008AEF"/>
              <x14:negativeFillColor rgb="FFFF0000"/>
              <x14:negativeBorderColor rgb="FFFF0000"/>
              <x14:axisColor rgb="FF000000"/>
            </x14:dataBar>
          </x14:cfRule>
          <xm:sqref>E18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workbookViewId="0">
      <pane ySplit="1" topLeftCell="A2" activePane="bottomLeft" state="frozen"/>
      <selection pane="bottomLeft"/>
    </sheetView>
  </sheetViews>
  <sheetFormatPr defaultColWidth="9.140625" defaultRowHeight="16.5" x14ac:dyDescent="0.25"/>
  <cols>
    <col min="1" max="1" width="40.140625" style="68" customWidth="1"/>
    <col min="2" max="2" width="0.7109375" style="19" customWidth="1"/>
    <col min="3" max="3" width="113.5703125" style="40" customWidth="1"/>
    <col min="4" max="4" width="0.7109375" style="20" customWidth="1"/>
    <col min="5" max="5" width="12.85546875" style="35" customWidth="1"/>
    <col min="6" max="6" width="0.7109375" style="20" customWidth="1"/>
    <col min="7" max="29" width="9.140625" style="33"/>
    <col min="30" max="16384" width="9.140625" style="40"/>
  </cols>
  <sheetData>
    <row r="1" spans="1:29" s="57" customFormat="1" ht="23.25" x14ac:dyDescent="0.25">
      <c r="A1" s="62" t="s">
        <v>16841</v>
      </c>
      <c r="B1" s="32"/>
      <c r="D1" s="20"/>
      <c r="E1" s="34" t="s">
        <v>16861</v>
      </c>
      <c r="F1" s="20"/>
      <c r="G1" s="33"/>
      <c r="H1" s="33"/>
      <c r="I1" s="33"/>
      <c r="J1" s="33"/>
      <c r="K1" s="33"/>
      <c r="L1" s="33"/>
      <c r="M1" s="33"/>
      <c r="N1" s="33"/>
      <c r="O1" s="33"/>
      <c r="P1" s="33"/>
      <c r="Q1" s="33"/>
      <c r="R1" s="33"/>
      <c r="S1" s="33"/>
      <c r="T1" s="33"/>
      <c r="U1" s="33"/>
      <c r="V1" s="33"/>
      <c r="W1" s="33"/>
      <c r="X1" s="33"/>
      <c r="Y1" s="33"/>
      <c r="Z1" s="33"/>
      <c r="AA1" s="33"/>
      <c r="AB1" s="33"/>
      <c r="AC1" s="33"/>
    </row>
    <row r="2" spans="1:29" s="20" customFormat="1" ht="3.95" customHeight="1" x14ac:dyDescent="0.25">
      <c r="A2" s="64"/>
      <c r="B2" s="19"/>
      <c r="E2" s="35"/>
      <c r="G2" s="33"/>
      <c r="H2" s="33"/>
      <c r="I2" s="33"/>
      <c r="J2" s="33"/>
      <c r="K2" s="33"/>
      <c r="L2" s="33"/>
      <c r="M2" s="33"/>
      <c r="N2" s="33"/>
      <c r="O2" s="33"/>
      <c r="P2" s="33"/>
      <c r="Q2" s="33"/>
      <c r="R2" s="33"/>
      <c r="S2" s="33"/>
      <c r="T2" s="33"/>
      <c r="U2" s="33"/>
      <c r="V2" s="33"/>
      <c r="W2" s="33"/>
      <c r="X2" s="33"/>
      <c r="Y2" s="33"/>
      <c r="Z2" s="33"/>
      <c r="AA2" s="33"/>
      <c r="AB2" s="33"/>
      <c r="AC2" s="33"/>
    </row>
    <row r="3" spans="1:29" s="61" customFormat="1" ht="18.75" x14ac:dyDescent="0.25">
      <c r="A3" s="65" t="s">
        <v>16846</v>
      </c>
      <c r="B3" s="19"/>
      <c r="C3" s="59"/>
      <c r="D3" s="38"/>
      <c r="E3" s="60"/>
      <c r="F3" s="38"/>
      <c r="G3" s="33"/>
      <c r="H3" s="33"/>
      <c r="I3" s="33"/>
      <c r="J3" s="33"/>
      <c r="K3" s="33"/>
      <c r="L3" s="33"/>
      <c r="M3" s="33"/>
      <c r="N3" s="33"/>
      <c r="O3" s="33"/>
      <c r="P3" s="33"/>
      <c r="Q3" s="33"/>
      <c r="R3" s="33"/>
      <c r="S3" s="39" t="s">
        <v>16979</v>
      </c>
      <c r="T3" s="33"/>
      <c r="U3" s="33"/>
      <c r="V3" s="33"/>
      <c r="W3" s="33"/>
      <c r="X3" s="33"/>
      <c r="Y3" s="33"/>
      <c r="Z3" s="33"/>
      <c r="AA3" s="33"/>
      <c r="AB3" s="33"/>
      <c r="AC3" s="33"/>
    </row>
    <row r="4" spans="1:29" ht="21" customHeight="1" x14ac:dyDescent="0.25">
      <c r="A4" s="67" t="s">
        <v>16888</v>
      </c>
      <c r="C4" s="47" t="str">
        <f ca="1">VLOOKUP(E4,'Room Data'!A4:AI2337,35)</f>
        <v>Blood-Paths of the Wounded Watchtower</v>
      </c>
      <c r="E4" s="35">
        <f ca="1">RANDBETWEEN(1,2334)</f>
        <v>174</v>
      </c>
    </row>
    <row r="5" spans="1:29" s="42" customFormat="1" ht="3.95" customHeight="1" x14ac:dyDescent="0.25">
      <c r="A5" s="69"/>
      <c r="B5" s="19"/>
      <c r="D5" s="44"/>
      <c r="E5" s="35"/>
      <c r="F5" s="44"/>
      <c r="G5" s="33"/>
      <c r="H5" s="33"/>
      <c r="I5" s="33"/>
      <c r="J5" s="33"/>
      <c r="K5" s="33"/>
      <c r="L5" s="33"/>
      <c r="M5" s="33"/>
      <c r="N5" s="33"/>
      <c r="O5" s="33"/>
      <c r="P5" s="33"/>
      <c r="Q5" s="33"/>
      <c r="R5" s="33"/>
      <c r="S5" s="33"/>
      <c r="T5" s="33"/>
      <c r="U5" s="33"/>
      <c r="V5" s="33"/>
      <c r="W5" s="33"/>
      <c r="X5" s="33"/>
      <c r="Y5" s="33"/>
      <c r="Z5" s="33"/>
      <c r="AA5" s="33"/>
      <c r="AB5" s="33"/>
      <c r="AC5" s="33"/>
    </row>
    <row r="6" spans="1:29" s="61" customFormat="1" ht="18.75" x14ac:dyDescent="0.25">
      <c r="A6" s="65" t="s">
        <v>16847</v>
      </c>
      <c r="B6" s="19"/>
      <c r="C6" s="59"/>
      <c r="D6" s="44"/>
      <c r="E6" s="60"/>
      <c r="F6" s="44"/>
      <c r="G6" s="33"/>
      <c r="H6" s="33"/>
      <c r="I6" s="33"/>
      <c r="J6" s="33"/>
      <c r="K6" s="33"/>
      <c r="L6" s="33"/>
      <c r="M6" s="33"/>
      <c r="N6" s="33"/>
      <c r="O6" s="33"/>
      <c r="P6" s="33"/>
      <c r="Q6" s="33"/>
      <c r="R6" s="33"/>
      <c r="S6" s="33"/>
      <c r="T6" s="33"/>
      <c r="U6" s="33"/>
      <c r="V6" s="33"/>
      <c r="W6" s="33"/>
      <c r="X6" s="33"/>
      <c r="Y6" s="33"/>
      <c r="Z6" s="33"/>
      <c r="AA6" s="33"/>
      <c r="AB6" s="33"/>
      <c r="AC6" s="33"/>
    </row>
    <row r="7" spans="1:29" ht="80.099999999999994" customHeight="1" x14ac:dyDescent="0.25">
      <c r="A7" s="67" t="s">
        <v>16889</v>
      </c>
      <c r="C7" s="48" t="str">
        <f ca="1">VLOOKUP(E7,'Room Types'!$A$3:$G$1002,2)</f>
        <v>Crumbling Cave (S-M): A cave which is about to collapse. [R0344]</v>
      </c>
      <c r="D7" s="44"/>
      <c r="E7" s="35">
        <f t="shared" ref="E7:E12" ca="1" si="0">RANDBETWEEN(1,1000)</f>
        <v>280</v>
      </c>
      <c r="F7" s="44"/>
    </row>
    <row r="8" spans="1:29" ht="80.099999999999994" customHeight="1" x14ac:dyDescent="0.25">
      <c r="A8" s="67" t="s">
        <v>16890</v>
      </c>
      <c r="C8" s="47" t="str">
        <f ca="1">VLOOKUP(E8,'Room Types'!$A$3:$G$1002,3)</f>
        <v>Sludge Pit (T-S-M): A pit that is filled with thick mud. Different from a cesspit, in that a cesspit is filled with trash, and a sludge pit is an intentionally-fashioned death trap that is very difficult to get out of. [R1033]</v>
      </c>
      <c r="D8" s="44"/>
      <c r="E8" s="35">
        <f t="shared" ca="1" si="0"/>
        <v>783</v>
      </c>
      <c r="F8" s="44"/>
    </row>
    <row r="9" spans="1:29" ht="80.099999999999994" customHeight="1" x14ac:dyDescent="0.25">
      <c r="A9" s="67" t="s">
        <v>16891</v>
      </c>
      <c r="C9" s="48" t="str">
        <f ca="1">VLOOKUP(E9,'Room Types'!$A$3:$G$1002,4)</f>
        <v>State Chamber (S-M): Similar to a council chamber, but also intended for the use of trusted visitors. [R1051]</v>
      </c>
      <c r="D9" s="44"/>
      <c r="E9" s="35">
        <f t="shared" ca="1" si="0"/>
        <v>782</v>
      </c>
      <c r="F9" s="44"/>
    </row>
    <row r="10" spans="1:29" ht="80.099999999999994" customHeight="1" x14ac:dyDescent="0.25">
      <c r="A10" s="67" t="s">
        <v>16892</v>
      </c>
      <c r="C10" s="47" t="str">
        <f ca="1">VLOOKUP(E10,'Room Types'!$A$3:$G$1002,5)</f>
        <v>Puteus (S-M-L): A Roman-themed cistern or cistern room. [R0891]</v>
      </c>
      <c r="E10" s="35">
        <f t="shared" ca="1" si="0"/>
        <v>670</v>
      </c>
    </row>
    <row r="11" spans="1:29" ht="80.099999999999994" customHeight="1" x14ac:dyDescent="0.25">
      <c r="A11" s="67" t="s">
        <v>16893</v>
      </c>
      <c r="B11" s="18"/>
      <c r="C11" s="48" t="str">
        <f ca="1">VLOOKUP(E11,'Room Types'!$A$3:$G$1002,6)</f>
        <v>Garderobe Chamber (S-M): A room filled with multiple garderobe alcoves. Commonly found near barracks, quarters, etc. [R0516]</v>
      </c>
      <c r="D11" s="50"/>
      <c r="E11" s="35">
        <f t="shared" ca="1" si="0"/>
        <v>345</v>
      </c>
      <c r="F11" s="50"/>
      <c r="G11" s="52"/>
      <c r="H11" s="52"/>
      <c r="I11" s="52"/>
      <c r="J11" s="52"/>
      <c r="K11" s="52"/>
      <c r="L11" s="52"/>
      <c r="M11" s="52"/>
      <c r="N11" s="52"/>
      <c r="O11" s="52"/>
      <c r="P11" s="52"/>
      <c r="Q11" s="52"/>
      <c r="R11" s="52"/>
      <c r="S11" s="52"/>
      <c r="T11" s="52"/>
      <c r="U11" s="52"/>
      <c r="V11" s="52"/>
      <c r="W11" s="52"/>
      <c r="X11" s="52"/>
      <c r="Y11" s="52"/>
      <c r="Z11" s="52"/>
      <c r="AA11" s="52"/>
      <c r="AB11" s="52"/>
      <c r="AC11" s="52"/>
    </row>
    <row r="12" spans="1:29" ht="80.099999999999994" customHeight="1" x14ac:dyDescent="0.25">
      <c r="A12" s="67" t="s">
        <v>16894</v>
      </c>
      <c r="C12" s="47" t="str">
        <f ca="1">VLOOKUP(E12,'Room Types'!$A$3:$G$1002,7)</f>
        <v>Ah Hwt (S-M): An Egyptyian-themed tomb or vertical tomb shaft. [R0020]</v>
      </c>
      <c r="D12" s="44"/>
      <c r="E12" s="35">
        <f t="shared" ca="1" si="0"/>
        <v>20</v>
      </c>
      <c r="F12" s="44"/>
    </row>
    <row r="13" spans="1:29" s="42" customFormat="1" ht="3.95" customHeight="1" x14ac:dyDescent="0.25">
      <c r="A13" s="69"/>
      <c r="B13" s="19"/>
      <c r="D13" s="44"/>
      <c r="E13" s="35"/>
      <c r="F13" s="44"/>
      <c r="G13" s="33"/>
      <c r="H13" s="33"/>
      <c r="I13" s="33"/>
      <c r="J13" s="33"/>
      <c r="K13" s="33"/>
      <c r="L13" s="33"/>
      <c r="M13" s="33"/>
      <c r="N13" s="33"/>
      <c r="O13" s="33"/>
      <c r="P13" s="33"/>
      <c r="Q13" s="33"/>
      <c r="R13" s="33"/>
      <c r="S13" s="33"/>
      <c r="T13" s="33"/>
      <c r="U13" s="33"/>
      <c r="V13" s="33"/>
      <c r="W13" s="33"/>
      <c r="X13" s="33"/>
      <c r="Y13" s="33"/>
      <c r="Z13" s="33"/>
      <c r="AA13" s="33"/>
      <c r="AB13" s="33"/>
      <c r="AC13" s="33"/>
    </row>
    <row r="14" spans="1:29" s="20" customFormat="1" ht="3.95" customHeight="1" x14ac:dyDescent="0.25">
      <c r="A14" s="64"/>
      <c r="B14" s="19"/>
      <c r="D14" s="44"/>
      <c r="F14" s="44"/>
      <c r="G14" s="33"/>
      <c r="H14" s="33"/>
      <c r="I14" s="33"/>
      <c r="J14" s="33"/>
      <c r="K14" s="33"/>
      <c r="L14" s="33"/>
      <c r="M14" s="33"/>
      <c r="N14" s="33"/>
      <c r="O14" s="33"/>
      <c r="P14" s="33"/>
      <c r="Q14" s="33"/>
      <c r="R14" s="33"/>
      <c r="S14" s="33"/>
      <c r="T14" s="33"/>
      <c r="U14" s="33"/>
      <c r="V14" s="33"/>
      <c r="W14" s="33"/>
      <c r="X14" s="33"/>
      <c r="Y14" s="33"/>
      <c r="Z14" s="33"/>
      <c r="AA14" s="33"/>
      <c r="AB14" s="33"/>
      <c r="AC14" s="33"/>
    </row>
    <row r="15" spans="1:29" s="33" customFormat="1" x14ac:dyDescent="0.25">
      <c r="A15" s="70"/>
      <c r="B15" s="55"/>
      <c r="D15" s="44"/>
      <c r="E15" s="35"/>
      <c r="F15" s="44"/>
    </row>
    <row r="16" spans="1:29" s="33" customFormat="1" x14ac:dyDescent="0.25">
      <c r="A16" s="34" t="s">
        <v>16975</v>
      </c>
      <c r="B16" s="55"/>
      <c r="D16" s="44"/>
      <c r="E16" s="35"/>
      <c r="F16" s="44"/>
    </row>
    <row r="17" spans="1:6" s="33" customFormat="1" x14ac:dyDescent="0.25">
      <c r="A17" s="70"/>
      <c r="B17" s="55"/>
      <c r="D17" s="20"/>
      <c r="E17" s="35"/>
      <c r="F17" s="20"/>
    </row>
    <row r="18" spans="1:6" s="33" customFormat="1" x14ac:dyDescent="0.25">
      <c r="A18" s="34" t="s">
        <v>16978</v>
      </c>
      <c r="B18" s="55"/>
      <c r="D18" s="20"/>
      <c r="E18" s="35"/>
      <c r="F18" s="20"/>
    </row>
    <row r="19" spans="1:6" s="33" customFormat="1" x14ac:dyDescent="0.25">
      <c r="A19" s="70"/>
      <c r="B19" s="55"/>
      <c r="D19" s="20"/>
      <c r="E19" s="35"/>
      <c r="F19" s="20"/>
    </row>
    <row r="20" spans="1:6" s="33" customFormat="1" x14ac:dyDescent="0.25">
      <c r="A20" s="70"/>
      <c r="B20" s="55"/>
      <c r="D20" s="20"/>
      <c r="E20" s="35"/>
      <c r="F20" s="20"/>
    </row>
    <row r="21" spans="1:6" s="33" customFormat="1" x14ac:dyDescent="0.25">
      <c r="A21" s="70"/>
      <c r="B21" s="55"/>
      <c r="D21" s="20"/>
      <c r="E21" s="35"/>
      <c r="F21" s="20"/>
    </row>
    <row r="22" spans="1:6" s="33" customFormat="1" x14ac:dyDescent="0.25">
      <c r="A22" s="70"/>
      <c r="B22" s="55"/>
      <c r="D22" s="20"/>
      <c r="E22" s="35"/>
      <c r="F22" s="20"/>
    </row>
    <row r="23" spans="1:6" s="33" customFormat="1" x14ac:dyDescent="0.25">
      <c r="A23" s="70"/>
      <c r="B23" s="55"/>
      <c r="D23" s="20"/>
      <c r="E23" s="35"/>
      <c r="F23" s="20"/>
    </row>
    <row r="24" spans="1:6" s="33" customFormat="1" x14ac:dyDescent="0.25">
      <c r="A24" s="70"/>
      <c r="B24" s="55"/>
      <c r="D24" s="20"/>
      <c r="E24" s="35"/>
      <c r="F24" s="20"/>
    </row>
    <row r="25" spans="1:6" s="33" customFormat="1" x14ac:dyDescent="0.25">
      <c r="A25" s="70"/>
      <c r="B25" s="55"/>
      <c r="D25" s="20"/>
      <c r="E25" s="35"/>
      <c r="F25" s="20"/>
    </row>
    <row r="26" spans="1:6" s="33" customFormat="1" x14ac:dyDescent="0.25">
      <c r="A26" s="70"/>
      <c r="B26" s="55"/>
      <c r="D26" s="20"/>
      <c r="E26" s="35"/>
      <c r="F26" s="20"/>
    </row>
    <row r="27" spans="1:6" s="33" customFormat="1" x14ac:dyDescent="0.25">
      <c r="A27" s="70"/>
      <c r="B27" s="55"/>
      <c r="D27" s="20"/>
      <c r="E27" s="35"/>
      <c r="F27" s="20"/>
    </row>
    <row r="28" spans="1:6" s="33" customFormat="1" x14ac:dyDescent="0.25">
      <c r="A28" s="70"/>
      <c r="B28" s="55"/>
      <c r="D28" s="20"/>
      <c r="E28" s="35"/>
      <c r="F28" s="20"/>
    </row>
    <row r="29" spans="1:6" s="33" customFormat="1" x14ac:dyDescent="0.25">
      <c r="A29" s="70"/>
      <c r="B29" s="55"/>
      <c r="D29" s="20"/>
      <c r="E29" s="35"/>
      <c r="F29" s="20"/>
    </row>
    <row r="30" spans="1:6" s="33" customFormat="1" x14ac:dyDescent="0.25">
      <c r="A30" s="70"/>
      <c r="B30" s="55"/>
      <c r="D30" s="20"/>
      <c r="E30" s="35"/>
      <c r="F30" s="20"/>
    </row>
    <row r="31" spans="1:6" s="33" customFormat="1" x14ac:dyDescent="0.25">
      <c r="A31" s="70"/>
      <c r="B31" s="55"/>
      <c r="D31" s="20"/>
      <c r="E31" s="35"/>
      <c r="F31" s="20"/>
    </row>
    <row r="32" spans="1:6" s="33" customFormat="1" x14ac:dyDescent="0.25">
      <c r="A32" s="70"/>
      <c r="B32" s="55"/>
      <c r="D32" s="20"/>
      <c r="E32" s="35"/>
      <c r="F32" s="20"/>
    </row>
    <row r="33" spans="1:6" s="33" customFormat="1" x14ac:dyDescent="0.25">
      <c r="A33" s="70"/>
      <c r="B33" s="55"/>
      <c r="D33" s="20"/>
      <c r="E33" s="35"/>
      <c r="F33" s="20"/>
    </row>
    <row r="34" spans="1:6" s="33" customFormat="1" x14ac:dyDescent="0.25">
      <c r="A34" s="70"/>
      <c r="B34" s="55"/>
      <c r="D34" s="20"/>
      <c r="E34" s="35"/>
      <c r="F34" s="20"/>
    </row>
    <row r="35" spans="1:6" s="33" customFormat="1" x14ac:dyDescent="0.25">
      <c r="A35" s="70"/>
      <c r="B35" s="55"/>
      <c r="D35" s="20"/>
      <c r="E35" s="35"/>
      <c r="F35" s="20"/>
    </row>
    <row r="36" spans="1:6" s="33" customFormat="1" x14ac:dyDescent="0.25">
      <c r="A36" s="70"/>
      <c r="B36" s="55"/>
      <c r="D36" s="20"/>
      <c r="E36" s="35"/>
      <c r="F36" s="20"/>
    </row>
    <row r="37" spans="1:6" s="33" customFormat="1" x14ac:dyDescent="0.25">
      <c r="A37" s="70"/>
      <c r="B37" s="55"/>
      <c r="D37" s="20"/>
      <c r="E37" s="35"/>
      <c r="F37" s="20"/>
    </row>
    <row r="38" spans="1:6" s="33" customFormat="1" x14ac:dyDescent="0.25">
      <c r="A38" s="70"/>
      <c r="B38" s="55"/>
      <c r="D38" s="20"/>
      <c r="E38" s="35"/>
      <c r="F38" s="20"/>
    </row>
    <row r="39" spans="1:6" s="33" customFormat="1" x14ac:dyDescent="0.25">
      <c r="A39" s="70"/>
      <c r="B39" s="55"/>
      <c r="D39" s="20"/>
      <c r="E39" s="35"/>
      <c r="F39" s="20"/>
    </row>
    <row r="40" spans="1:6" s="33" customFormat="1" x14ac:dyDescent="0.25">
      <c r="A40" s="70"/>
      <c r="B40" s="55"/>
      <c r="D40" s="20"/>
      <c r="E40" s="35"/>
      <c r="F40" s="20"/>
    </row>
    <row r="41" spans="1:6" s="33" customFormat="1" x14ac:dyDescent="0.25">
      <c r="A41" s="70"/>
      <c r="B41" s="55"/>
      <c r="D41" s="20"/>
      <c r="E41" s="35"/>
      <c r="F41" s="20"/>
    </row>
    <row r="42" spans="1:6" s="33" customFormat="1" x14ac:dyDescent="0.25">
      <c r="A42" s="70"/>
      <c r="B42" s="55"/>
      <c r="D42" s="20"/>
      <c r="E42" s="35"/>
      <c r="F42" s="20"/>
    </row>
    <row r="43" spans="1:6" s="33" customFormat="1" x14ac:dyDescent="0.25">
      <c r="A43" s="70"/>
      <c r="B43" s="55"/>
      <c r="D43" s="20"/>
      <c r="E43" s="35"/>
      <c r="F43" s="20"/>
    </row>
    <row r="44" spans="1:6" s="33" customFormat="1" x14ac:dyDescent="0.25">
      <c r="A44" s="70"/>
      <c r="B44" s="55"/>
      <c r="D44" s="20"/>
      <c r="E44" s="35"/>
      <c r="F44" s="20"/>
    </row>
    <row r="45" spans="1:6" s="33" customFormat="1" x14ac:dyDescent="0.25">
      <c r="A45" s="70"/>
      <c r="B45" s="55"/>
      <c r="D45" s="20"/>
      <c r="E45" s="35"/>
      <c r="F45" s="20"/>
    </row>
    <row r="46" spans="1:6" s="33" customFormat="1" x14ac:dyDescent="0.25">
      <c r="A46" s="70"/>
      <c r="B46" s="55"/>
      <c r="D46" s="20"/>
      <c r="E46" s="35"/>
      <c r="F46" s="20"/>
    </row>
    <row r="47" spans="1:6" s="33" customFormat="1" x14ac:dyDescent="0.25">
      <c r="A47" s="70"/>
      <c r="B47" s="55"/>
      <c r="D47" s="20"/>
      <c r="E47" s="35"/>
      <c r="F47" s="20"/>
    </row>
    <row r="48" spans="1:6" s="33" customFormat="1" x14ac:dyDescent="0.25">
      <c r="A48" s="70"/>
      <c r="B48" s="55"/>
      <c r="D48" s="20"/>
      <c r="E48" s="35"/>
      <c r="F48" s="20"/>
    </row>
    <row r="49" spans="1:6" s="33" customFormat="1" x14ac:dyDescent="0.25">
      <c r="A49" s="70"/>
      <c r="B49" s="55"/>
      <c r="D49" s="20"/>
      <c r="E49" s="35"/>
      <c r="F49" s="20"/>
    </row>
    <row r="50" spans="1:6" s="33" customFormat="1" x14ac:dyDescent="0.25">
      <c r="A50" s="70"/>
      <c r="B50" s="55"/>
      <c r="D50" s="20"/>
      <c r="E50" s="35"/>
      <c r="F50" s="20"/>
    </row>
    <row r="51" spans="1:6" s="33" customFormat="1" x14ac:dyDescent="0.25">
      <c r="A51" s="70"/>
      <c r="B51" s="55"/>
      <c r="D51" s="20"/>
      <c r="E51" s="35"/>
      <c r="F51" s="20"/>
    </row>
    <row r="52" spans="1:6" s="33" customFormat="1" x14ac:dyDescent="0.25">
      <c r="A52" s="70"/>
      <c r="B52" s="55"/>
      <c r="D52" s="20"/>
      <c r="E52" s="35"/>
      <c r="F52" s="20"/>
    </row>
    <row r="53" spans="1:6" s="33" customFormat="1" x14ac:dyDescent="0.25">
      <c r="A53" s="70"/>
      <c r="B53" s="55"/>
      <c r="D53" s="20"/>
      <c r="E53" s="35"/>
      <c r="F53" s="20"/>
    </row>
    <row r="54" spans="1:6" s="33" customFormat="1" x14ac:dyDescent="0.25">
      <c r="A54" s="70"/>
      <c r="B54" s="55"/>
      <c r="D54" s="20"/>
      <c r="E54" s="35"/>
      <c r="F54" s="20"/>
    </row>
    <row r="55" spans="1:6" s="33" customFormat="1" x14ac:dyDescent="0.25">
      <c r="A55" s="70"/>
      <c r="B55" s="55"/>
      <c r="D55" s="20"/>
      <c r="E55" s="35"/>
      <c r="F55" s="20"/>
    </row>
    <row r="56" spans="1:6" s="33" customFormat="1" x14ac:dyDescent="0.25">
      <c r="A56" s="70"/>
      <c r="B56" s="55"/>
      <c r="D56" s="20"/>
      <c r="E56" s="35"/>
      <c r="F56" s="20"/>
    </row>
    <row r="57" spans="1:6" s="33" customFormat="1" x14ac:dyDescent="0.25">
      <c r="A57" s="70"/>
      <c r="B57" s="55"/>
      <c r="D57" s="20"/>
      <c r="E57" s="35"/>
      <c r="F57" s="20"/>
    </row>
    <row r="58" spans="1:6" s="33" customFormat="1" x14ac:dyDescent="0.25">
      <c r="A58" s="70"/>
      <c r="B58" s="55"/>
      <c r="D58" s="20"/>
      <c r="E58" s="35"/>
      <c r="F58" s="20"/>
    </row>
    <row r="59" spans="1:6" s="33" customFormat="1" x14ac:dyDescent="0.25">
      <c r="A59" s="70"/>
      <c r="B59" s="55"/>
      <c r="D59" s="20"/>
      <c r="E59" s="35"/>
      <c r="F59" s="20"/>
    </row>
    <row r="60" spans="1:6" s="33" customFormat="1" x14ac:dyDescent="0.25">
      <c r="A60" s="70"/>
      <c r="B60" s="55"/>
      <c r="D60" s="20"/>
      <c r="E60" s="35"/>
      <c r="F60" s="20"/>
    </row>
    <row r="61" spans="1:6" s="33" customFormat="1" x14ac:dyDescent="0.25">
      <c r="A61" s="70"/>
      <c r="B61" s="55"/>
      <c r="D61" s="20"/>
      <c r="E61" s="35"/>
      <c r="F61" s="20"/>
    </row>
    <row r="62" spans="1:6" s="33" customFormat="1" x14ac:dyDescent="0.25">
      <c r="A62" s="70"/>
      <c r="B62" s="55"/>
      <c r="D62" s="20"/>
      <c r="E62" s="35"/>
      <c r="F62" s="20"/>
    </row>
    <row r="63" spans="1:6" s="33" customFormat="1" x14ac:dyDescent="0.25">
      <c r="A63" s="70"/>
      <c r="B63" s="55"/>
      <c r="D63" s="20"/>
      <c r="E63" s="35"/>
      <c r="F63" s="20"/>
    </row>
    <row r="64" spans="1:6" s="33" customFormat="1" x14ac:dyDescent="0.25">
      <c r="A64" s="70"/>
      <c r="B64" s="55"/>
      <c r="D64" s="20"/>
      <c r="E64" s="35"/>
      <c r="F64" s="20"/>
    </row>
  </sheetData>
  <conditionalFormatting sqref="E4">
    <cfRule type="dataBar" priority="7">
      <dataBar>
        <cfvo type="min"/>
        <cfvo type="max"/>
        <color rgb="FF008AEF"/>
      </dataBar>
      <extLst>
        <ext xmlns:x14="http://schemas.microsoft.com/office/spreadsheetml/2009/9/main" uri="{B025F937-C7B1-47D3-B67F-A62EFF666E3E}">
          <x14:id>{5A73A5D3-097D-408B-9F7D-49C77B2369C2}</x14:id>
        </ext>
      </extLst>
    </cfRule>
  </conditionalFormatting>
  <conditionalFormatting sqref="E7">
    <cfRule type="dataBar" priority="6">
      <dataBar>
        <cfvo type="min"/>
        <cfvo type="max"/>
        <color rgb="FF008AEF"/>
      </dataBar>
      <extLst>
        <ext xmlns:x14="http://schemas.microsoft.com/office/spreadsheetml/2009/9/main" uri="{B025F937-C7B1-47D3-B67F-A62EFF666E3E}">
          <x14:id>{D8C36854-40C2-409B-A2BB-7279189994C8}</x14:id>
        </ext>
      </extLst>
    </cfRule>
  </conditionalFormatting>
  <conditionalFormatting sqref="E8">
    <cfRule type="dataBar" priority="5">
      <dataBar>
        <cfvo type="min"/>
        <cfvo type="max"/>
        <color rgb="FF008AEF"/>
      </dataBar>
      <extLst>
        <ext xmlns:x14="http://schemas.microsoft.com/office/spreadsheetml/2009/9/main" uri="{B025F937-C7B1-47D3-B67F-A62EFF666E3E}">
          <x14:id>{E35B997D-B078-40E7-B73F-AF59D8EA59EB}</x14:id>
        </ext>
      </extLst>
    </cfRule>
  </conditionalFormatting>
  <conditionalFormatting sqref="E9">
    <cfRule type="dataBar" priority="4">
      <dataBar>
        <cfvo type="min"/>
        <cfvo type="max"/>
        <color rgb="FF008AEF"/>
      </dataBar>
      <extLst>
        <ext xmlns:x14="http://schemas.microsoft.com/office/spreadsheetml/2009/9/main" uri="{B025F937-C7B1-47D3-B67F-A62EFF666E3E}">
          <x14:id>{9DAD0DCE-DE08-4DF2-9EF8-2F373F1B6BFA}</x14:id>
        </ext>
      </extLst>
    </cfRule>
  </conditionalFormatting>
  <conditionalFormatting sqref="E10">
    <cfRule type="dataBar" priority="3">
      <dataBar>
        <cfvo type="min"/>
        <cfvo type="max"/>
        <color rgb="FF008AEF"/>
      </dataBar>
      <extLst>
        <ext xmlns:x14="http://schemas.microsoft.com/office/spreadsheetml/2009/9/main" uri="{B025F937-C7B1-47D3-B67F-A62EFF666E3E}">
          <x14:id>{8C6C9162-CE67-45D6-BD8E-902067540BDF}</x14:id>
        </ext>
      </extLst>
    </cfRule>
  </conditionalFormatting>
  <conditionalFormatting sqref="E11">
    <cfRule type="dataBar" priority="2">
      <dataBar>
        <cfvo type="min"/>
        <cfvo type="max"/>
        <color rgb="FF008AEF"/>
      </dataBar>
      <extLst>
        <ext xmlns:x14="http://schemas.microsoft.com/office/spreadsheetml/2009/9/main" uri="{B025F937-C7B1-47D3-B67F-A62EFF666E3E}">
          <x14:id>{DCBA4178-B578-4C6C-8DD4-24B5099D4825}</x14:id>
        </ext>
      </extLst>
    </cfRule>
  </conditionalFormatting>
  <conditionalFormatting sqref="E12">
    <cfRule type="dataBar" priority="1">
      <dataBar>
        <cfvo type="min"/>
        <cfvo type="max"/>
        <color rgb="FF008AEF"/>
      </dataBar>
      <extLst>
        <ext xmlns:x14="http://schemas.microsoft.com/office/spreadsheetml/2009/9/main" uri="{B025F937-C7B1-47D3-B67F-A62EFF666E3E}">
          <x14:id>{D66C526A-7391-4699-81F4-2BC97DFDE590}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5A73A5D3-097D-408B-9F7D-49C77B2369C2}">
            <x14:dataBar minLength="0" maxLength="100" border="1" negativeBarBorderColorSameAsPositive="0">
              <x14:cfvo type="autoMin"/>
              <x14:cfvo type="autoMax"/>
              <x14:borderColor rgb="FF008AEF"/>
              <x14:negativeFillColor rgb="FFFF0000"/>
              <x14:negativeBorderColor rgb="FFFF0000"/>
              <x14:axisColor rgb="FF000000"/>
            </x14:dataBar>
          </x14:cfRule>
          <xm:sqref>E4</xm:sqref>
        </x14:conditionalFormatting>
        <x14:conditionalFormatting xmlns:xm="http://schemas.microsoft.com/office/excel/2006/main">
          <x14:cfRule type="dataBar" id="{D8C36854-40C2-409B-A2BB-7279189994C8}">
            <x14:dataBar minLength="0" maxLength="100" border="1" negativeBarBorderColorSameAsPositive="0">
              <x14:cfvo type="autoMin"/>
              <x14:cfvo type="autoMax"/>
              <x14:borderColor rgb="FF008AEF"/>
              <x14:negativeFillColor rgb="FFFF0000"/>
              <x14:negativeBorderColor rgb="FFFF0000"/>
              <x14:axisColor rgb="FF000000"/>
            </x14:dataBar>
          </x14:cfRule>
          <xm:sqref>E7</xm:sqref>
        </x14:conditionalFormatting>
        <x14:conditionalFormatting xmlns:xm="http://schemas.microsoft.com/office/excel/2006/main">
          <x14:cfRule type="dataBar" id="{E35B997D-B078-40E7-B73F-AF59D8EA59EB}">
            <x14:dataBar minLength="0" maxLength="100" border="1" negativeBarBorderColorSameAsPositive="0">
              <x14:cfvo type="autoMin"/>
              <x14:cfvo type="autoMax"/>
              <x14:borderColor rgb="FF008AEF"/>
              <x14:negativeFillColor rgb="FFFF0000"/>
              <x14:negativeBorderColor rgb="FFFF0000"/>
              <x14:axisColor rgb="FF000000"/>
            </x14:dataBar>
          </x14:cfRule>
          <xm:sqref>E8</xm:sqref>
        </x14:conditionalFormatting>
        <x14:conditionalFormatting xmlns:xm="http://schemas.microsoft.com/office/excel/2006/main">
          <x14:cfRule type="dataBar" id="{9DAD0DCE-DE08-4DF2-9EF8-2F373F1B6BFA}">
            <x14:dataBar minLength="0" maxLength="100" border="1" negativeBarBorderColorSameAsPositive="0">
              <x14:cfvo type="autoMin"/>
              <x14:cfvo type="autoMax"/>
              <x14:borderColor rgb="FF008AEF"/>
              <x14:negativeFillColor rgb="FFFF0000"/>
              <x14:negativeBorderColor rgb="FFFF0000"/>
              <x14:axisColor rgb="FF000000"/>
            </x14:dataBar>
          </x14:cfRule>
          <xm:sqref>E9</xm:sqref>
        </x14:conditionalFormatting>
        <x14:conditionalFormatting xmlns:xm="http://schemas.microsoft.com/office/excel/2006/main">
          <x14:cfRule type="dataBar" id="{8C6C9162-CE67-45D6-BD8E-902067540BDF}">
            <x14:dataBar minLength="0" maxLength="100" border="1" negativeBarBorderColorSameAsPositive="0">
              <x14:cfvo type="autoMin"/>
              <x14:cfvo type="autoMax"/>
              <x14:borderColor rgb="FF008AEF"/>
              <x14:negativeFillColor rgb="FFFF0000"/>
              <x14:negativeBorderColor rgb="FFFF0000"/>
              <x14:axisColor rgb="FF000000"/>
            </x14:dataBar>
          </x14:cfRule>
          <xm:sqref>E10</xm:sqref>
        </x14:conditionalFormatting>
        <x14:conditionalFormatting xmlns:xm="http://schemas.microsoft.com/office/excel/2006/main">
          <x14:cfRule type="dataBar" id="{DCBA4178-B578-4C6C-8DD4-24B5099D4825}">
            <x14:dataBar minLength="0" maxLength="100" border="1" negativeBarBorderColorSameAsPositive="0">
              <x14:cfvo type="autoMin"/>
              <x14:cfvo type="autoMax"/>
              <x14:borderColor rgb="FF008AEF"/>
              <x14:negativeFillColor rgb="FFFF0000"/>
              <x14:negativeBorderColor rgb="FFFF0000"/>
              <x14:axisColor rgb="FF000000"/>
            </x14:dataBar>
          </x14:cfRule>
          <xm:sqref>E11</xm:sqref>
        </x14:conditionalFormatting>
        <x14:conditionalFormatting xmlns:xm="http://schemas.microsoft.com/office/excel/2006/main">
          <x14:cfRule type="dataBar" id="{D66C526A-7391-4699-81F4-2BC97DFDE590}">
            <x14:dataBar minLength="0" maxLength="100" border="1" negativeBarBorderColorSameAsPositive="0">
              <x14:cfvo type="autoMin"/>
              <x14:cfvo type="autoMax"/>
              <x14:borderColor rgb="FF008AEF"/>
              <x14:negativeFillColor rgb="FFFF0000"/>
              <x14:negativeBorderColor rgb="FFFF0000"/>
              <x14:axisColor rgb="FF000000"/>
            </x14:dataBar>
          </x14:cfRule>
          <xm:sqref>E12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9"/>
  <sheetViews>
    <sheetView workbookViewId="0">
      <pane ySplit="1" topLeftCell="A2" activePane="bottomLeft" state="frozen"/>
      <selection pane="bottomLeft"/>
    </sheetView>
  </sheetViews>
  <sheetFormatPr defaultColWidth="9.140625" defaultRowHeight="16.5" x14ac:dyDescent="0.25"/>
  <cols>
    <col min="1" max="1" width="40.140625" style="68" customWidth="1"/>
    <col min="2" max="2" width="0.7109375" style="19" customWidth="1"/>
    <col min="3" max="3" width="113.5703125" style="40" customWidth="1"/>
    <col min="4" max="4" width="0.7109375" style="20" customWidth="1"/>
    <col min="5" max="5" width="12.42578125" style="35" customWidth="1"/>
    <col min="6" max="6" width="0.7109375" style="20" customWidth="1"/>
    <col min="7" max="29" width="9.140625" style="33"/>
    <col min="30" max="16384" width="9.140625" style="40"/>
  </cols>
  <sheetData>
    <row r="1" spans="1:29" s="57" customFormat="1" ht="23.25" x14ac:dyDescent="0.25">
      <c r="A1" s="62" t="s">
        <v>16842</v>
      </c>
      <c r="B1" s="32"/>
      <c r="D1" s="20"/>
      <c r="E1" s="34" t="s">
        <v>16861</v>
      </c>
      <c r="F1" s="20"/>
      <c r="G1" s="33"/>
      <c r="H1" s="33"/>
      <c r="I1" s="33"/>
      <c r="J1" s="33"/>
      <c r="K1" s="33"/>
      <c r="L1" s="33"/>
      <c r="M1" s="33"/>
      <c r="N1" s="33"/>
      <c r="O1" s="33"/>
      <c r="P1" s="33"/>
      <c r="Q1" s="33"/>
      <c r="R1" s="33"/>
      <c r="S1" s="33"/>
      <c r="T1" s="33"/>
      <c r="U1" s="33"/>
      <c r="V1" s="33"/>
      <c r="W1" s="33"/>
      <c r="X1" s="33"/>
      <c r="Y1" s="33"/>
      <c r="Z1" s="33"/>
      <c r="AA1" s="33"/>
      <c r="AB1" s="33"/>
      <c r="AC1" s="33"/>
    </row>
    <row r="2" spans="1:29" s="20" customFormat="1" ht="3.95" customHeight="1" x14ac:dyDescent="0.25">
      <c r="A2" s="77"/>
      <c r="B2" s="19"/>
      <c r="E2" s="35"/>
      <c r="G2" s="33"/>
      <c r="H2" s="33"/>
      <c r="I2" s="33"/>
      <c r="J2" s="33"/>
      <c r="K2" s="33"/>
      <c r="L2" s="33"/>
      <c r="M2" s="33"/>
      <c r="N2" s="33"/>
      <c r="O2" s="33"/>
      <c r="P2" s="33"/>
      <c r="Q2" s="33"/>
      <c r="R2" s="33"/>
      <c r="S2" s="33"/>
      <c r="T2" s="33"/>
      <c r="U2" s="33"/>
      <c r="V2" s="33"/>
      <c r="W2" s="33"/>
      <c r="X2" s="33"/>
      <c r="Y2" s="33"/>
      <c r="Z2" s="33"/>
      <c r="AA2" s="33"/>
      <c r="AB2" s="33"/>
      <c r="AC2" s="33"/>
    </row>
    <row r="3" spans="1:29" s="61" customFormat="1" ht="18" customHeight="1" x14ac:dyDescent="0.25">
      <c r="A3" s="65" t="s">
        <v>16856</v>
      </c>
      <c r="B3" s="19"/>
      <c r="C3" s="59"/>
      <c r="D3" s="38"/>
      <c r="E3" s="60"/>
      <c r="F3" s="38"/>
      <c r="G3" s="33"/>
      <c r="H3" s="33"/>
      <c r="I3" s="33"/>
      <c r="J3" s="33"/>
      <c r="K3" s="33"/>
      <c r="L3" s="33"/>
      <c r="M3" s="33"/>
      <c r="N3" s="33"/>
      <c r="O3" s="33"/>
      <c r="P3" s="33"/>
      <c r="Q3" s="33"/>
      <c r="R3" s="33"/>
      <c r="S3" s="39" t="s">
        <v>16979</v>
      </c>
      <c r="T3" s="33"/>
      <c r="U3" s="33"/>
      <c r="V3" s="33"/>
      <c r="W3" s="33"/>
      <c r="X3" s="33"/>
      <c r="Y3" s="33"/>
      <c r="Z3" s="33"/>
      <c r="AA3" s="33"/>
      <c r="AB3" s="33"/>
      <c r="AC3" s="33"/>
    </row>
    <row r="4" spans="1:29" ht="21" customHeight="1" x14ac:dyDescent="0.25">
      <c r="A4" s="67" t="s">
        <v>16895</v>
      </c>
      <c r="C4" s="47" t="str">
        <f ca="1">VLOOKUP(E4,'Room Data'!$A$4:$S$1415,19)</f>
        <v>Sulfurous</v>
      </c>
      <c r="E4" s="35">
        <f ca="1">RANDBETWEEN(1,1412)</f>
        <v>1189</v>
      </c>
    </row>
    <row r="5" spans="1:29" ht="21" customHeight="1" x14ac:dyDescent="0.25">
      <c r="A5" s="67" t="s">
        <v>16896</v>
      </c>
      <c r="B5" s="18"/>
      <c r="C5" s="48" t="str">
        <f ca="1">VLOOKUP(E5,'Room Data'!$A$4:$S$1415,19)</f>
        <v>Oil</v>
      </c>
      <c r="D5" s="44"/>
      <c r="E5" s="35">
        <f ca="1">RANDBETWEEN(1,1412)</f>
        <v>880</v>
      </c>
      <c r="F5" s="44"/>
    </row>
    <row r="6" spans="1:29" ht="21" customHeight="1" x14ac:dyDescent="0.25">
      <c r="A6" s="67" t="s">
        <v>16897</v>
      </c>
      <c r="C6" s="47" t="str">
        <f ca="1">VLOOKUP(E6,'Room Data'!$A$4:$S$1415,19)</f>
        <v>Crushing</v>
      </c>
      <c r="D6" s="44"/>
      <c r="E6" s="35">
        <f ca="1">RANDBETWEEN(1,1412)</f>
        <v>176</v>
      </c>
      <c r="F6" s="44"/>
    </row>
    <row r="7" spans="1:29" ht="21" customHeight="1" x14ac:dyDescent="0.25">
      <c r="A7" s="67" t="s">
        <v>16898</v>
      </c>
      <c r="C7" s="48" t="str">
        <f ca="1">VLOOKUP(E7,'Room Data'!$A$4:$S$1415,19)</f>
        <v>Scourge</v>
      </c>
      <c r="D7" s="44"/>
      <c r="E7" s="35">
        <f ca="1">RANDBETWEEN(1,1412)</f>
        <v>1054</v>
      </c>
      <c r="F7" s="44"/>
    </row>
    <row r="8" spans="1:29" ht="21" customHeight="1" x14ac:dyDescent="0.25">
      <c r="A8" s="67" t="s">
        <v>16899</v>
      </c>
      <c r="C8" s="47" t="str">
        <f ca="1">VLOOKUP(E8,'Room Data'!$A$4:$S$1415,19)</f>
        <v>Weirding</v>
      </c>
      <c r="D8" s="44"/>
      <c r="E8" s="35">
        <f ca="1">RANDBETWEEN(1,1412)</f>
        <v>1355</v>
      </c>
      <c r="F8" s="44"/>
    </row>
    <row r="9" spans="1:29" s="42" customFormat="1" ht="3.95" customHeight="1" x14ac:dyDescent="0.25">
      <c r="A9" s="69"/>
      <c r="B9" s="19"/>
      <c r="D9" s="44"/>
      <c r="E9" s="35"/>
      <c r="F9" s="44"/>
      <c r="G9" s="33"/>
      <c r="H9" s="33"/>
      <c r="I9" s="33"/>
      <c r="J9" s="33"/>
      <c r="K9" s="33"/>
      <c r="L9" s="33"/>
      <c r="M9" s="33"/>
      <c r="N9" s="33"/>
      <c r="O9" s="33"/>
      <c r="P9" s="33"/>
      <c r="Q9" s="33"/>
      <c r="R9" s="33"/>
      <c r="S9" s="33"/>
      <c r="T9" s="33"/>
      <c r="U9" s="33"/>
      <c r="V9" s="33"/>
      <c r="W9" s="33"/>
      <c r="X9" s="33"/>
      <c r="Y9" s="33"/>
      <c r="Z9" s="33"/>
      <c r="AA9" s="33"/>
      <c r="AB9" s="33"/>
      <c r="AC9" s="33"/>
    </row>
    <row r="10" spans="1:29" s="61" customFormat="1" ht="18.75" x14ac:dyDescent="0.25">
      <c r="A10" s="65" t="s">
        <v>16857</v>
      </c>
      <c r="B10" s="19"/>
      <c r="C10" s="59"/>
      <c r="D10" s="20"/>
      <c r="E10" s="60"/>
      <c r="F10" s="20"/>
      <c r="G10" s="33"/>
      <c r="H10" s="33"/>
      <c r="I10" s="33"/>
      <c r="J10" s="33"/>
      <c r="K10" s="33"/>
      <c r="L10" s="33"/>
      <c r="M10" s="33"/>
      <c r="N10" s="33"/>
      <c r="O10" s="33"/>
      <c r="P10" s="33"/>
      <c r="Q10" s="33"/>
      <c r="R10" s="33"/>
      <c r="S10" s="33"/>
      <c r="T10" s="33"/>
      <c r="U10" s="33"/>
      <c r="V10" s="33"/>
      <c r="W10" s="33"/>
      <c r="X10" s="33"/>
      <c r="Y10" s="33"/>
      <c r="Z10" s="33"/>
      <c r="AA10" s="33"/>
      <c r="AB10" s="33"/>
      <c r="AC10" s="33"/>
    </row>
    <row r="11" spans="1:29" ht="21" customHeight="1" x14ac:dyDescent="0.25">
      <c r="A11" s="67" t="s">
        <v>16900</v>
      </c>
      <c r="B11" s="18"/>
      <c r="C11" s="48" t="str">
        <f ca="1">VLOOKUP(E11,'Room Data'!A4:AG13,33)</f>
        <v>Near Dark (30’ sight range, unless using a light source or magic)</v>
      </c>
      <c r="D11" s="50"/>
      <c r="E11" s="35">
        <f ca="1">RANDBETWEEN(1,10)</f>
        <v>5</v>
      </c>
      <c r="F11" s="50"/>
      <c r="G11" s="52"/>
      <c r="H11" s="52"/>
      <c r="I11" s="52"/>
      <c r="J11" s="52"/>
      <c r="K11" s="52"/>
      <c r="L11" s="52"/>
      <c r="M11" s="52"/>
      <c r="N11" s="52"/>
      <c r="O11" s="52"/>
      <c r="P11" s="52"/>
      <c r="Q11" s="52"/>
      <c r="R11" s="52"/>
      <c r="S11" s="52"/>
      <c r="T11" s="52"/>
      <c r="U11" s="52"/>
      <c r="V11" s="52"/>
      <c r="W11" s="52"/>
      <c r="X11" s="52"/>
      <c r="Y11" s="52"/>
      <c r="Z11" s="52"/>
      <c r="AA11" s="52"/>
      <c r="AB11" s="52"/>
      <c r="AC11" s="52"/>
    </row>
    <row r="12" spans="1:29" ht="21" customHeight="1" x14ac:dyDescent="0.25">
      <c r="A12" s="67" t="s">
        <v>16901</v>
      </c>
      <c r="C12" s="47" t="str">
        <f ca="1">VLOOKUP(E12,'Room Data'!A4:AE24,31)</f>
        <v>Fireplaces</v>
      </c>
      <c r="D12" s="44"/>
      <c r="E12" s="35">
        <f ca="1">RANDBETWEEN(1,21)</f>
        <v>6</v>
      </c>
      <c r="F12" s="44"/>
    </row>
    <row r="13" spans="1:29" ht="21" customHeight="1" x14ac:dyDescent="0.25">
      <c r="A13" s="67" t="s">
        <v>16902</v>
      </c>
      <c r="C13" s="48" t="str">
        <f ca="1">VLOOKUP(E13,'Room Data'!A4:B19,2)</f>
        <v>Floating Pollen or Spores</v>
      </c>
      <c r="D13" s="44"/>
      <c r="E13" s="35">
        <f ca="1">RANDBETWEEN(1,16)</f>
        <v>9</v>
      </c>
      <c r="F13" s="44"/>
    </row>
    <row r="14" spans="1:29" ht="21" customHeight="1" x14ac:dyDescent="0.25">
      <c r="A14" s="67" t="s">
        <v>16903</v>
      </c>
      <c r="C14" s="47" t="str">
        <f ca="1">VLOOKUP(E14,'Room Data'!A4:C19,3)</f>
        <v>Still Air, Warm(er)</v>
      </c>
      <c r="D14" s="44"/>
      <c r="E14" s="35">
        <f ca="1">RANDBETWEEN(1,16)</f>
        <v>11</v>
      </c>
      <c r="F14" s="44"/>
    </row>
    <row r="15" spans="1:29" ht="21" customHeight="1" x14ac:dyDescent="0.25">
      <c r="A15" s="67" t="s">
        <v>16904</v>
      </c>
      <c r="C15" s="48" t="str">
        <f ca="1">VLOOKUP(E15,'Room Data'!A4:AF34,32)</f>
        <v>Ants</v>
      </c>
      <c r="D15" s="44"/>
      <c r="E15" s="35">
        <f ca="1">RANDBETWEEN(1,31)</f>
        <v>8</v>
      </c>
      <c r="F15" s="44"/>
    </row>
    <row r="16" spans="1:29" ht="21" customHeight="1" x14ac:dyDescent="0.25">
      <c r="A16" s="67" t="s">
        <v>16905</v>
      </c>
      <c r="C16" s="47" t="str">
        <f ca="1">VLOOKUP(E16,'Room Data'!A4:AH64,34)</f>
        <v>Garbage and Refuse</v>
      </c>
      <c r="D16" s="44"/>
      <c r="E16" s="35">
        <f ca="1">RANDBETWEEN(1,61)</f>
        <v>46</v>
      </c>
      <c r="F16" s="44"/>
    </row>
    <row r="17" spans="1:29" ht="21" customHeight="1" x14ac:dyDescent="0.25">
      <c r="A17" s="67" t="s">
        <v>16906</v>
      </c>
      <c r="C17" s="48" t="str">
        <f ca="1">VLOOKUP(E17,'Room Data'!A4:AC136,29)</f>
        <v>Splashing</v>
      </c>
      <c r="E17" s="35">
        <f ca="1">RANDBETWEEN(1,133)</f>
        <v>113</v>
      </c>
    </row>
    <row r="18" spans="1:29" s="42" customFormat="1" ht="3.95" customHeight="1" x14ac:dyDescent="0.25">
      <c r="A18" s="69"/>
      <c r="B18" s="19"/>
      <c r="D18" s="20"/>
      <c r="E18" s="35"/>
      <c r="F18" s="20"/>
      <c r="G18" s="33"/>
      <c r="H18" s="33"/>
      <c r="I18" s="33"/>
      <c r="J18" s="33"/>
      <c r="K18" s="33"/>
      <c r="L18" s="33"/>
      <c r="M18" s="33"/>
      <c r="N18" s="33"/>
      <c r="O18" s="33"/>
      <c r="P18" s="33"/>
      <c r="Q18" s="33"/>
      <c r="R18" s="33"/>
      <c r="S18" s="33"/>
      <c r="T18" s="33"/>
      <c r="U18" s="33"/>
      <c r="V18" s="33"/>
      <c r="W18" s="33"/>
      <c r="X18" s="33"/>
      <c r="Y18" s="33"/>
      <c r="Z18" s="33"/>
      <c r="AA18" s="33"/>
      <c r="AB18" s="33"/>
      <c r="AC18" s="33"/>
    </row>
    <row r="19" spans="1:29" s="20" customFormat="1" ht="3.95" customHeight="1" x14ac:dyDescent="0.25">
      <c r="A19" s="64"/>
      <c r="B19" s="19"/>
      <c r="G19" s="33"/>
      <c r="H19" s="33"/>
      <c r="I19" s="33"/>
      <c r="J19" s="33"/>
      <c r="K19" s="33"/>
      <c r="L19" s="33"/>
      <c r="M19" s="33"/>
      <c r="N19" s="33"/>
      <c r="O19" s="33"/>
      <c r="P19" s="33"/>
      <c r="Q19" s="33"/>
      <c r="R19" s="33"/>
      <c r="S19" s="33"/>
      <c r="T19" s="33"/>
      <c r="U19" s="33"/>
      <c r="V19" s="33"/>
      <c r="W19" s="33"/>
      <c r="X19" s="33"/>
      <c r="Y19" s="33"/>
      <c r="Z19" s="33"/>
      <c r="AA19" s="33"/>
      <c r="AB19" s="33"/>
      <c r="AC19" s="33"/>
    </row>
    <row r="20" spans="1:29" s="33" customFormat="1" x14ac:dyDescent="0.25">
      <c r="A20" s="70"/>
      <c r="B20" s="55"/>
      <c r="D20" s="20"/>
      <c r="E20" s="35"/>
      <c r="F20" s="20"/>
    </row>
    <row r="21" spans="1:29" s="33" customFormat="1" x14ac:dyDescent="0.25">
      <c r="A21" s="34" t="s">
        <v>16975</v>
      </c>
      <c r="B21" s="55"/>
      <c r="D21" s="20"/>
      <c r="E21" s="35"/>
      <c r="F21" s="20"/>
    </row>
    <row r="22" spans="1:29" s="33" customFormat="1" x14ac:dyDescent="0.25">
      <c r="A22" s="70"/>
      <c r="B22" s="55"/>
      <c r="D22" s="20"/>
      <c r="E22" s="35"/>
      <c r="F22" s="20"/>
    </row>
    <row r="23" spans="1:29" s="33" customFormat="1" x14ac:dyDescent="0.25">
      <c r="A23" s="34" t="s">
        <v>16978</v>
      </c>
      <c r="B23" s="55"/>
      <c r="D23" s="20"/>
      <c r="E23" s="35"/>
      <c r="F23" s="20"/>
    </row>
    <row r="24" spans="1:29" s="33" customFormat="1" x14ac:dyDescent="0.25">
      <c r="A24" s="70"/>
      <c r="B24" s="55"/>
      <c r="D24" s="20"/>
      <c r="E24" s="35"/>
      <c r="F24" s="20"/>
    </row>
    <row r="25" spans="1:29" s="33" customFormat="1" x14ac:dyDescent="0.25">
      <c r="A25" s="70"/>
      <c r="B25" s="55"/>
      <c r="D25" s="20"/>
      <c r="E25" s="35"/>
      <c r="F25" s="20"/>
    </row>
    <row r="26" spans="1:29" s="33" customFormat="1" x14ac:dyDescent="0.25">
      <c r="A26" s="70"/>
      <c r="B26" s="55"/>
      <c r="D26" s="20"/>
      <c r="E26" s="35"/>
      <c r="F26" s="20"/>
    </row>
    <row r="27" spans="1:29" s="33" customFormat="1" x14ac:dyDescent="0.25">
      <c r="A27" s="70"/>
      <c r="B27" s="55"/>
      <c r="D27" s="20"/>
      <c r="E27" s="35"/>
      <c r="F27" s="20"/>
    </row>
    <row r="28" spans="1:29" s="33" customFormat="1" x14ac:dyDescent="0.25">
      <c r="A28" s="70"/>
      <c r="B28" s="55"/>
      <c r="D28" s="20"/>
      <c r="E28" s="35"/>
      <c r="F28" s="20"/>
    </row>
    <row r="29" spans="1:29" s="33" customFormat="1" x14ac:dyDescent="0.25">
      <c r="A29" s="70"/>
      <c r="B29" s="55"/>
      <c r="D29" s="20"/>
      <c r="E29" s="35"/>
      <c r="F29" s="20"/>
    </row>
    <row r="30" spans="1:29" s="33" customFormat="1" x14ac:dyDescent="0.25">
      <c r="A30" s="70"/>
      <c r="B30" s="55"/>
      <c r="D30" s="20"/>
      <c r="E30" s="35"/>
      <c r="F30" s="20"/>
    </row>
    <row r="31" spans="1:29" s="33" customFormat="1" x14ac:dyDescent="0.25">
      <c r="A31" s="70"/>
      <c r="B31" s="55"/>
      <c r="D31" s="20"/>
      <c r="E31" s="35"/>
      <c r="F31" s="20"/>
    </row>
    <row r="32" spans="1:29" s="33" customFormat="1" x14ac:dyDescent="0.25">
      <c r="A32" s="70"/>
      <c r="B32" s="55"/>
      <c r="D32" s="20"/>
      <c r="E32" s="35"/>
      <c r="F32" s="20"/>
    </row>
    <row r="33" spans="1:6" s="33" customFormat="1" x14ac:dyDescent="0.25">
      <c r="A33" s="70"/>
      <c r="B33" s="55"/>
      <c r="D33" s="20"/>
      <c r="E33" s="35"/>
      <c r="F33" s="20"/>
    </row>
    <row r="34" spans="1:6" s="33" customFormat="1" x14ac:dyDescent="0.25">
      <c r="A34" s="70"/>
      <c r="B34" s="55"/>
      <c r="D34" s="20"/>
      <c r="E34" s="35"/>
      <c r="F34" s="20"/>
    </row>
    <row r="35" spans="1:6" s="33" customFormat="1" x14ac:dyDescent="0.25">
      <c r="A35" s="70"/>
      <c r="B35" s="55"/>
      <c r="D35" s="20"/>
      <c r="E35" s="35"/>
      <c r="F35" s="20"/>
    </row>
    <row r="36" spans="1:6" s="33" customFormat="1" x14ac:dyDescent="0.25">
      <c r="A36" s="70"/>
      <c r="B36" s="55"/>
      <c r="D36" s="20"/>
      <c r="E36" s="35"/>
      <c r="F36" s="20"/>
    </row>
    <row r="37" spans="1:6" s="33" customFormat="1" x14ac:dyDescent="0.25">
      <c r="A37" s="70"/>
      <c r="B37" s="55"/>
      <c r="D37" s="20"/>
      <c r="E37" s="35"/>
      <c r="F37" s="20"/>
    </row>
    <row r="38" spans="1:6" s="33" customFormat="1" x14ac:dyDescent="0.25">
      <c r="A38" s="70"/>
      <c r="B38" s="55"/>
      <c r="D38" s="20"/>
      <c r="E38" s="35"/>
      <c r="F38" s="20"/>
    </row>
    <row r="39" spans="1:6" s="33" customFormat="1" x14ac:dyDescent="0.25">
      <c r="A39" s="70"/>
      <c r="B39" s="55"/>
      <c r="D39" s="20"/>
      <c r="E39" s="35"/>
      <c r="F39" s="20"/>
    </row>
    <row r="40" spans="1:6" s="33" customFormat="1" x14ac:dyDescent="0.25">
      <c r="A40" s="70"/>
      <c r="B40" s="55"/>
      <c r="D40" s="20"/>
      <c r="E40" s="35"/>
      <c r="F40" s="20"/>
    </row>
    <row r="41" spans="1:6" s="33" customFormat="1" x14ac:dyDescent="0.25">
      <c r="A41" s="70"/>
      <c r="B41" s="55"/>
      <c r="D41" s="20"/>
      <c r="E41" s="35"/>
      <c r="F41" s="20"/>
    </row>
    <row r="42" spans="1:6" s="33" customFormat="1" x14ac:dyDescent="0.25">
      <c r="A42" s="70"/>
      <c r="B42" s="55"/>
      <c r="D42" s="20"/>
      <c r="E42" s="35"/>
      <c r="F42" s="20"/>
    </row>
    <row r="43" spans="1:6" s="33" customFormat="1" x14ac:dyDescent="0.25">
      <c r="A43" s="70"/>
      <c r="B43" s="55"/>
      <c r="D43" s="20"/>
      <c r="E43" s="35"/>
      <c r="F43" s="20"/>
    </row>
    <row r="44" spans="1:6" s="33" customFormat="1" x14ac:dyDescent="0.25">
      <c r="A44" s="70"/>
      <c r="B44" s="55"/>
      <c r="D44" s="20"/>
      <c r="E44" s="35"/>
      <c r="F44" s="20"/>
    </row>
    <row r="45" spans="1:6" s="33" customFormat="1" x14ac:dyDescent="0.25">
      <c r="A45" s="70"/>
      <c r="B45" s="55"/>
      <c r="D45" s="20"/>
      <c r="E45" s="35"/>
      <c r="F45" s="20"/>
    </row>
    <row r="46" spans="1:6" s="33" customFormat="1" x14ac:dyDescent="0.25">
      <c r="A46" s="70"/>
      <c r="B46" s="55"/>
      <c r="D46" s="20"/>
      <c r="E46" s="35"/>
      <c r="F46" s="20"/>
    </row>
    <row r="47" spans="1:6" s="33" customFormat="1" x14ac:dyDescent="0.25">
      <c r="A47" s="70"/>
      <c r="B47" s="55"/>
      <c r="D47" s="20"/>
      <c r="E47" s="35"/>
      <c r="F47" s="20"/>
    </row>
    <row r="48" spans="1:6" s="33" customFormat="1" x14ac:dyDescent="0.25">
      <c r="A48" s="70"/>
      <c r="B48" s="55"/>
      <c r="D48" s="20"/>
      <c r="E48" s="35"/>
      <c r="F48" s="20"/>
    </row>
    <row r="49" spans="1:6" s="33" customFormat="1" x14ac:dyDescent="0.25">
      <c r="A49" s="70"/>
      <c r="B49" s="55"/>
      <c r="D49" s="20"/>
      <c r="E49" s="35"/>
      <c r="F49" s="20"/>
    </row>
    <row r="50" spans="1:6" s="33" customFormat="1" x14ac:dyDescent="0.25">
      <c r="A50" s="70"/>
      <c r="B50" s="55"/>
      <c r="D50" s="20"/>
      <c r="E50" s="35"/>
      <c r="F50" s="20"/>
    </row>
    <row r="51" spans="1:6" s="33" customFormat="1" x14ac:dyDescent="0.25">
      <c r="A51" s="70"/>
      <c r="B51" s="55"/>
      <c r="D51" s="20"/>
      <c r="E51" s="35"/>
      <c r="F51" s="20"/>
    </row>
    <row r="52" spans="1:6" s="33" customFormat="1" x14ac:dyDescent="0.25">
      <c r="A52" s="70"/>
      <c r="B52" s="55"/>
      <c r="D52" s="20"/>
      <c r="E52" s="35"/>
      <c r="F52" s="20"/>
    </row>
    <row r="53" spans="1:6" s="33" customFormat="1" x14ac:dyDescent="0.25">
      <c r="A53" s="70"/>
      <c r="B53" s="55"/>
      <c r="D53" s="20"/>
      <c r="E53" s="35"/>
      <c r="F53" s="20"/>
    </row>
    <row r="54" spans="1:6" s="33" customFormat="1" x14ac:dyDescent="0.25">
      <c r="A54" s="70"/>
      <c r="B54" s="55"/>
      <c r="D54" s="20"/>
      <c r="E54" s="35"/>
      <c r="F54" s="20"/>
    </row>
    <row r="55" spans="1:6" s="33" customFormat="1" x14ac:dyDescent="0.25">
      <c r="A55" s="70"/>
      <c r="B55" s="55"/>
      <c r="D55" s="20"/>
      <c r="E55" s="35"/>
      <c r="F55" s="20"/>
    </row>
    <row r="56" spans="1:6" s="33" customFormat="1" x14ac:dyDescent="0.25">
      <c r="A56" s="70"/>
      <c r="B56" s="55"/>
      <c r="D56" s="20"/>
      <c r="E56" s="35"/>
      <c r="F56" s="20"/>
    </row>
    <row r="57" spans="1:6" s="33" customFormat="1" x14ac:dyDescent="0.25">
      <c r="A57" s="70"/>
      <c r="B57" s="55"/>
      <c r="D57" s="20"/>
      <c r="E57" s="35"/>
      <c r="F57" s="20"/>
    </row>
    <row r="58" spans="1:6" s="33" customFormat="1" x14ac:dyDescent="0.25">
      <c r="A58" s="70"/>
      <c r="B58" s="55"/>
      <c r="D58" s="20"/>
      <c r="E58" s="35"/>
      <c r="F58" s="20"/>
    </row>
    <row r="59" spans="1:6" s="33" customFormat="1" x14ac:dyDescent="0.25">
      <c r="A59" s="70"/>
      <c r="B59" s="55"/>
      <c r="D59" s="20"/>
      <c r="E59" s="35"/>
      <c r="F59" s="20"/>
    </row>
    <row r="60" spans="1:6" s="33" customFormat="1" x14ac:dyDescent="0.25">
      <c r="A60" s="70"/>
      <c r="B60" s="55"/>
      <c r="D60" s="20"/>
      <c r="E60" s="35"/>
      <c r="F60" s="20"/>
    </row>
    <row r="61" spans="1:6" s="33" customFormat="1" x14ac:dyDescent="0.25">
      <c r="A61" s="70"/>
      <c r="B61" s="55"/>
      <c r="D61" s="20"/>
      <c r="E61" s="35"/>
      <c r="F61" s="20"/>
    </row>
    <row r="62" spans="1:6" s="33" customFormat="1" x14ac:dyDescent="0.25">
      <c r="A62" s="70"/>
      <c r="B62" s="55"/>
      <c r="D62" s="20"/>
      <c r="E62" s="35"/>
      <c r="F62" s="20"/>
    </row>
    <row r="63" spans="1:6" s="33" customFormat="1" x14ac:dyDescent="0.25">
      <c r="A63" s="70"/>
      <c r="B63" s="55"/>
      <c r="D63" s="20"/>
      <c r="E63" s="35"/>
      <c r="F63" s="20"/>
    </row>
    <row r="64" spans="1:6" s="33" customFormat="1" x14ac:dyDescent="0.25">
      <c r="A64" s="70"/>
      <c r="B64" s="55"/>
      <c r="D64" s="20"/>
      <c r="E64" s="35"/>
      <c r="F64" s="20"/>
    </row>
    <row r="65" spans="1:6" s="33" customFormat="1" x14ac:dyDescent="0.25">
      <c r="A65" s="70"/>
      <c r="B65" s="55"/>
      <c r="D65" s="20"/>
      <c r="E65" s="35"/>
      <c r="F65" s="20"/>
    </row>
    <row r="66" spans="1:6" s="33" customFormat="1" x14ac:dyDescent="0.25">
      <c r="A66" s="70"/>
      <c r="B66" s="55"/>
      <c r="D66" s="20"/>
      <c r="E66" s="35"/>
      <c r="F66" s="20"/>
    </row>
    <row r="67" spans="1:6" s="33" customFormat="1" x14ac:dyDescent="0.25">
      <c r="A67" s="70"/>
      <c r="B67" s="55"/>
      <c r="D67" s="20"/>
      <c r="E67" s="35"/>
      <c r="F67" s="20"/>
    </row>
    <row r="68" spans="1:6" s="33" customFormat="1" x14ac:dyDescent="0.25">
      <c r="A68" s="70"/>
      <c r="B68" s="55"/>
      <c r="D68" s="20"/>
      <c r="E68" s="35"/>
      <c r="F68" s="20"/>
    </row>
    <row r="69" spans="1:6" s="33" customFormat="1" x14ac:dyDescent="0.25">
      <c r="A69" s="70"/>
      <c r="B69" s="55"/>
      <c r="D69" s="20"/>
      <c r="E69" s="35"/>
      <c r="F69" s="20"/>
    </row>
  </sheetData>
  <conditionalFormatting sqref="E10">
    <cfRule type="dataBar" priority="20">
      <dataBar>
        <cfvo type="min"/>
        <cfvo type="max"/>
        <color rgb="FFD6007B"/>
      </dataBar>
      <extLst>
        <ext xmlns:x14="http://schemas.microsoft.com/office/spreadsheetml/2009/9/main" uri="{B025F937-C7B1-47D3-B67F-A62EFF666E3E}">
          <x14:id>{87D2CA2C-840B-4D93-8D64-9A915CB827DA}</x14:id>
        </ext>
      </extLst>
    </cfRule>
  </conditionalFormatting>
  <conditionalFormatting sqref="E4">
    <cfRule type="dataBar" priority="12">
      <dataBar>
        <cfvo type="min"/>
        <cfvo type="max"/>
        <color rgb="FF008AEF"/>
      </dataBar>
      <extLst>
        <ext xmlns:x14="http://schemas.microsoft.com/office/spreadsheetml/2009/9/main" uri="{B025F937-C7B1-47D3-B67F-A62EFF666E3E}">
          <x14:id>{41060E72-D784-4928-A77B-1B5B74807B0E}</x14:id>
        </ext>
      </extLst>
    </cfRule>
  </conditionalFormatting>
  <conditionalFormatting sqref="E5">
    <cfRule type="dataBar" priority="11">
      <dataBar>
        <cfvo type="min"/>
        <cfvo type="max"/>
        <color rgb="FF008AEF"/>
      </dataBar>
      <extLst>
        <ext xmlns:x14="http://schemas.microsoft.com/office/spreadsheetml/2009/9/main" uri="{B025F937-C7B1-47D3-B67F-A62EFF666E3E}">
          <x14:id>{D8DFE1A2-8151-4161-BBEA-A44CEDEA0CB4}</x14:id>
        </ext>
      </extLst>
    </cfRule>
  </conditionalFormatting>
  <conditionalFormatting sqref="E6">
    <cfRule type="dataBar" priority="10">
      <dataBar>
        <cfvo type="min"/>
        <cfvo type="max"/>
        <color rgb="FF008AEF"/>
      </dataBar>
      <extLst>
        <ext xmlns:x14="http://schemas.microsoft.com/office/spreadsheetml/2009/9/main" uri="{B025F937-C7B1-47D3-B67F-A62EFF666E3E}">
          <x14:id>{B1BEFF94-84D5-45DB-9394-7ABBC9C6ABFF}</x14:id>
        </ext>
      </extLst>
    </cfRule>
  </conditionalFormatting>
  <conditionalFormatting sqref="E7">
    <cfRule type="dataBar" priority="9">
      <dataBar>
        <cfvo type="min"/>
        <cfvo type="max"/>
        <color rgb="FF008AEF"/>
      </dataBar>
      <extLst>
        <ext xmlns:x14="http://schemas.microsoft.com/office/spreadsheetml/2009/9/main" uri="{B025F937-C7B1-47D3-B67F-A62EFF666E3E}">
          <x14:id>{B1F9D98C-0E11-4D5B-83E8-33CB88C42F37}</x14:id>
        </ext>
      </extLst>
    </cfRule>
  </conditionalFormatting>
  <conditionalFormatting sqref="E8">
    <cfRule type="dataBar" priority="8">
      <dataBar>
        <cfvo type="min"/>
        <cfvo type="max"/>
        <color rgb="FF008AEF"/>
      </dataBar>
      <extLst>
        <ext xmlns:x14="http://schemas.microsoft.com/office/spreadsheetml/2009/9/main" uri="{B025F937-C7B1-47D3-B67F-A62EFF666E3E}">
          <x14:id>{23ECF2CB-A216-4356-99C6-4CE648676BE3}</x14:id>
        </ext>
      </extLst>
    </cfRule>
  </conditionalFormatting>
  <conditionalFormatting sqref="E11">
    <cfRule type="dataBar" priority="7">
      <dataBar>
        <cfvo type="min"/>
        <cfvo type="max"/>
        <color rgb="FF008AEF"/>
      </dataBar>
      <extLst>
        <ext xmlns:x14="http://schemas.microsoft.com/office/spreadsheetml/2009/9/main" uri="{B025F937-C7B1-47D3-B67F-A62EFF666E3E}">
          <x14:id>{C459B804-C0D9-441B-A84C-67AC0ED7B9D3}</x14:id>
        </ext>
      </extLst>
    </cfRule>
  </conditionalFormatting>
  <conditionalFormatting sqref="E12">
    <cfRule type="dataBar" priority="6">
      <dataBar>
        <cfvo type="min"/>
        <cfvo type="max"/>
        <color rgb="FF008AEF"/>
      </dataBar>
      <extLst>
        <ext xmlns:x14="http://schemas.microsoft.com/office/spreadsheetml/2009/9/main" uri="{B025F937-C7B1-47D3-B67F-A62EFF666E3E}">
          <x14:id>{183CBF44-E0AA-47E7-9990-E1A96047E432}</x14:id>
        </ext>
      </extLst>
    </cfRule>
  </conditionalFormatting>
  <conditionalFormatting sqref="E13">
    <cfRule type="dataBar" priority="5">
      <dataBar>
        <cfvo type="min"/>
        <cfvo type="max"/>
        <color rgb="FF008AEF"/>
      </dataBar>
      <extLst>
        <ext xmlns:x14="http://schemas.microsoft.com/office/spreadsheetml/2009/9/main" uri="{B025F937-C7B1-47D3-B67F-A62EFF666E3E}">
          <x14:id>{EE68F547-D5D1-4598-9D4D-3C515C647EA0}</x14:id>
        </ext>
      </extLst>
    </cfRule>
  </conditionalFormatting>
  <conditionalFormatting sqref="E14">
    <cfRule type="dataBar" priority="4">
      <dataBar>
        <cfvo type="min"/>
        <cfvo type="max"/>
        <color rgb="FF008AEF"/>
      </dataBar>
      <extLst>
        <ext xmlns:x14="http://schemas.microsoft.com/office/spreadsheetml/2009/9/main" uri="{B025F937-C7B1-47D3-B67F-A62EFF666E3E}">
          <x14:id>{F996A001-CF6F-417E-B35C-18FCBB1ADEA7}</x14:id>
        </ext>
      </extLst>
    </cfRule>
  </conditionalFormatting>
  <conditionalFormatting sqref="E15">
    <cfRule type="dataBar" priority="3">
      <dataBar>
        <cfvo type="min"/>
        <cfvo type="max"/>
        <color rgb="FF008AEF"/>
      </dataBar>
      <extLst>
        <ext xmlns:x14="http://schemas.microsoft.com/office/spreadsheetml/2009/9/main" uri="{B025F937-C7B1-47D3-B67F-A62EFF666E3E}">
          <x14:id>{C33902DF-1833-479C-A2BD-0CC408E15C45}</x14:id>
        </ext>
      </extLst>
    </cfRule>
  </conditionalFormatting>
  <conditionalFormatting sqref="E16">
    <cfRule type="dataBar" priority="2">
      <dataBar>
        <cfvo type="min"/>
        <cfvo type="max"/>
        <color rgb="FF008AEF"/>
      </dataBar>
      <extLst>
        <ext xmlns:x14="http://schemas.microsoft.com/office/spreadsheetml/2009/9/main" uri="{B025F937-C7B1-47D3-B67F-A62EFF666E3E}">
          <x14:id>{F7B3C5F5-0C9C-4EC5-A07F-B878F01EE86B}</x14:id>
        </ext>
      </extLst>
    </cfRule>
  </conditionalFormatting>
  <conditionalFormatting sqref="E17">
    <cfRule type="dataBar" priority="1">
      <dataBar>
        <cfvo type="min"/>
        <cfvo type="max"/>
        <color rgb="FF008AEF"/>
      </dataBar>
      <extLst>
        <ext xmlns:x14="http://schemas.microsoft.com/office/spreadsheetml/2009/9/main" uri="{B025F937-C7B1-47D3-B67F-A62EFF666E3E}">
          <x14:id>{4C1B95C4-2052-4A73-B08A-D45581494B57}</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87D2CA2C-840B-4D93-8D64-9A915CB827DA}">
            <x14:dataBar minLength="0" maxLength="100" border="1" negativeBarBorderColorSameAsPositive="0">
              <x14:cfvo type="autoMin"/>
              <x14:cfvo type="autoMax"/>
              <x14:borderColor rgb="FFD6007B"/>
              <x14:negativeFillColor rgb="FFFF0000"/>
              <x14:negativeBorderColor rgb="FFFF0000"/>
              <x14:axisColor rgb="FF000000"/>
            </x14:dataBar>
          </x14:cfRule>
          <xm:sqref>E10</xm:sqref>
        </x14:conditionalFormatting>
        <x14:conditionalFormatting xmlns:xm="http://schemas.microsoft.com/office/excel/2006/main">
          <x14:cfRule type="dataBar" id="{41060E72-D784-4928-A77B-1B5B74807B0E}">
            <x14:dataBar minLength="0" maxLength="100" border="1" negativeBarBorderColorSameAsPositive="0">
              <x14:cfvo type="autoMin"/>
              <x14:cfvo type="autoMax"/>
              <x14:borderColor rgb="FF008AEF"/>
              <x14:negativeFillColor rgb="FFFF0000"/>
              <x14:negativeBorderColor rgb="FFFF0000"/>
              <x14:axisColor rgb="FF000000"/>
            </x14:dataBar>
          </x14:cfRule>
          <xm:sqref>E4</xm:sqref>
        </x14:conditionalFormatting>
        <x14:conditionalFormatting xmlns:xm="http://schemas.microsoft.com/office/excel/2006/main">
          <x14:cfRule type="dataBar" id="{D8DFE1A2-8151-4161-BBEA-A44CEDEA0CB4}">
            <x14:dataBar minLength="0" maxLength="100" border="1" negativeBarBorderColorSameAsPositive="0">
              <x14:cfvo type="autoMin"/>
              <x14:cfvo type="autoMax"/>
              <x14:borderColor rgb="FF008AEF"/>
              <x14:negativeFillColor rgb="FFFF0000"/>
              <x14:negativeBorderColor rgb="FFFF0000"/>
              <x14:axisColor rgb="FF000000"/>
            </x14:dataBar>
          </x14:cfRule>
          <xm:sqref>E5</xm:sqref>
        </x14:conditionalFormatting>
        <x14:conditionalFormatting xmlns:xm="http://schemas.microsoft.com/office/excel/2006/main">
          <x14:cfRule type="dataBar" id="{B1BEFF94-84D5-45DB-9394-7ABBC9C6ABFF}">
            <x14:dataBar minLength="0" maxLength="100" border="1" negativeBarBorderColorSameAsPositive="0">
              <x14:cfvo type="autoMin"/>
              <x14:cfvo type="autoMax"/>
              <x14:borderColor rgb="FF008AEF"/>
              <x14:negativeFillColor rgb="FFFF0000"/>
              <x14:negativeBorderColor rgb="FFFF0000"/>
              <x14:axisColor rgb="FF000000"/>
            </x14:dataBar>
          </x14:cfRule>
          <xm:sqref>E6</xm:sqref>
        </x14:conditionalFormatting>
        <x14:conditionalFormatting xmlns:xm="http://schemas.microsoft.com/office/excel/2006/main">
          <x14:cfRule type="dataBar" id="{B1F9D98C-0E11-4D5B-83E8-33CB88C42F37}">
            <x14:dataBar minLength="0" maxLength="100" border="1" negativeBarBorderColorSameAsPositive="0">
              <x14:cfvo type="autoMin"/>
              <x14:cfvo type="autoMax"/>
              <x14:borderColor rgb="FF008AEF"/>
              <x14:negativeFillColor rgb="FFFF0000"/>
              <x14:negativeBorderColor rgb="FFFF0000"/>
              <x14:axisColor rgb="FF000000"/>
            </x14:dataBar>
          </x14:cfRule>
          <xm:sqref>E7</xm:sqref>
        </x14:conditionalFormatting>
        <x14:conditionalFormatting xmlns:xm="http://schemas.microsoft.com/office/excel/2006/main">
          <x14:cfRule type="dataBar" id="{23ECF2CB-A216-4356-99C6-4CE648676BE3}">
            <x14:dataBar minLength="0" maxLength="100" border="1" negativeBarBorderColorSameAsPositive="0">
              <x14:cfvo type="autoMin"/>
              <x14:cfvo type="autoMax"/>
              <x14:borderColor rgb="FF008AEF"/>
              <x14:negativeFillColor rgb="FFFF0000"/>
              <x14:negativeBorderColor rgb="FFFF0000"/>
              <x14:axisColor rgb="FF000000"/>
            </x14:dataBar>
          </x14:cfRule>
          <xm:sqref>E8</xm:sqref>
        </x14:conditionalFormatting>
        <x14:conditionalFormatting xmlns:xm="http://schemas.microsoft.com/office/excel/2006/main">
          <x14:cfRule type="dataBar" id="{C459B804-C0D9-441B-A84C-67AC0ED7B9D3}">
            <x14:dataBar minLength="0" maxLength="100" border="1" negativeBarBorderColorSameAsPositive="0">
              <x14:cfvo type="autoMin"/>
              <x14:cfvo type="autoMax"/>
              <x14:borderColor rgb="FF008AEF"/>
              <x14:negativeFillColor rgb="FFFF0000"/>
              <x14:negativeBorderColor rgb="FFFF0000"/>
              <x14:axisColor rgb="FF000000"/>
            </x14:dataBar>
          </x14:cfRule>
          <xm:sqref>E11</xm:sqref>
        </x14:conditionalFormatting>
        <x14:conditionalFormatting xmlns:xm="http://schemas.microsoft.com/office/excel/2006/main">
          <x14:cfRule type="dataBar" id="{183CBF44-E0AA-47E7-9990-E1A96047E432}">
            <x14:dataBar minLength="0" maxLength="100" border="1" negativeBarBorderColorSameAsPositive="0">
              <x14:cfvo type="autoMin"/>
              <x14:cfvo type="autoMax"/>
              <x14:borderColor rgb="FF008AEF"/>
              <x14:negativeFillColor rgb="FFFF0000"/>
              <x14:negativeBorderColor rgb="FFFF0000"/>
              <x14:axisColor rgb="FF000000"/>
            </x14:dataBar>
          </x14:cfRule>
          <xm:sqref>E12</xm:sqref>
        </x14:conditionalFormatting>
        <x14:conditionalFormatting xmlns:xm="http://schemas.microsoft.com/office/excel/2006/main">
          <x14:cfRule type="dataBar" id="{EE68F547-D5D1-4598-9D4D-3C515C647EA0}">
            <x14:dataBar minLength="0" maxLength="100" border="1" negativeBarBorderColorSameAsPositive="0">
              <x14:cfvo type="autoMin"/>
              <x14:cfvo type="autoMax"/>
              <x14:borderColor rgb="FF008AEF"/>
              <x14:negativeFillColor rgb="FFFF0000"/>
              <x14:negativeBorderColor rgb="FFFF0000"/>
              <x14:axisColor rgb="FF000000"/>
            </x14:dataBar>
          </x14:cfRule>
          <xm:sqref>E13</xm:sqref>
        </x14:conditionalFormatting>
        <x14:conditionalFormatting xmlns:xm="http://schemas.microsoft.com/office/excel/2006/main">
          <x14:cfRule type="dataBar" id="{F996A001-CF6F-417E-B35C-18FCBB1ADEA7}">
            <x14:dataBar minLength="0" maxLength="100" border="1" negativeBarBorderColorSameAsPositive="0">
              <x14:cfvo type="autoMin"/>
              <x14:cfvo type="autoMax"/>
              <x14:borderColor rgb="FF008AEF"/>
              <x14:negativeFillColor rgb="FFFF0000"/>
              <x14:negativeBorderColor rgb="FFFF0000"/>
              <x14:axisColor rgb="FF000000"/>
            </x14:dataBar>
          </x14:cfRule>
          <xm:sqref>E14</xm:sqref>
        </x14:conditionalFormatting>
        <x14:conditionalFormatting xmlns:xm="http://schemas.microsoft.com/office/excel/2006/main">
          <x14:cfRule type="dataBar" id="{C33902DF-1833-479C-A2BD-0CC408E15C45}">
            <x14:dataBar minLength="0" maxLength="100" border="1" negativeBarBorderColorSameAsPositive="0">
              <x14:cfvo type="autoMin"/>
              <x14:cfvo type="autoMax"/>
              <x14:borderColor rgb="FF008AEF"/>
              <x14:negativeFillColor rgb="FFFF0000"/>
              <x14:negativeBorderColor rgb="FFFF0000"/>
              <x14:axisColor rgb="FF000000"/>
            </x14:dataBar>
          </x14:cfRule>
          <xm:sqref>E15</xm:sqref>
        </x14:conditionalFormatting>
        <x14:conditionalFormatting xmlns:xm="http://schemas.microsoft.com/office/excel/2006/main">
          <x14:cfRule type="dataBar" id="{F7B3C5F5-0C9C-4EC5-A07F-B878F01EE86B}">
            <x14:dataBar minLength="0" maxLength="100" border="1" negativeBarBorderColorSameAsPositive="0">
              <x14:cfvo type="autoMin"/>
              <x14:cfvo type="autoMax"/>
              <x14:borderColor rgb="FF008AEF"/>
              <x14:negativeFillColor rgb="FFFF0000"/>
              <x14:negativeBorderColor rgb="FFFF0000"/>
              <x14:axisColor rgb="FF000000"/>
            </x14:dataBar>
          </x14:cfRule>
          <xm:sqref>E16</xm:sqref>
        </x14:conditionalFormatting>
        <x14:conditionalFormatting xmlns:xm="http://schemas.microsoft.com/office/excel/2006/main">
          <x14:cfRule type="dataBar" id="{4C1B95C4-2052-4A73-B08A-D45581494B57}">
            <x14:dataBar minLength="0" maxLength="100" border="1" negativeBarBorderColorSameAsPositive="0">
              <x14:cfvo type="autoMin"/>
              <x14:cfvo type="autoMax"/>
              <x14:borderColor rgb="FF008AEF"/>
              <x14:negativeFillColor rgb="FFFF0000"/>
              <x14:negativeBorderColor rgb="FFFF0000"/>
              <x14:axisColor rgb="FF000000"/>
            </x14:dataBar>
          </x14:cfRule>
          <xm:sqref>E17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6"/>
  <sheetViews>
    <sheetView workbookViewId="0">
      <pane ySplit="1" topLeftCell="A2" activePane="bottomLeft" state="frozen"/>
      <selection pane="bottomLeft"/>
    </sheetView>
  </sheetViews>
  <sheetFormatPr defaultColWidth="9.140625" defaultRowHeight="16.5" x14ac:dyDescent="0.25"/>
  <cols>
    <col min="1" max="1" width="40.140625" style="68" customWidth="1"/>
    <col min="2" max="2" width="0.7109375" style="19" customWidth="1"/>
    <col min="3" max="3" width="113.5703125" style="40" customWidth="1"/>
    <col min="4" max="4" width="0.7109375" style="20" customWidth="1"/>
    <col min="5" max="12" width="9.140625" style="35"/>
    <col min="13" max="13" width="0.7109375" style="20" customWidth="1"/>
    <col min="14" max="31" width="9.140625" style="33"/>
    <col min="32" max="16384" width="9.140625" style="40"/>
  </cols>
  <sheetData>
    <row r="1" spans="1:31" s="57" customFormat="1" ht="23.25" x14ac:dyDescent="0.25">
      <c r="A1" s="62" t="s">
        <v>16843</v>
      </c>
      <c r="B1" s="32"/>
      <c r="D1" s="20"/>
      <c r="E1" s="34" t="s">
        <v>16861</v>
      </c>
      <c r="F1" s="72"/>
      <c r="G1" s="72"/>
      <c r="H1" s="72"/>
      <c r="I1" s="72"/>
      <c r="J1" s="72"/>
      <c r="K1" s="72"/>
      <c r="L1" s="72"/>
      <c r="M1" s="20"/>
      <c r="N1" s="33"/>
      <c r="O1" s="33"/>
      <c r="P1" s="33"/>
      <c r="Q1" s="33"/>
      <c r="R1" s="33"/>
      <c r="S1" s="33"/>
      <c r="T1" s="33"/>
      <c r="U1" s="33"/>
      <c r="V1" s="33"/>
      <c r="W1" s="33"/>
      <c r="X1" s="33"/>
      <c r="Y1" s="33"/>
      <c r="Z1" s="33"/>
      <c r="AA1" s="33"/>
      <c r="AB1" s="33"/>
      <c r="AC1" s="33"/>
      <c r="AD1" s="33"/>
      <c r="AE1" s="33"/>
    </row>
    <row r="2" spans="1:31" s="20" customFormat="1" ht="3.95" customHeight="1" x14ac:dyDescent="0.25">
      <c r="A2" s="77"/>
      <c r="B2" s="19"/>
      <c r="E2" s="35"/>
      <c r="F2" s="35"/>
      <c r="G2" s="35"/>
      <c r="H2" s="35"/>
      <c r="I2" s="35"/>
      <c r="J2" s="35"/>
      <c r="K2" s="35"/>
      <c r="L2" s="35"/>
      <c r="N2" s="33"/>
      <c r="O2" s="33"/>
      <c r="P2" s="33"/>
      <c r="Q2" s="33"/>
      <c r="R2" s="33"/>
      <c r="S2" s="33"/>
      <c r="T2" s="33"/>
      <c r="U2" s="33"/>
      <c r="V2" s="33"/>
      <c r="W2" s="33"/>
      <c r="X2" s="33"/>
      <c r="Y2" s="33"/>
      <c r="Z2" s="33"/>
      <c r="AA2" s="33"/>
      <c r="AB2" s="33"/>
      <c r="AC2" s="33"/>
      <c r="AD2" s="33"/>
      <c r="AE2" s="33"/>
    </row>
    <row r="3" spans="1:31" s="61" customFormat="1" ht="18.75" x14ac:dyDescent="0.25">
      <c r="A3" s="65" t="s">
        <v>16848</v>
      </c>
      <c r="B3" s="19"/>
      <c r="C3" s="59"/>
      <c r="D3" s="38"/>
      <c r="E3" s="60"/>
      <c r="F3" s="60"/>
      <c r="G3" s="60"/>
      <c r="H3" s="60"/>
      <c r="I3" s="60"/>
      <c r="J3" s="60"/>
      <c r="K3" s="60"/>
      <c r="L3" s="60"/>
      <c r="M3" s="38"/>
      <c r="N3" s="33"/>
      <c r="O3" s="33"/>
      <c r="P3" s="33"/>
      <c r="Q3" s="33"/>
      <c r="R3" s="33"/>
      <c r="S3" s="33"/>
      <c r="T3" s="33"/>
      <c r="U3" s="39" t="s">
        <v>16979</v>
      </c>
      <c r="V3" s="33"/>
      <c r="W3" s="33"/>
      <c r="X3" s="33"/>
      <c r="Y3" s="33"/>
      <c r="Z3" s="33"/>
      <c r="AA3" s="33"/>
      <c r="AB3" s="33"/>
      <c r="AC3" s="33"/>
      <c r="AD3" s="33"/>
      <c r="AE3" s="33"/>
    </row>
    <row r="4" spans="1:31" ht="21" customHeight="1" x14ac:dyDescent="0.25">
      <c r="A4" s="67" t="s">
        <v>16907</v>
      </c>
      <c r="C4" s="47" t="str">
        <f ca="1">VLOOKUP(E4,'Room Data'!A4:X137,24)</f>
        <v>(None)</v>
      </c>
      <c r="E4" s="35">
        <f ca="1">RANDBETWEEN(1,134)</f>
        <v>10</v>
      </c>
      <c r="F4" s="35">
        <f ca="1">RANDBETWEEN(1,1000)</f>
        <v>347</v>
      </c>
    </row>
    <row r="5" spans="1:31" ht="21" customHeight="1" x14ac:dyDescent="0.25">
      <c r="A5" s="67" t="s">
        <v>16908</v>
      </c>
      <c r="B5" s="18"/>
      <c r="C5" s="48" t="str">
        <f ca="1">VLOOKUP(E5,'Room Data'!$A$4:$Q$1003,17)&amp;" "&amp;VLOOKUP(F5,'Room Data'!$A$4:$Q$1003,16)</f>
        <v>Orange Piece of Armor</v>
      </c>
      <c r="D5" s="44"/>
      <c r="E5" s="35">
        <f ca="1">RANDBETWEEN(1,305)</f>
        <v>193</v>
      </c>
      <c r="F5" s="35">
        <f ca="1">RANDBETWEEN(1,1000)</f>
        <v>601</v>
      </c>
      <c r="M5" s="44"/>
    </row>
    <row r="6" spans="1:31" ht="21" customHeight="1" x14ac:dyDescent="0.25">
      <c r="A6" s="67" t="s">
        <v>16909</v>
      </c>
      <c r="C6" s="47" t="str">
        <f ca="1">VLOOKUP(E6,'Room Data'!$A$4:$Q$1003,17)&amp;" "&amp;VLOOKUP(F6,'Room Data'!$A$4:$Q$1003,16)</f>
        <v>Elemental Trickle of Water from the Wall</v>
      </c>
      <c r="D6" s="44"/>
      <c r="E6" s="35">
        <f ca="1">RANDBETWEEN(1,305)</f>
        <v>97</v>
      </c>
      <c r="F6" s="35">
        <f ca="1">RANDBETWEEN(1,1000)</f>
        <v>928</v>
      </c>
      <c r="M6" s="44"/>
    </row>
    <row r="7" spans="1:31" ht="21" customHeight="1" x14ac:dyDescent="0.25">
      <c r="A7" s="67" t="s">
        <v>16910</v>
      </c>
      <c r="C7" s="48" t="str">
        <f ca="1">VLOOKUP(E7,'Room Data'!$A$4:$Q$1003,17)&amp;" "&amp;VLOOKUP(F7,'Room Data'!$A$4:$Q$1003,16)</f>
        <v>Ash-Wood Purse</v>
      </c>
      <c r="D7" s="44"/>
      <c r="E7" s="35">
        <f ca="1">RANDBETWEEN(1,305)</f>
        <v>7</v>
      </c>
      <c r="F7" s="35">
        <f ca="1">RANDBETWEEN(1,1000)</f>
        <v>678</v>
      </c>
      <c r="M7" s="44"/>
    </row>
    <row r="8" spans="1:31" ht="21" customHeight="1" x14ac:dyDescent="0.25">
      <c r="A8" s="67" t="s">
        <v>16911</v>
      </c>
      <c r="C8" s="47" t="str">
        <f ca="1">VLOOKUP(E8,'Room Data'!$A$4:$Q$1003,17)&amp;" "&amp;VLOOKUP(F8,'Room Data'!$A$4:$Q$1003,16)</f>
        <v>Sludge-Covered Pitcher</v>
      </c>
      <c r="D8" s="44"/>
      <c r="E8" s="35">
        <f ca="1">RANDBETWEEN(1,305)</f>
        <v>244</v>
      </c>
      <c r="F8" s="35">
        <f ca="1">RANDBETWEEN(1,1000)</f>
        <v>645</v>
      </c>
      <c r="M8" s="44"/>
    </row>
    <row r="9" spans="1:31" s="42" customFormat="1" ht="3.95" customHeight="1" x14ac:dyDescent="0.25">
      <c r="A9" s="69"/>
      <c r="B9" s="19"/>
      <c r="D9" s="44"/>
      <c r="E9" s="35"/>
      <c r="F9" s="35"/>
      <c r="G9" s="35"/>
      <c r="H9" s="35"/>
      <c r="I9" s="35"/>
      <c r="J9" s="35"/>
      <c r="K9" s="35"/>
      <c r="L9" s="35"/>
      <c r="M9" s="44"/>
      <c r="N9" s="33"/>
      <c r="O9" s="33"/>
      <c r="P9" s="33"/>
      <c r="Q9" s="33"/>
      <c r="R9" s="33"/>
      <c r="S9" s="33"/>
      <c r="T9" s="33"/>
      <c r="U9" s="33"/>
      <c r="V9" s="33"/>
      <c r="W9" s="33"/>
      <c r="X9" s="33"/>
      <c r="Y9" s="33"/>
      <c r="Z9" s="33"/>
      <c r="AA9" s="33"/>
      <c r="AB9" s="33"/>
      <c r="AC9" s="33"/>
      <c r="AD9" s="33"/>
      <c r="AE9" s="33"/>
    </row>
    <row r="10" spans="1:31" s="61" customFormat="1" ht="18.75" x14ac:dyDescent="0.25">
      <c r="A10" s="65" t="s">
        <v>16849</v>
      </c>
      <c r="B10" s="19"/>
      <c r="C10" s="59"/>
      <c r="D10" s="20"/>
      <c r="E10" s="60"/>
      <c r="F10" s="60"/>
      <c r="G10" s="60"/>
      <c r="H10" s="60"/>
      <c r="I10" s="60"/>
      <c r="J10" s="60"/>
      <c r="K10" s="60"/>
      <c r="L10" s="60"/>
      <c r="M10" s="20"/>
      <c r="N10" s="33"/>
      <c r="O10" s="33"/>
      <c r="P10" s="33"/>
      <c r="Q10" s="33"/>
      <c r="R10" s="33"/>
      <c r="S10" s="33"/>
      <c r="T10" s="33"/>
      <c r="U10" s="33"/>
      <c r="V10" s="33"/>
      <c r="W10" s="33"/>
      <c r="X10" s="33"/>
      <c r="Y10" s="33"/>
      <c r="Z10" s="33"/>
      <c r="AA10" s="33"/>
      <c r="AB10" s="33"/>
      <c r="AC10" s="33"/>
      <c r="AD10" s="33"/>
      <c r="AE10" s="33"/>
    </row>
    <row r="11" spans="1:31" ht="21" customHeight="1" x14ac:dyDescent="0.25">
      <c r="A11" s="67" t="s">
        <v>16912</v>
      </c>
      <c r="B11" s="18"/>
      <c r="C11" s="48" t="str">
        <f ca="1">VLOOKUP(E11,'Room Data'!A4:K327,11)</f>
        <v>Statue or Idol Head</v>
      </c>
      <c r="D11" s="50"/>
      <c r="E11" s="35">
        <f ca="1">RANDBETWEEN(1,324)</f>
        <v>294</v>
      </c>
      <c r="M11" s="50"/>
      <c r="N11" s="52"/>
      <c r="O11" s="52"/>
      <c r="P11" s="52"/>
      <c r="Q11" s="52"/>
      <c r="R11" s="52"/>
      <c r="S11" s="52"/>
      <c r="T11" s="52"/>
      <c r="U11" s="52"/>
      <c r="V11" s="52"/>
      <c r="W11" s="52"/>
      <c r="X11" s="52"/>
      <c r="Y11" s="52"/>
      <c r="Z11" s="52"/>
      <c r="AA11" s="52"/>
      <c r="AB11" s="52"/>
      <c r="AC11" s="52"/>
      <c r="AD11" s="52"/>
      <c r="AE11" s="52"/>
    </row>
    <row r="12" spans="1:31" ht="21" customHeight="1" x14ac:dyDescent="0.25">
      <c r="A12" s="67" t="s">
        <v>16913</v>
      </c>
      <c r="C12" s="47" t="str">
        <f ca="1">VLOOKUP(E12,'Room Data'!A4:R173,18)</f>
        <v>Room Filled Floor to Ceiling with Trash</v>
      </c>
      <c r="D12" s="44"/>
      <c r="E12" s="35">
        <f ca="1">RANDBETWEEN(1,170)</f>
        <v>116</v>
      </c>
      <c r="M12" s="44"/>
    </row>
    <row r="13" spans="1:31" ht="21" customHeight="1" x14ac:dyDescent="0.25">
      <c r="A13" s="67" t="s">
        <v>16914</v>
      </c>
      <c r="C13" s="48" t="str">
        <f ca="1">VLOOKUP(E13,'Room Data'!A4:J155,10)</f>
        <v>Mineral Node</v>
      </c>
      <c r="D13" s="44"/>
      <c r="E13" s="35">
        <f ca="1">RANDBETWEEN(1,152)</f>
        <v>92</v>
      </c>
      <c r="M13" s="44"/>
    </row>
    <row r="14" spans="1:31" ht="21" customHeight="1" x14ac:dyDescent="0.25">
      <c r="A14" s="67" t="s">
        <v>16915</v>
      </c>
      <c r="C14" s="47" t="str">
        <f ca="1">VLOOKUP(E14,'Room Data'!A4:AR127,44)</f>
        <v>Felt-Bottomed Boots</v>
      </c>
      <c r="D14" s="44"/>
      <c r="E14" s="35">
        <f ca="1">RANDBETWEEN(1,124)</f>
        <v>38</v>
      </c>
      <c r="M14" s="44"/>
    </row>
    <row r="15" spans="1:31" ht="21" customHeight="1" x14ac:dyDescent="0.25">
      <c r="A15" s="67" t="s">
        <v>16916</v>
      </c>
      <c r="C15" s="48" t="str">
        <f ca="1">VLOOKUP(E15,'Room Data'!A4:D203,4)</f>
        <v>Stuffed Beast (random animal or mount, animating?)</v>
      </c>
      <c r="D15" s="44"/>
      <c r="E15" s="35">
        <f ca="1">RANDBETWEEN(1,200)</f>
        <v>172</v>
      </c>
      <c r="M15" s="44"/>
    </row>
    <row r="16" spans="1:31" s="42" customFormat="1" ht="3.95" customHeight="1" x14ac:dyDescent="0.25">
      <c r="A16" s="69"/>
      <c r="B16" s="19"/>
      <c r="D16" s="44"/>
      <c r="E16" s="35"/>
      <c r="F16" s="35"/>
      <c r="G16" s="35"/>
      <c r="H16" s="35"/>
      <c r="I16" s="35"/>
      <c r="J16" s="35"/>
      <c r="K16" s="35"/>
      <c r="L16" s="35"/>
      <c r="M16" s="44"/>
      <c r="N16" s="33"/>
      <c r="O16" s="33"/>
      <c r="P16" s="33"/>
      <c r="Q16" s="33"/>
      <c r="R16" s="33"/>
      <c r="S16" s="33"/>
      <c r="T16" s="33"/>
      <c r="U16" s="33"/>
      <c r="V16" s="33"/>
      <c r="W16" s="33"/>
      <c r="X16" s="33"/>
      <c r="Y16" s="33"/>
      <c r="Z16" s="33"/>
      <c r="AA16" s="33"/>
      <c r="AB16" s="33"/>
      <c r="AC16" s="33"/>
      <c r="AD16" s="33"/>
      <c r="AE16" s="33"/>
    </row>
    <row r="17" spans="1:31" s="61" customFormat="1" ht="18.75" x14ac:dyDescent="0.25">
      <c r="A17" s="65" t="s">
        <v>16858</v>
      </c>
      <c r="B17" s="19"/>
      <c r="C17" s="59"/>
      <c r="D17" s="20"/>
      <c r="E17" s="60"/>
      <c r="F17" s="60"/>
      <c r="G17" s="60"/>
      <c r="H17" s="60"/>
      <c r="I17" s="60"/>
      <c r="J17" s="60"/>
      <c r="K17" s="60"/>
      <c r="L17" s="60"/>
      <c r="M17" s="20"/>
      <c r="N17" s="33"/>
      <c r="O17" s="33"/>
      <c r="P17" s="33"/>
      <c r="Q17" s="33"/>
      <c r="R17" s="33"/>
      <c r="S17" s="33"/>
      <c r="T17" s="33"/>
      <c r="U17" s="33"/>
      <c r="V17" s="33"/>
      <c r="W17" s="33"/>
      <c r="X17" s="33"/>
      <c r="Y17" s="33"/>
      <c r="Z17" s="33"/>
      <c r="AA17" s="33"/>
      <c r="AB17" s="33"/>
      <c r="AC17" s="33"/>
      <c r="AD17" s="33"/>
      <c r="AE17" s="33"/>
    </row>
    <row r="18" spans="1:31" ht="47.25" customHeight="1" x14ac:dyDescent="0.25">
      <c r="A18" s="67" t="s">
        <v>16917</v>
      </c>
      <c r="C18" s="78" t="str">
        <f ca="1">"Container Location: "&amp;VLOOKUP(E18,'Room Data'!$A$4:$H$212,8)&amp;"; Container Type: "&amp;VLOOKUP(E18,'Room Data'!$A$4:$H$212,5)&amp;"; Craftsmanship or Material: "&amp;VLOOKUP(E18,'Room Data'!$A$4:$H$212,6)&amp;"; Contents: "&amp;VLOOKUP(E18,'Room Data'!$A$4:$H$212,7)&amp;"."</f>
        <v>Container Location: Inside a Container; Container Type: Iron Maiden; Craftsmanship or Material: Lizard Man Craftsmanship; Contents: Parchment.</v>
      </c>
      <c r="E18" s="35">
        <f ca="1">RANDBETWEEN(1,209)</f>
        <v>118</v>
      </c>
      <c r="F18" s="35">
        <f ca="1">RANDBETWEEN(1,209)</f>
        <v>130</v>
      </c>
      <c r="G18" s="35">
        <f ca="1">RANDBETWEEN(1,209)</f>
        <v>44</v>
      </c>
      <c r="H18" s="35">
        <f ca="1">RANDBETWEEN(1,209)</f>
        <v>154</v>
      </c>
    </row>
    <row r="19" spans="1:31" ht="47.25" customHeight="1" x14ac:dyDescent="0.25">
      <c r="A19" s="67" t="s">
        <v>16918</v>
      </c>
      <c r="C19" s="48" t="str">
        <f ca="1">"Pool / Fountain Statue or Feature: "&amp;VLOOKUP(E19,'Room Data'!A4:W103,20)&amp;"; Denizen or Object: "&amp;VLOOKUP(F19,'Room Data'!A4:W103,23)&amp;"; Water: "&amp;VLOOKUP(G19,'Room Data'!A4:W103,21)&amp;"; Water Effect: "&amp;VLOOKUP(H19,'Room Data'!A4:W103,22)&amp;"."</f>
        <v>Pool / Fountain Statue or Feature: Dead Fish; Denizen or Object: Electric Eel; Water: Opalescent; Water Effect: Sleep.</v>
      </c>
      <c r="E19" s="35">
        <f ca="1">RANDBETWEEN(1,100)</f>
        <v>29</v>
      </c>
      <c r="F19" s="35">
        <f ca="1">RANDBETWEEN(1,100)</f>
        <v>26</v>
      </c>
      <c r="G19" s="35">
        <f ca="1">RANDBETWEEN(1,100)</f>
        <v>52</v>
      </c>
      <c r="H19" s="35">
        <f ca="1">RANDBETWEEN(1,100)</f>
        <v>81</v>
      </c>
    </row>
    <row r="20" spans="1:31" ht="80.25" customHeight="1" x14ac:dyDescent="0.25">
      <c r="A20" s="67" t="s">
        <v>16919</v>
      </c>
      <c r="C20" s="47" t="str">
        <f ca="1">"Shrine's Original Purpose: "&amp;VLOOKUP(E20,'Room Data'!$A$4:$AQ$336,40)&amp;"; Mythos Culture: "&amp;VLOOKUP(F20,'Room Data'!$A$4:$AQ$336,37)&amp;"; Alignment: "&amp;VLOOKUP(G20,'Room Data'!$A$4:$AQ$336,36)&amp;"; Deity's or Demigod's Domain of Power: "&amp;VLOOKUP(H20,'Room Data'!$A$4:$AQ$336,38)&amp;"; Shrine Craftsmanship: "&amp;VLOOKUP(I20,'Room Data'!$A$4:$AQ$336,41)&amp;"; Sacred Symbol: "&amp;VLOOKUP(J20,'Room Data'!$A$4:$AQ$336,39)&amp;"; Feature / Object: "&amp;VLOOKUP(K20,'Room Data'!$A$4:$AQ$336,42)&amp;"; Inscription or Aura: "&amp;VLOOKUP(L20,'Room Data'!$A$4:$AQ$336,43)&amp;"."</f>
        <v>Shrine's Original Purpose: Eternal Health; Mythos Culture: Proto-Indo-Iranian Mythos; Alignment: Cosmic / Incomprehensible; Deity's or Demigod's Domain of Power: Greetings / New Friendships; Shrine Craftsmanship: Rhyolite (stone); Sacred Symbol: Crossbones; Feature / Object: Painting (magical); Inscription or Aura: Prayer for Revelation.</v>
      </c>
      <c r="E20" s="35">
        <f ca="1">RANDBETWEEN(1,200)</f>
        <v>71</v>
      </c>
      <c r="F20" s="35">
        <f ca="1">RANDBETWEEN(1,333)</f>
        <v>254</v>
      </c>
      <c r="G20" s="35">
        <f ca="1">RANDBETWEEN(1,333)</f>
        <v>164</v>
      </c>
      <c r="H20" s="35">
        <f ca="1">RANDBETWEEN(1,333)</f>
        <v>147</v>
      </c>
      <c r="I20" s="35">
        <f ca="1">RANDBETWEEN(1,200)</f>
        <v>137</v>
      </c>
      <c r="J20" s="35">
        <f ca="1">RANDBETWEEN(1,333)</f>
        <v>66</v>
      </c>
      <c r="K20" s="35">
        <f ca="1">RANDBETWEEN(1,200)</f>
        <v>156</v>
      </c>
      <c r="L20" s="35">
        <f ca="1">RANDBETWEEN(1,200)</f>
        <v>167</v>
      </c>
    </row>
    <row r="21" spans="1:31" s="42" customFormat="1" ht="3.95" customHeight="1" x14ac:dyDescent="0.25">
      <c r="A21" s="69"/>
      <c r="B21" s="19"/>
      <c r="D21" s="20"/>
      <c r="E21" s="35"/>
      <c r="F21" s="35"/>
      <c r="G21" s="35"/>
      <c r="H21" s="35"/>
      <c r="I21" s="35"/>
      <c r="J21" s="35"/>
      <c r="K21" s="35"/>
      <c r="L21" s="35"/>
      <c r="M21" s="20"/>
      <c r="N21" s="33"/>
      <c r="O21" s="33"/>
      <c r="P21" s="33"/>
      <c r="Q21" s="33"/>
      <c r="R21" s="33"/>
      <c r="S21" s="33"/>
      <c r="T21" s="33"/>
      <c r="U21" s="33"/>
      <c r="V21" s="33"/>
      <c r="W21" s="33"/>
      <c r="X21" s="33"/>
      <c r="Y21" s="33"/>
      <c r="Z21" s="33"/>
      <c r="AA21" s="33"/>
      <c r="AB21" s="33"/>
      <c r="AC21" s="33"/>
      <c r="AD21" s="33"/>
      <c r="AE21" s="33"/>
    </row>
    <row r="22" spans="1:31" s="61" customFormat="1" ht="18.75" x14ac:dyDescent="0.25">
      <c r="A22" s="65" t="s">
        <v>16850</v>
      </c>
      <c r="B22" s="19"/>
      <c r="C22" s="59"/>
      <c r="D22" s="20"/>
      <c r="E22" s="60"/>
      <c r="F22" s="60"/>
      <c r="G22" s="60"/>
      <c r="H22" s="60"/>
      <c r="I22" s="60"/>
      <c r="J22" s="60"/>
      <c r="K22" s="60"/>
      <c r="L22" s="60"/>
      <c r="M22" s="20"/>
      <c r="N22" s="33"/>
      <c r="O22" s="33"/>
      <c r="P22" s="33"/>
      <c r="Q22" s="33"/>
      <c r="R22" s="33"/>
      <c r="S22" s="33"/>
      <c r="T22" s="33"/>
      <c r="U22" s="33"/>
      <c r="V22" s="33"/>
      <c r="W22" s="33"/>
      <c r="X22" s="33"/>
      <c r="Y22" s="33"/>
      <c r="Z22" s="33"/>
      <c r="AA22" s="33"/>
      <c r="AB22" s="33"/>
      <c r="AC22" s="33"/>
      <c r="AD22" s="33"/>
      <c r="AE22" s="33"/>
    </row>
    <row r="23" spans="1:31" ht="42" customHeight="1" x14ac:dyDescent="0.25">
      <c r="A23" s="67" t="s">
        <v>16920</v>
      </c>
      <c r="C23" s="48" t="str">
        <f ca="1">"Dead Body Race: "&amp;VLOOKUP(E23,'Room Data'!A4:N132,12)&amp;"; Cause of Death / Grisly Detail: "&amp;VLOOKUP(F23,'Room Data'!A4:N132,14)&amp;"; Carried or Hidden Object: "&amp;VLOOKUP(G23,'Room Data'!A4:N132,13)&amp;"."</f>
        <v>Dead Body Race: Ghul (destroyed); Cause of Death / Grisly Detail: Mutilated Beyond Recognition; Carried or Hidden Object: Bracers.</v>
      </c>
      <c r="E23" s="35">
        <f ca="1">RANDBETWEEN(1,129)</f>
        <v>37</v>
      </c>
      <c r="F23" s="35">
        <f ca="1">RANDBETWEEN(1,129)</f>
        <v>81</v>
      </c>
      <c r="G23" s="35">
        <f ca="1">RANDBETWEEN(1,129)</f>
        <v>8</v>
      </c>
    </row>
    <row r="24" spans="1:31" ht="21" customHeight="1" x14ac:dyDescent="0.25">
      <c r="A24" s="67" t="s">
        <v>16921</v>
      </c>
      <c r="C24" s="47" t="str">
        <f ca="1">VLOOKUP(E24,'Room Data'!A4:AS98,45)&amp;"."</f>
        <v>Branding Irons.</v>
      </c>
      <c r="E24" s="35">
        <f ca="1">RANDBETWEEN(1,95)</f>
        <v>10</v>
      </c>
    </row>
    <row r="25" spans="1:31" s="42" customFormat="1" ht="3.95" customHeight="1" x14ac:dyDescent="0.25">
      <c r="A25" s="69"/>
      <c r="B25" s="19"/>
      <c r="D25" s="20"/>
      <c r="E25" s="35"/>
      <c r="F25" s="35"/>
      <c r="G25" s="35"/>
      <c r="H25" s="35"/>
      <c r="I25" s="35"/>
      <c r="J25" s="35"/>
      <c r="K25" s="35"/>
      <c r="L25" s="35"/>
      <c r="M25" s="20"/>
      <c r="N25" s="33"/>
      <c r="O25" s="33"/>
      <c r="P25" s="33"/>
      <c r="Q25" s="33"/>
      <c r="R25" s="33"/>
      <c r="S25" s="33"/>
      <c r="T25" s="33"/>
      <c r="U25" s="33"/>
      <c r="V25" s="33"/>
      <c r="W25" s="33"/>
      <c r="X25" s="33"/>
      <c r="Y25" s="33"/>
      <c r="Z25" s="33"/>
      <c r="AA25" s="33"/>
      <c r="AB25" s="33"/>
      <c r="AC25" s="33"/>
      <c r="AD25" s="33"/>
      <c r="AE25" s="33"/>
    </row>
    <row r="26" spans="1:31" s="20" customFormat="1" ht="3.95" customHeight="1" x14ac:dyDescent="0.25">
      <c r="A26" s="64"/>
      <c r="B26" s="19"/>
      <c r="N26" s="33"/>
      <c r="O26" s="33"/>
      <c r="P26" s="33"/>
      <c r="Q26" s="33"/>
      <c r="R26" s="33"/>
      <c r="S26" s="33"/>
      <c r="T26" s="33"/>
      <c r="U26" s="33"/>
      <c r="V26" s="33"/>
      <c r="W26" s="33"/>
      <c r="X26" s="33"/>
      <c r="Y26" s="33"/>
      <c r="Z26" s="33"/>
      <c r="AA26" s="33"/>
      <c r="AB26" s="33"/>
      <c r="AC26" s="33"/>
      <c r="AD26" s="33"/>
      <c r="AE26" s="33"/>
    </row>
    <row r="27" spans="1:31" s="33" customFormat="1" x14ac:dyDescent="0.25">
      <c r="A27" s="70"/>
      <c r="B27" s="55"/>
      <c r="D27" s="20"/>
      <c r="E27" s="35"/>
      <c r="F27" s="35"/>
      <c r="G27" s="35"/>
      <c r="H27" s="35"/>
      <c r="I27" s="35"/>
      <c r="J27" s="35"/>
      <c r="K27" s="35"/>
      <c r="L27" s="35"/>
      <c r="M27" s="20"/>
    </row>
    <row r="28" spans="1:31" s="33" customFormat="1" x14ac:dyDescent="0.25">
      <c r="A28" s="34" t="s">
        <v>16975</v>
      </c>
      <c r="B28" s="55"/>
      <c r="D28" s="20"/>
      <c r="E28" s="35"/>
      <c r="F28" s="35"/>
      <c r="G28" s="35"/>
      <c r="H28" s="35"/>
      <c r="I28" s="35"/>
      <c r="J28" s="35"/>
      <c r="K28" s="35"/>
      <c r="L28" s="35"/>
      <c r="M28" s="20"/>
    </row>
    <row r="29" spans="1:31" s="33" customFormat="1" x14ac:dyDescent="0.25">
      <c r="A29" s="70"/>
      <c r="B29" s="55"/>
      <c r="D29" s="20"/>
      <c r="E29" s="35"/>
      <c r="F29" s="35"/>
      <c r="G29" s="35"/>
      <c r="H29" s="35"/>
      <c r="I29" s="35"/>
      <c r="J29" s="35"/>
      <c r="K29" s="35"/>
      <c r="L29" s="35"/>
      <c r="M29" s="20"/>
    </row>
    <row r="30" spans="1:31" s="33" customFormat="1" x14ac:dyDescent="0.25">
      <c r="A30" s="34" t="s">
        <v>16978</v>
      </c>
      <c r="B30" s="55"/>
      <c r="D30" s="20"/>
      <c r="E30" s="35"/>
      <c r="F30" s="35"/>
      <c r="G30" s="35"/>
      <c r="H30" s="35"/>
      <c r="I30" s="35"/>
      <c r="J30" s="35"/>
      <c r="K30" s="35"/>
      <c r="L30" s="35"/>
      <c r="M30" s="20"/>
    </row>
    <row r="31" spans="1:31" s="33" customFormat="1" x14ac:dyDescent="0.25">
      <c r="A31" s="70"/>
      <c r="B31" s="55"/>
      <c r="D31" s="20"/>
      <c r="E31" s="35"/>
      <c r="F31" s="35"/>
      <c r="G31" s="35"/>
      <c r="H31" s="35"/>
      <c r="I31" s="35"/>
      <c r="J31" s="35"/>
      <c r="K31" s="35"/>
      <c r="L31" s="35"/>
      <c r="M31" s="20"/>
    </row>
    <row r="32" spans="1:31" s="33" customFormat="1" x14ac:dyDescent="0.25">
      <c r="A32" s="70"/>
      <c r="B32" s="55"/>
      <c r="D32" s="20"/>
      <c r="E32" s="35"/>
      <c r="F32" s="35"/>
      <c r="G32" s="35"/>
      <c r="H32" s="35"/>
      <c r="I32" s="35"/>
      <c r="J32" s="35"/>
      <c r="K32" s="35"/>
      <c r="L32" s="35"/>
      <c r="M32" s="20"/>
    </row>
    <row r="33" spans="1:13" s="33" customFormat="1" x14ac:dyDescent="0.25">
      <c r="A33" s="70"/>
      <c r="B33" s="55"/>
      <c r="D33" s="20"/>
      <c r="E33" s="35"/>
      <c r="F33" s="35"/>
      <c r="G33" s="35"/>
      <c r="H33" s="35"/>
      <c r="I33" s="35"/>
      <c r="J33" s="35"/>
      <c r="K33" s="35"/>
      <c r="L33" s="35"/>
      <c r="M33" s="20"/>
    </row>
    <row r="34" spans="1:13" s="33" customFormat="1" x14ac:dyDescent="0.25">
      <c r="A34" s="70"/>
      <c r="B34" s="55"/>
      <c r="D34" s="20"/>
      <c r="E34" s="35"/>
      <c r="F34" s="35"/>
      <c r="G34" s="35"/>
      <c r="H34" s="35"/>
      <c r="I34" s="35"/>
      <c r="J34" s="35"/>
      <c r="K34" s="35"/>
      <c r="L34" s="35"/>
      <c r="M34" s="20"/>
    </row>
    <row r="35" spans="1:13" s="33" customFormat="1" x14ac:dyDescent="0.25">
      <c r="A35" s="70"/>
      <c r="B35" s="55"/>
      <c r="D35" s="20"/>
      <c r="E35" s="35"/>
      <c r="F35" s="35"/>
      <c r="G35" s="35"/>
      <c r="H35" s="35"/>
      <c r="I35" s="35"/>
      <c r="J35" s="35"/>
      <c r="K35" s="35"/>
      <c r="L35" s="35"/>
      <c r="M35" s="20"/>
    </row>
    <row r="36" spans="1:13" s="33" customFormat="1" x14ac:dyDescent="0.25">
      <c r="A36" s="70"/>
      <c r="B36" s="55"/>
      <c r="D36" s="20"/>
      <c r="E36" s="35"/>
      <c r="F36" s="35"/>
      <c r="G36" s="35"/>
      <c r="H36" s="35"/>
      <c r="I36" s="35"/>
      <c r="J36" s="35"/>
      <c r="K36" s="35"/>
      <c r="L36" s="35"/>
      <c r="M36" s="20"/>
    </row>
    <row r="37" spans="1:13" s="33" customFormat="1" x14ac:dyDescent="0.25">
      <c r="A37" s="70"/>
      <c r="B37" s="55"/>
      <c r="D37" s="20"/>
      <c r="E37" s="35"/>
      <c r="F37" s="35"/>
      <c r="G37" s="35"/>
      <c r="H37" s="35"/>
      <c r="I37" s="35"/>
      <c r="J37" s="35"/>
      <c r="K37" s="35"/>
      <c r="L37" s="35"/>
      <c r="M37" s="20"/>
    </row>
    <row r="38" spans="1:13" s="33" customFormat="1" x14ac:dyDescent="0.25">
      <c r="A38" s="70"/>
      <c r="B38" s="55"/>
      <c r="D38" s="20"/>
      <c r="E38" s="35"/>
      <c r="F38" s="35"/>
      <c r="G38" s="35"/>
      <c r="H38" s="35"/>
      <c r="I38" s="35"/>
      <c r="J38" s="35"/>
      <c r="K38" s="35"/>
      <c r="L38" s="35"/>
      <c r="M38" s="20"/>
    </row>
    <row r="39" spans="1:13" s="33" customFormat="1" x14ac:dyDescent="0.25">
      <c r="A39" s="70"/>
      <c r="B39" s="55"/>
      <c r="D39" s="20"/>
      <c r="E39" s="35"/>
      <c r="F39" s="35"/>
      <c r="G39" s="35"/>
      <c r="H39" s="35"/>
      <c r="I39" s="35"/>
      <c r="J39" s="35"/>
      <c r="K39" s="35"/>
      <c r="L39" s="35"/>
      <c r="M39" s="20"/>
    </row>
    <row r="40" spans="1:13" s="33" customFormat="1" x14ac:dyDescent="0.25">
      <c r="A40" s="70"/>
      <c r="B40" s="55"/>
      <c r="D40" s="20"/>
      <c r="E40" s="35"/>
      <c r="F40" s="35"/>
      <c r="G40" s="35"/>
      <c r="H40" s="35"/>
      <c r="I40" s="35"/>
      <c r="J40" s="35"/>
      <c r="K40" s="35"/>
      <c r="L40" s="35"/>
      <c r="M40" s="20"/>
    </row>
    <row r="41" spans="1:13" s="33" customFormat="1" x14ac:dyDescent="0.25">
      <c r="A41" s="70"/>
      <c r="B41" s="55"/>
      <c r="D41" s="20"/>
      <c r="E41" s="35"/>
      <c r="F41" s="35"/>
      <c r="G41" s="35"/>
      <c r="H41" s="35"/>
      <c r="I41" s="35"/>
      <c r="J41" s="35"/>
      <c r="K41" s="35"/>
      <c r="L41" s="35"/>
      <c r="M41" s="20"/>
    </row>
    <row r="42" spans="1:13" s="33" customFormat="1" x14ac:dyDescent="0.25">
      <c r="A42" s="70"/>
      <c r="B42" s="55"/>
      <c r="D42" s="20"/>
      <c r="E42" s="35"/>
      <c r="F42" s="35"/>
      <c r="G42" s="35"/>
      <c r="H42" s="35"/>
      <c r="I42" s="35"/>
      <c r="J42" s="35"/>
      <c r="K42" s="35"/>
      <c r="L42" s="35"/>
      <c r="M42" s="20"/>
    </row>
    <row r="43" spans="1:13" s="33" customFormat="1" x14ac:dyDescent="0.25">
      <c r="A43" s="70"/>
      <c r="B43" s="55"/>
      <c r="D43" s="20"/>
      <c r="E43" s="35"/>
      <c r="F43" s="35"/>
      <c r="G43" s="35"/>
      <c r="H43" s="35"/>
      <c r="I43" s="35"/>
      <c r="J43" s="35"/>
      <c r="K43" s="35"/>
      <c r="L43" s="35"/>
      <c r="M43" s="20"/>
    </row>
    <row r="44" spans="1:13" s="33" customFormat="1" x14ac:dyDescent="0.25">
      <c r="A44" s="70"/>
      <c r="B44" s="55"/>
      <c r="D44" s="20"/>
      <c r="E44" s="35"/>
      <c r="F44" s="35"/>
      <c r="G44" s="35"/>
      <c r="H44" s="35"/>
      <c r="I44" s="35"/>
      <c r="J44" s="35"/>
      <c r="K44" s="35"/>
      <c r="L44" s="35"/>
      <c r="M44" s="20"/>
    </row>
    <row r="45" spans="1:13" s="33" customFormat="1" x14ac:dyDescent="0.25">
      <c r="A45" s="70"/>
      <c r="B45" s="55"/>
      <c r="D45" s="20"/>
      <c r="E45" s="35"/>
      <c r="F45" s="35"/>
      <c r="G45" s="35"/>
      <c r="H45" s="35"/>
      <c r="I45" s="35"/>
      <c r="J45" s="35"/>
      <c r="K45" s="35"/>
      <c r="L45" s="35"/>
      <c r="M45" s="20"/>
    </row>
    <row r="46" spans="1:13" s="33" customFormat="1" x14ac:dyDescent="0.25">
      <c r="A46" s="70"/>
      <c r="B46" s="55"/>
      <c r="D46" s="20"/>
      <c r="E46" s="35"/>
      <c r="F46" s="35"/>
      <c r="G46" s="35"/>
      <c r="H46" s="35"/>
      <c r="I46" s="35"/>
      <c r="J46" s="35"/>
      <c r="K46" s="35"/>
      <c r="L46" s="35"/>
      <c r="M46" s="20"/>
    </row>
    <row r="47" spans="1:13" s="33" customFormat="1" x14ac:dyDescent="0.25">
      <c r="A47" s="70"/>
      <c r="B47" s="55"/>
      <c r="D47" s="20"/>
      <c r="E47" s="35"/>
      <c r="F47" s="35"/>
      <c r="G47" s="35"/>
      <c r="H47" s="35"/>
      <c r="I47" s="35"/>
      <c r="J47" s="35"/>
      <c r="K47" s="35"/>
      <c r="L47" s="35"/>
      <c r="M47" s="20"/>
    </row>
    <row r="48" spans="1:13" s="33" customFormat="1" x14ac:dyDescent="0.25">
      <c r="A48" s="70"/>
      <c r="B48" s="55"/>
      <c r="D48" s="20"/>
      <c r="E48" s="35"/>
      <c r="F48" s="35"/>
      <c r="G48" s="35"/>
      <c r="H48" s="35"/>
      <c r="I48" s="35"/>
      <c r="J48" s="35"/>
      <c r="K48" s="35"/>
      <c r="L48" s="35"/>
      <c r="M48" s="20"/>
    </row>
    <row r="49" spans="1:13" s="33" customFormat="1" x14ac:dyDescent="0.25">
      <c r="A49" s="70"/>
      <c r="B49" s="55"/>
      <c r="D49" s="20"/>
      <c r="E49" s="35"/>
      <c r="F49" s="35"/>
      <c r="G49" s="35"/>
      <c r="H49" s="35"/>
      <c r="I49" s="35"/>
      <c r="J49" s="35"/>
      <c r="K49" s="35"/>
      <c r="L49" s="35"/>
      <c r="M49" s="20"/>
    </row>
    <row r="50" spans="1:13" s="33" customFormat="1" x14ac:dyDescent="0.25">
      <c r="A50" s="70"/>
      <c r="B50" s="55"/>
      <c r="D50" s="20"/>
      <c r="E50" s="35"/>
      <c r="F50" s="35"/>
      <c r="G50" s="35"/>
      <c r="H50" s="35"/>
      <c r="I50" s="35"/>
      <c r="J50" s="35"/>
      <c r="K50" s="35"/>
      <c r="L50" s="35"/>
      <c r="M50" s="20"/>
    </row>
    <row r="51" spans="1:13" s="33" customFormat="1" x14ac:dyDescent="0.25">
      <c r="A51" s="70"/>
      <c r="B51" s="55"/>
      <c r="D51" s="20"/>
      <c r="E51" s="35"/>
      <c r="F51" s="35"/>
      <c r="G51" s="35"/>
      <c r="H51" s="35"/>
      <c r="I51" s="35"/>
      <c r="J51" s="35"/>
      <c r="K51" s="35"/>
      <c r="L51" s="35"/>
      <c r="M51" s="20"/>
    </row>
    <row r="52" spans="1:13" s="33" customFormat="1" x14ac:dyDescent="0.25">
      <c r="A52" s="70"/>
      <c r="B52" s="55"/>
      <c r="D52" s="20"/>
      <c r="E52" s="35"/>
      <c r="F52" s="35"/>
      <c r="G52" s="35"/>
      <c r="H52" s="35"/>
      <c r="I52" s="35"/>
      <c r="J52" s="35"/>
      <c r="K52" s="35"/>
      <c r="L52" s="35"/>
      <c r="M52" s="20"/>
    </row>
    <row r="53" spans="1:13" s="33" customFormat="1" x14ac:dyDescent="0.25">
      <c r="A53" s="70"/>
      <c r="B53" s="55"/>
      <c r="D53" s="20"/>
      <c r="E53" s="35"/>
      <c r="F53" s="35"/>
      <c r="G53" s="35"/>
      <c r="H53" s="35"/>
      <c r="I53" s="35"/>
      <c r="J53" s="35"/>
      <c r="K53" s="35"/>
      <c r="L53" s="35"/>
      <c r="M53" s="20"/>
    </row>
    <row r="54" spans="1:13" s="33" customFormat="1" x14ac:dyDescent="0.25">
      <c r="A54" s="70"/>
      <c r="B54" s="55"/>
      <c r="D54" s="20"/>
      <c r="E54" s="35"/>
      <c r="F54" s="35"/>
      <c r="G54" s="35"/>
      <c r="H54" s="35"/>
      <c r="I54" s="35"/>
      <c r="J54" s="35"/>
      <c r="K54" s="35"/>
      <c r="L54" s="35"/>
      <c r="M54" s="20"/>
    </row>
    <row r="55" spans="1:13" s="33" customFormat="1" x14ac:dyDescent="0.25">
      <c r="A55" s="70"/>
      <c r="B55" s="55"/>
      <c r="D55" s="20"/>
      <c r="E55" s="35"/>
      <c r="F55" s="35"/>
      <c r="G55" s="35"/>
      <c r="H55" s="35"/>
      <c r="I55" s="35"/>
      <c r="J55" s="35"/>
      <c r="K55" s="35"/>
      <c r="L55" s="35"/>
      <c r="M55" s="20"/>
    </row>
    <row r="56" spans="1:13" s="33" customFormat="1" x14ac:dyDescent="0.25">
      <c r="A56" s="70"/>
      <c r="B56" s="55"/>
      <c r="D56" s="20"/>
      <c r="E56" s="35"/>
      <c r="F56" s="35"/>
      <c r="G56" s="35"/>
      <c r="H56" s="35"/>
      <c r="I56" s="35"/>
      <c r="J56" s="35"/>
      <c r="K56" s="35"/>
      <c r="L56" s="35"/>
      <c r="M56" s="20"/>
    </row>
    <row r="57" spans="1:13" s="33" customFormat="1" x14ac:dyDescent="0.25">
      <c r="A57" s="70"/>
      <c r="B57" s="55"/>
      <c r="D57" s="20"/>
      <c r="E57" s="35"/>
      <c r="F57" s="35"/>
      <c r="G57" s="35"/>
      <c r="H57" s="35"/>
      <c r="I57" s="35"/>
      <c r="J57" s="35"/>
      <c r="K57" s="35"/>
      <c r="L57" s="35"/>
      <c r="M57" s="20"/>
    </row>
    <row r="58" spans="1:13" s="33" customFormat="1" x14ac:dyDescent="0.25">
      <c r="A58" s="70"/>
      <c r="B58" s="55"/>
      <c r="D58" s="20"/>
      <c r="E58" s="35"/>
      <c r="F58" s="35"/>
      <c r="G58" s="35"/>
      <c r="H58" s="35"/>
      <c r="I58" s="35"/>
      <c r="J58" s="35"/>
      <c r="K58" s="35"/>
      <c r="L58" s="35"/>
      <c r="M58" s="20"/>
    </row>
    <row r="59" spans="1:13" s="33" customFormat="1" x14ac:dyDescent="0.25">
      <c r="A59" s="70"/>
      <c r="B59" s="55"/>
      <c r="D59" s="20"/>
      <c r="E59" s="35"/>
      <c r="F59" s="35"/>
      <c r="G59" s="35"/>
      <c r="H59" s="35"/>
      <c r="I59" s="35"/>
      <c r="J59" s="35"/>
      <c r="K59" s="35"/>
      <c r="L59" s="35"/>
      <c r="M59" s="20"/>
    </row>
    <row r="60" spans="1:13" s="33" customFormat="1" x14ac:dyDescent="0.25">
      <c r="A60" s="70"/>
      <c r="B60" s="55"/>
      <c r="D60" s="20"/>
      <c r="E60" s="35"/>
      <c r="F60" s="35"/>
      <c r="G60" s="35"/>
      <c r="H60" s="35"/>
      <c r="I60" s="35"/>
      <c r="J60" s="35"/>
      <c r="K60" s="35"/>
      <c r="L60" s="35"/>
      <c r="M60" s="20"/>
    </row>
    <row r="61" spans="1:13" s="33" customFormat="1" x14ac:dyDescent="0.25">
      <c r="A61" s="70"/>
      <c r="B61" s="55"/>
      <c r="D61" s="20"/>
      <c r="E61" s="35"/>
      <c r="F61" s="35"/>
      <c r="G61" s="35"/>
      <c r="H61" s="35"/>
      <c r="I61" s="35"/>
      <c r="J61" s="35"/>
      <c r="K61" s="35"/>
      <c r="L61" s="35"/>
      <c r="M61" s="20"/>
    </row>
    <row r="62" spans="1:13" s="33" customFormat="1" x14ac:dyDescent="0.25">
      <c r="A62" s="70"/>
      <c r="B62" s="55"/>
      <c r="D62" s="20"/>
      <c r="E62" s="35"/>
      <c r="F62" s="35"/>
      <c r="G62" s="35"/>
      <c r="H62" s="35"/>
      <c r="I62" s="35"/>
      <c r="J62" s="35"/>
      <c r="K62" s="35"/>
      <c r="L62" s="35"/>
      <c r="M62" s="20"/>
    </row>
    <row r="63" spans="1:13" s="33" customFormat="1" x14ac:dyDescent="0.25">
      <c r="A63" s="70"/>
      <c r="B63" s="55"/>
      <c r="D63" s="20"/>
      <c r="E63" s="35"/>
      <c r="F63" s="35"/>
      <c r="G63" s="35"/>
      <c r="H63" s="35"/>
      <c r="I63" s="35"/>
      <c r="J63" s="35"/>
      <c r="K63" s="35"/>
      <c r="L63" s="35"/>
      <c r="M63" s="20"/>
    </row>
    <row r="64" spans="1:13" s="33" customFormat="1" x14ac:dyDescent="0.25">
      <c r="A64" s="70"/>
      <c r="B64" s="55"/>
      <c r="D64" s="20"/>
      <c r="E64" s="35"/>
      <c r="F64" s="35"/>
      <c r="G64" s="35"/>
      <c r="H64" s="35"/>
      <c r="I64" s="35"/>
      <c r="J64" s="35"/>
      <c r="K64" s="35"/>
      <c r="L64" s="35"/>
      <c r="M64" s="20"/>
    </row>
    <row r="65" spans="1:13" s="33" customFormat="1" x14ac:dyDescent="0.25">
      <c r="A65" s="70"/>
      <c r="B65" s="55"/>
      <c r="D65" s="20"/>
      <c r="E65" s="35"/>
      <c r="F65" s="35"/>
      <c r="G65" s="35"/>
      <c r="H65" s="35"/>
      <c r="I65" s="35"/>
      <c r="J65" s="35"/>
      <c r="K65" s="35"/>
      <c r="L65" s="35"/>
      <c r="M65" s="20"/>
    </row>
    <row r="66" spans="1:13" s="33" customFormat="1" x14ac:dyDescent="0.25">
      <c r="A66" s="70"/>
      <c r="B66" s="55"/>
      <c r="D66" s="20"/>
      <c r="E66" s="35"/>
      <c r="F66" s="35"/>
      <c r="G66" s="35"/>
      <c r="H66" s="35"/>
      <c r="I66" s="35"/>
      <c r="J66" s="35"/>
      <c r="K66" s="35"/>
      <c r="L66" s="35"/>
      <c r="M66" s="20"/>
    </row>
    <row r="67" spans="1:13" s="33" customFormat="1" x14ac:dyDescent="0.25">
      <c r="A67" s="70"/>
      <c r="B67" s="55"/>
      <c r="D67" s="20"/>
      <c r="E67" s="35"/>
      <c r="F67" s="35"/>
      <c r="G67" s="35"/>
      <c r="H67" s="35"/>
      <c r="I67" s="35"/>
      <c r="J67" s="35"/>
      <c r="K67" s="35"/>
      <c r="L67" s="35"/>
      <c r="M67" s="20"/>
    </row>
    <row r="68" spans="1:13" s="33" customFormat="1" x14ac:dyDescent="0.25">
      <c r="A68" s="70"/>
      <c r="B68" s="55"/>
      <c r="D68" s="20"/>
      <c r="E68" s="35"/>
      <c r="F68" s="35"/>
      <c r="G68" s="35"/>
      <c r="H68" s="35"/>
      <c r="I68" s="35"/>
      <c r="J68" s="35"/>
      <c r="K68" s="35"/>
      <c r="L68" s="35"/>
      <c r="M68" s="20"/>
    </row>
    <row r="69" spans="1:13" s="33" customFormat="1" x14ac:dyDescent="0.25">
      <c r="A69" s="70"/>
      <c r="B69" s="55"/>
      <c r="D69" s="20"/>
      <c r="E69" s="35"/>
      <c r="F69" s="35"/>
      <c r="G69" s="35"/>
      <c r="H69" s="35"/>
      <c r="I69" s="35"/>
      <c r="J69" s="35"/>
      <c r="K69" s="35"/>
      <c r="L69" s="35"/>
      <c r="M69" s="20"/>
    </row>
    <row r="70" spans="1:13" s="33" customFormat="1" x14ac:dyDescent="0.25">
      <c r="A70" s="70"/>
      <c r="B70" s="55"/>
      <c r="D70" s="20"/>
      <c r="E70" s="35"/>
      <c r="F70" s="35"/>
      <c r="G70" s="35"/>
      <c r="H70" s="35"/>
      <c r="I70" s="35"/>
      <c r="J70" s="35"/>
      <c r="K70" s="35"/>
      <c r="L70" s="35"/>
      <c r="M70" s="20"/>
    </row>
    <row r="71" spans="1:13" s="33" customFormat="1" x14ac:dyDescent="0.25">
      <c r="A71" s="70"/>
      <c r="B71" s="55"/>
      <c r="D71" s="20"/>
      <c r="E71" s="35"/>
      <c r="F71" s="35"/>
      <c r="G71" s="35"/>
      <c r="H71" s="35"/>
      <c r="I71" s="35"/>
      <c r="J71" s="35"/>
      <c r="K71" s="35"/>
      <c r="L71" s="35"/>
      <c r="M71" s="20"/>
    </row>
    <row r="72" spans="1:13" s="33" customFormat="1" x14ac:dyDescent="0.25">
      <c r="A72" s="70"/>
      <c r="B72" s="55"/>
      <c r="D72" s="20"/>
      <c r="E72" s="35"/>
      <c r="F72" s="35"/>
      <c r="G72" s="35"/>
      <c r="H72" s="35"/>
      <c r="I72" s="35"/>
      <c r="J72" s="35"/>
      <c r="K72" s="35"/>
      <c r="L72" s="35"/>
      <c r="M72" s="20"/>
    </row>
    <row r="73" spans="1:13" s="33" customFormat="1" x14ac:dyDescent="0.25">
      <c r="A73" s="70"/>
      <c r="B73" s="55"/>
      <c r="D73" s="20"/>
      <c r="E73" s="35"/>
      <c r="F73" s="35"/>
      <c r="G73" s="35"/>
      <c r="H73" s="35"/>
      <c r="I73" s="35"/>
      <c r="J73" s="35"/>
      <c r="K73" s="35"/>
      <c r="L73" s="35"/>
      <c r="M73" s="20"/>
    </row>
    <row r="74" spans="1:13" s="33" customFormat="1" x14ac:dyDescent="0.25">
      <c r="A74" s="70"/>
      <c r="B74" s="55"/>
      <c r="D74" s="20"/>
      <c r="E74" s="35"/>
      <c r="F74" s="35"/>
      <c r="G74" s="35"/>
      <c r="H74" s="35"/>
      <c r="I74" s="35"/>
      <c r="J74" s="35"/>
      <c r="K74" s="35"/>
      <c r="L74" s="35"/>
      <c r="M74" s="20"/>
    </row>
    <row r="75" spans="1:13" s="33" customFormat="1" x14ac:dyDescent="0.25">
      <c r="A75" s="70"/>
      <c r="B75" s="55"/>
      <c r="D75" s="20"/>
      <c r="E75" s="35"/>
      <c r="F75" s="35"/>
      <c r="G75" s="35"/>
      <c r="H75" s="35"/>
      <c r="I75" s="35"/>
      <c r="J75" s="35"/>
      <c r="K75" s="35"/>
      <c r="L75" s="35"/>
      <c r="M75" s="20"/>
    </row>
    <row r="76" spans="1:13" s="33" customFormat="1" x14ac:dyDescent="0.25">
      <c r="A76" s="70"/>
      <c r="B76" s="55"/>
      <c r="D76" s="20"/>
      <c r="E76" s="35"/>
      <c r="F76" s="35"/>
      <c r="G76" s="35"/>
      <c r="H76" s="35"/>
      <c r="I76" s="35"/>
      <c r="J76" s="35"/>
      <c r="K76" s="35"/>
      <c r="L76" s="35"/>
      <c r="M76" s="20"/>
    </row>
  </sheetData>
  <conditionalFormatting sqref="E10">
    <cfRule type="dataBar" priority="65">
      <dataBar>
        <cfvo type="min"/>
        <cfvo type="max"/>
        <color rgb="FF638EC6"/>
      </dataBar>
      <extLst>
        <ext xmlns:x14="http://schemas.microsoft.com/office/spreadsheetml/2009/9/main" uri="{B025F937-C7B1-47D3-B67F-A62EFF666E3E}">
          <x14:id>{F968CAD5-AA7A-44DD-9D50-756C1C9C19F4}</x14:id>
        </ext>
      </extLst>
    </cfRule>
  </conditionalFormatting>
  <conditionalFormatting sqref="F10">
    <cfRule type="dataBar" priority="64">
      <dataBar>
        <cfvo type="min"/>
        <cfvo type="max"/>
        <color rgb="FF638EC6"/>
      </dataBar>
      <extLst>
        <ext xmlns:x14="http://schemas.microsoft.com/office/spreadsheetml/2009/9/main" uri="{B025F937-C7B1-47D3-B67F-A62EFF666E3E}">
          <x14:id>{FA5D5C0D-5B98-4106-8A73-A450D2EC46DD}</x14:id>
        </ext>
      </extLst>
    </cfRule>
  </conditionalFormatting>
  <conditionalFormatting sqref="E17">
    <cfRule type="dataBar" priority="56">
      <dataBar>
        <cfvo type="min"/>
        <cfvo type="max"/>
        <color rgb="FF638EC6"/>
      </dataBar>
      <extLst>
        <ext xmlns:x14="http://schemas.microsoft.com/office/spreadsheetml/2009/9/main" uri="{B025F937-C7B1-47D3-B67F-A62EFF666E3E}">
          <x14:id>{4FA0388B-F567-461B-8436-E49318620525}</x14:id>
        </ext>
      </extLst>
    </cfRule>
  </conditionalFormatting>
  <conditionalFormatting sqref="E4">
    <cfRule type="dataBar" priority="35">
      <dataBar>
        <cfvo type="min"/>
        <cfvo type="max"/>
        <color rgb="FF008AEF"/>
      </dataBar>
      <extLst>
        <ext xmlns:x14="http://schemas.microsoft.com/office/spreadsheetml/2009/9/main" uri="{B025F937-C7B1-47D3-B67F-A62EFF666E3E}">
          <x14:id>{DB62982D-1AC3-444E-B1F0-B516259B963A}</x14:id>
        </ext>
      </extLst>
    </cfRule>
  </conditionalFormatting>
  <conditionalFormatting sqref="F4">
    <cfRule type="dataBar" priority="34">
      <dataBar>
        <cfvo type="min"/>
        <cfvo type="max"/>
        <color rgb="FF008AEF"/>
      </dataBar>
      <extLst>
        <ext xmlns:x14="http://schemas.microsoft.com/office/spreadsheetml/2009/9/main" uri="{B025F937-C7B1-47D3-B67F-A62EFF666E3E}">
          <x14:id>{C92BF8FD-6DBF-4D34-8A87-E980A0A55FE9}</x14:id>
        </ext>
      </extLst>
    </cfRule>
  </conditionalFormatting>
  <conditionalFormatting sqref="F5">
    <cfRule type="dataBar" priority="33">
      <dataBar>
        <cfvo type="min"/>
        <cfvo type="max"/>
        <color rgb="FF008AEF"/>
      </dataBar>
      <extLst>
        <ext xmlns:x14="http://schemas.microsoft.com/office/spreadsheetml/2009/9/main" uri="{B025F937-C7B1-47D3-B67F-A62EFF666E3E}">
          <x14:id>{4A15BFEA-6993-485C-83E5-D1EFB2E017EB}</x14:id>
        </ext>
      </extLst>
    </cfRule>
  </conditionalFormatting>
  <conditionalFormatting sqref="E5">
    <cfRule type="dataBar" priority="32">
      <dataBar>
        <cfvo type="min"/>
        <cfvo type="max"/>
        <color rgb="FF008AEF"/>
      </dataBar>
      <extLst>
        <ext xmlns:x14="http://schemas.microsoft.com/office/spreadsheetml/2009/9/main" uri="{B025F937-C7B1-47D3-B67F-A62EFF666E3E}">
          <x14:id>{008CB7E0-AA94-4F6B-B7EC-5DA243446976}</x14:id>
        </ext>
      </extLst>
    </cfRule>
  </conditionalFormatting>
  <conditionalFormatting sqref="E6">
    <cfRule type="dataBar" priority="31">
      <dataBar>
        <cfvo type="min"/>
        <cfvo type="max"/>
        <color rgb="FF008AEF"/>
      </dataBar>
      <extLst>
        <ext xmlns:x14="http://schemas.microsoft.com/office/spreadsheetml/2009/9/main" uri="{B025F937-C7B1-47D3-B67F-A62EFF666E3E}">
          <x14:id>{E215F03C-48CC-4517-9EC6-968E88E8D1A4}</x14:id>
        </ext>
      </extLst>
    </cfRule>
  </conditionalFormatting>
  <conditionalFormatting sqref="E7">
    <cfRule type="dataBar" priority="30">
      <dataBar>
        <cfvo type="min"/>
        <cfvo type="max"/>
        <color rgb="FF008AEF"/>
      </dataBar>
      <extLst>
        <ext xmlns:x14="http://schemas.microsoft.com/office/spreadsheetml/2009/9/main" uri="{B025F937-C7B1-47D3-B67F-A62EFF666E3E}">
          <x14:id>{A771F926-7D97-48DF-B43F-012F09E5BF7B}</x14:id>
        </ext>
      </extLst>
    </cfRule>
  </conditionalFormatting>
  <conditionalFormatting sqref="E8">
    <cfRule type="dataBar" priority="29">
      <dataBar>
        <cfvo type="min"/>
        <cfvo type="max"/>
        <color rgb="FF008AEF"/>
      </dataBar>
      <extLst>
        <ext xmlns:x14="http://schemas.microsoft.com/office/spreadsheetml/2009/9/main" uri="{B025F937-C7B1-47D3-B67F-A62EFF666E3E}">
          <x14:id>{E2C3B138-4AB5-4AB3-9C74-5CFBC5CAFAC9}</x14:id>
        </ext>
      </extLst>
    </cfRule>
  </conditionalFormatting>
  <conditionalFormatting sqref="F8">
    <cfRule type="dataBar" priority="28">
      <dataBar>
        <cfvo type="min"/>
        <cfvo type="max"/>
        <color rgb="FF008AEF"/>
      </dataBar>
      <extLst>
        <ext xmlns:x14="http://schemas.microsoft.com/office/spreadsheetml/2009/9/main" uri="{B025F937-C7B1-47D3-B67F-A62EFF666E3E}">
          <x14:id>{64BFED6C-4CAB-41EF-9F9E-56DDC107F63F}</x14:id>
        </ext>
      </extLst>
    </cfRule>
  </conditionalFormatting>
  <conditionalFormatting sqref="F7">
    <cfRule type="dataBar" priority="27">
      <dataBar>
        <cfvo type="min"/>
        <cfvo type="max"/>
        <color rgb="FF008AEF"/>
      </dataBar>
      <extLst>
        <ext xmlns:x14="http://schemas.microsoft.com/office/spreadsheetml/2009/9/main" uri="{B025F937-C7B1-47D3-B67F-A62EFF666E3E}">
          <x14:id>{E832154B-6406-4C3D-B383-E04157C48F12}</x14:id>
        </ext>
      </extLst>
    </cfRule>
  </conditionalFormatting>
  <conditionalFormatting sqref="F6">
    <cfRule type="dataBar" priority="26">
      <dataBar>
        <cfvo type="min"/>
        <cfvo type="max"/>
        <color rgb="FF008AEF"/>
      </dataBar>
      <extLst>
        <ext xmlns:x14="http://schemas.microsoft.com/office/spreadsheetml/2009/9/main" uri="{B025F937-C7B1-47D3-B67F-A62EFF666E3E}">
          <x14:id>{8EF67EE2-9362-4FB0-A002-173407BA8556}</x14:id>
        </ext>
      </extLst>
    </cfRule>
  </conditionalFormatting>
  <conditionalFormatting sqref="E11">
    <cfRule type="dataBar" priority="25">
      <dataBar>
        <cfvo type="min"/>
        <cfvo type="max"/>
        <color rgb="FF008AEF"/>
      </dataBar>
      <extLst>
        <ext xmlns:x14="http://schemas.microsoft.com/office/spreadsheetml/2009/9/main" uri="{B025F937-C7B1-47D3-B67F-A62EFF666E3E}">
          <x14:id>{ED0BB306-C19B-4BF4-BC40-6A0A6EA77A13}</x14:id>
        </ext>
      </extLst>
    </cfRule>
  </conditionalFormatting>
  <conditionalFormatting sqref="E12">
    <cfRule type="dataBar" priority="24">
      <dataBar>
        <cfvo type="min"/>
        <cfvo type="max"/>
        <color rgb="FF008AEF"/>
      </dataBar>
      <extLst>
        <ext xmlns:x14="http://schemas.microsoft.com/office/spreadsheetml/2009/9/main" uri="{B025F937-C7B1-47D3-B67F-A62EFF666E3E}">
          <x14:id>{B58B3443-5AD7-4B21-AC24-FC6B6546AE2D}</x14:id>
        </ext>
      </extLst>
    </cfRule>
  </conditionalFormatting>
  <conditionalFormatting sqref="E13">
    <cfRule type="dataBar" priority="23">
      <dataBar>
        <cfvo type="min"/>
        <cfvo type="max"/>
        <color rgb="FF008AEF"/>
      </dataBar>
      <extLst>
        <ext xmlns:x14="http://schemas.microsoft.com/office/spreadsheetml/2009/9/main" uri="{B025F937-C7B1-47D3-B67F-A62EFF666E3E}">
          <x14:id>{BE0786F8-C3E6-4636-AE40-F2CDA0854FBE}</x14:id>
        </ext>
      </extLst>
    </cfRule>
  </conditionalFormatting>
  <conditionalFormatting sqref="E14">
    <cfRule type="dataBar" priority="22">
      <dataBar>
        <cfvo type="min"/>
        <cfvo type="max"/>
        <color rgb="FF008AEF"/>
      </dataBar>
      <extLst>
        <ext xmlns:x14="http://schemas.microsoft.com/office/spreadsheetml/2009/9/main" uri="{B025F937-C7B1-47D3-B67F-A62EFF666E3E}">
          <x14:id>{04B8495A-7B78-4DB6-86B3-AE7EB6BE3F50}</x14:id>
        </ext>
      </extLst>
    </cfRule>
  </conditionalFormatting>
  <conditionalFormatting sqref="E15">
    <cfRule type="dataBar" priority="21">
      <dataBar>
        <cfvo type="min"/>
        <cfvo type="max"/>
        <color rgb="FF008AEF"/>
      </dataBar>
      <extLst>
        <ext xmlns:x14="http://schemas.microsoft.com/office/spreadsheetml/2009/9/main" uri="{B025F937-C7B1-47D3-B67F-A62EFF666E3E}">
          <x14:id>{4BA263B5-EDFB-4354-9AE4-57660FC41895}</x14:id>
        </ext>
      </extLst>
    </cfRule>
  </conditionalFormatting>
  <conditionalFormatting sqref="E18">
    <cfRule type="dataBar" priority="20">
      <dataBar>
        <cfvo type="min"/>
        <cfvo type="max"/>
        <color rgb="FF008AEF"/>
      </dataBar>
      <extLst>
        <ext xmlns:x14="http://schemas.microsoft.com/office/spreadsheetml/2009/9/main" uri="{B025F937-C7B1-47D3-B67F-A62EFF666E3E}">
          <x14:id>{355ED4B4-70D8-481D-9BC5-D5B4ADB75932}</x14:id>
        </ext>
      </extLst>
    </cfRule>
  </conditionalFormatting>
  <conditionalFormatting sqref="E19">
    <cfRule type="dataBar" priority="19">
      <dataBar>
        <cfvo type="min"/>
        <cfvo type="max"/>
        <color rgb="FF008AEF"/>
      </dataBar>
      <extLst>
        <ext xmlns:x14="http://schemas.microsoft.com/office/spreadsheetml/2009/9/main" uri="{B025F937-C7B1-47D3-B67F-A62EFF666E3E}">
          <x14:id>{D7F17CEE-D44F-4810-8822-4F42AD9963A1}</x14:id>
        </ext>
      </extLst>
    </cfRule>
  </conditionalFormatting>
  <conditionalFormatting sqref="E20">
    <cfRule type="dataBar" priority="18">
      <dataBar>
        <cfvo type="min"/>
        <cfvo type="max"/>
        <color rgb="FF008AEF"/>
      </dataBar>
      <extLst>
        <ext xmlns:x14="http://schemas.microsoft.com/office/spreadsheetml/2009/9/main" uri="{B025F937-C7B1-47D3-B67F-A62EFF666E3E}">
          <x14:id>{CB547308-A5D3-4705-9A83-28A03BEF2A67}</x14:id>
        </ext>
      </extLst>
    </cfRule>
  </conditionalFormatting>
  <conditionalFormatting sqref="F20">
    <cfRule type="dataBar" priority="17">
      <dataBar>
        <cfvo type="min"/>
        <cfvo type="max"/>
        <color rgb="FF008AEF"/>
      </dataBar>
      <extLst>
        <ext xmlns:x14="http://schemas.microsoft.com/office/spreadsheetml/2009/9/main" uri="{B025F937-C7B1-47D3-B67F-A62EFF666E3E}">
          <x14:id>{D8562674-B210-4AB4-ADC9-17A110C53F7A}</x14:id>
        </ext>
      </extLst>
    </cfRule>
  </conditionalFormatting>
  <conditionalFormatting sqref="F19">
    <cfRule type="dataBar" priority="16">
      <dataBar>
        <cfvo type="min"/>
        <cfvo type="max"/>
        <color rgb="FF008AEF"/>
      </dataBar>
      <extLst>
        <ext xmlns:x14="http://schemas.microsoft.com/office/spreadsheetml/2009/9/main" uri="{B025F937-C7B1-47D3-B67F-A62EFF666E3E}">
          <x14:id>{A98D9EB7-1EBC-4B9E-BFF2-2D63A7170E7C}</x14:id>
        </ext>
      </extLst>
    </cfRule>
  </conditionalFormatting>
  <conditionalFormatting sqref="F18">
    <cfRule type="dataBar" priority="15">
      <dataBar>
        <cfvo type="min"/>
        <cfvo type="max"/>
        <color rgb="FF008AEF"/>
      </dataBar>
      <extLst>
        <ext xmlns:x14="http://schemas.microsoft.com/office/spreadsheetml/2009/9/main" uri="{B025F937-C7B1-47D3-B67F-A62EFF666E3E}">
          <x14:id>{0B3D6B3E-5340-46D2-944A-D73BFEE56F87}</x14:id>
        </ext>
      </extLst>
    </cfRule>
  </conditionalFormatting>
  <conditionalFormatting sqref="G18">
    <cfRule type="dataBar" priority="14">
      <dataBar>
        <cfvo type="min"/>
        <cfvo type="max"/>
        <color rgb="FF008AEF"/>
      </dataBar>
      <extLst>
        <ext xmlns:x14="http://schemas.microsoft.com/office/spreadsheetml/2009/9/main" uri="{B025F937-C7B1-47D3-B67F-A62EFF666E3E}">
          <x14:id>{F01F9145-E70C-48D2-8821-DD3BFF6BA8A7}</x14:id>
        </ext>
      </extLst>
    </cfRule>
  </conditionalFormatting>
  <conditionalFormatting sqref="G19">
    <cfRule type="dataBar" priority="13">
      <dataBar>
        <cfvo type="min"/>
        <cfvo type="max"/>
        <color rgb="FF008AEF"/>
      </dataBar>
      <extLst>
        <ext xmlns:x14="http://schemas.microsoft.com/office/spreadsheetml/2009/9/main" uri="{B025F937-C7B1-47D3-B67F-A62EFF666E3E}">
          <x14:id>{F81C824C-6499-4BF1-9C27-AA406BE032C4}</x14:id>
        </ext>
      </extLst>
    </cfRule>
  </conditionalFormatting>
  <conditionalFormatting sqref="G20">
    <cfRule type="dataBar" priority="12">
      <dataBar>
        <cfvo type="min"/>
        <cfvo type="max"/>
        <color rgb="FF008AEF"/>
      </dataBar>
      <extLst>
        <ext xmlns:x14="http://schemas.microsoft.com/office/spreadsheetml/2009/9/main" uri="{B025F937-C7B1-47D3-B67F-A62EFF666E3E}">
          <x14:id>{6C63FA5E-104B-4BC8-80D6-3C63A8805D2E}</x14:id>
        </ext>
      </extLst>
    </cfRule>
  </conditionalFormatting>
  <conditionalFormatting sqref="H20">
    <cfRule type="dataBar" priority="11">
      <dataBar>
        <cfvo type="min"/>
        <cfvo type="max"/>
        <color rgb="FF008AEF"/>
      </dataBar>
      <extLst>
        <ext xmlns:x14="http://schemas.microsoft.com/office/spreadsheetml/2009/9/main" uri="{B025F937-C7B1-47D3-B67F-A62EFF666E3E}">
          <x14:id>{5687AC6E-17B5-4BEE-962E-C88B42403D96}</x14:id>
        </ext>
      </extLst>
    </cfRule>
  </conditionalFormatting>
  <conditionalFormatting sqref="H19">
    <cfRule type="dataBar" priority="10">
      <dataBar>
        <cfvo type="min"/>
        <cfvo type="max"/>
        <color rgb="FF008AEF"/>
      </dataBar>
      <extLst>
        <ext xmlns:x14="http://schemas.microsoft.com/office/spreadsheetml/2009/9/main" uri="{B025F937-C7B1-47D3-B67F-A62EFF666E3E}">
          <x14:id>{41781304-381E-4433-8B79-89C38286B9CC}</x14:id>
        </ext>
      </extLst>
    </cfRule>
  </conditionalFormatting>
  <conditionalFormatting sqref="H18">
    <cfRule type="dataBar" priority="9">
      <dataBar>
        <cfvo type="min"/>
        <cfvo type="max"/>
        <color rgb="FF008AEF"/>
      </dataBar>
      <extLst>
        <ext xmlns:x14="http://schemas.microsoft.com/office/spreadsheetml/2009/9/main" uri="{B025F937-C7B1-47D3-B67F-A62EFF666E3E}">
          <x14:id>{A1701C56-2E5F-47B5-A8D6-67B59BDC0876}</x14:id>
        </ext>
      </extLst>
    </cfRule>
  </conditionalFormatting>
  <conditionalFormatting sqref="I20">
    <cfRule type="dataBar" priority="8">
      <dataBar>
        <cfvo type="min"/>
        <cfvo type="max"/>
        <color rgb="FF008AEF"/>
      </dataBar>
      <extLst>
        <ext xmlns:x14="http://schemas.microsoft.com/office/spreadsheetml/2009/9/main" uri="{B025F937-C7B1-47D3-B67F-A62EFF666E3E}">
          <x14:id>{90A53BFA-96D0-4058-B97C-E60BB0E109D6}</x14:id>
        </ext>
      </extLst>
    </cfRule>
  </conditionalFormatting>
  <conditionalFormatting sqref="J20">
    <cfRule type="dataBar" priority="7">
      <dataBar>
        <cfvo type="min"/>
        <cfvo type="max"/>
        <color rgb="FF008AEF"/>
      </dataBar>
      <extLst>
        <ext xmlns:x14="http://schemas.microsoft.com/office/spreadsheetml/2009/9/main" uri="{B025F937-C7B1-47D3-B67F-A62EFF666E3E}">
          <x14:id>{14B9E115-50B7-4B86-B896-296A4AD0E53F}</x14:id>
        </ext>
      </extLst>
    </cfRule>
  </conditionalFormatting>
  <conditionalFormatting sqref="K20">
    <cfRule type="dataBar" priority="6">
      <dataBar>
        <cfvo type="min"/>
        <cfvo type="max"/>
        <color rgb="FF008AEF"/>
      </dataBar>
      <extLst>
        <ext xmlns:x14="http://schemas.microsoft.com/office/spreadsheetml/2009/9/main" uri="{B025F937-C7B1-47D3-B67F-A62EFF666E3E}">
          <x14:id>{971CB6EA-8575-4B7F-BC2F-017C8C05299A}</x14:id>
        </ext>
      </extLst>
    </cfRule>
  </conditionalFormatting>
  <conditionalFormatting sqref="L20">
    <cfRule type="dataBar" priority="5">
      <dataBar>
        <cfvo type="min"/>
        <cfvo type="max"/>
        <color rgb="FF008AEF"/>
      </dataBar>
      <extLst>
        <ext xmlns:x14="http://schemas.microsoft.com/office/spreadsheetml/2009/9/main" uri="{B025F937-C7B1-47D3-B67F-A62EFF666E3E}">
          <x14:id>{E3BC3BE4-935C-4C10-AB32-D4D12B37A7C5}</x14:id>
        </ext>
      </extLst>
    </cfRule>
  </conditionalFormatting>
  <conditionalFormatting sqref="E24">
    <cfRule type="dataBar" priority="4">
      <dataBar>
        <cfvo type="min"/>
        <cfvo type="max"/>
        <color rgb="FF008AEF"/>
      </dataBar>
      <extLst>
        <ext xmlns:x14="http://schemas.microsoft.com/office/spreadsheetml/2009/9/main" uri="{B025F937-C7B1-47D3-B67F-A62EFF666E3E}">
          <x14:id>{BFFC8C7C-78A2-4C00-B83D-F63E1AFA283F}</x14:id>
        </ext>
      </extLst>
    </cfRule>
  </conditionalFormatting>
  <conditionalFormatting sqref="E23">
    <cfRule type="dataBar" priority="3">
      <dataBar>
        <cfvo type="min"/>
        <cfvo type="max"/>
        <color rgb="FF008AEF"/>
      </dataBar>
      <extLst>
        <ext xmlns:x14="http://schemas.microsoft.com/office/spreadsheetml/2009/9/main" uri="{B025F937-C7B1-47D3-B67F-A62EFF666E3E}">
          <x14:id>{02A76850-0668-4049-B9B9-CDA5F63F8334}</x14:id>
        </ext>
      </extLst>
    </cfRule>
  </conditionalFormatting>
  <conditionalFormatting sqref="F23">
    <cfRule type="dataBar" priority="2">
      <dataBar>
        <cfvo type="min"/>
        <cfvo type="max"/>
        <color rgb="FF008AEF"/>
      </dataBar>
      <extLst>
        <ext xmlns:x14="http://schemas.microsoft.com/office/spreadsheetml/2009/9/main" uri="{B025F937-C7B1-47D3-B67F-A62EFF666E3E}">
          <x14:id>{5AAE3D67-E531-47A1-BC8E-5CFEB5F6F4B8}</x14:id>
        </ext>
      </extLst>
    </cfRule>
  </conditionalFormatting>
  <conditionalFormatting sqref="G23">
    <cfRule type="dataBar" priority="1">
      <dataBar>
        <cfvo type="min"/>
        <cfvo type="max"/>
        <color rgb="FF008AEF"/>
      </dataBar>
      <extLst>
        <ext xmlns:x14="http://schemas.microsoft.com/office/spreadsheetml/2009/9/main" uri="{B025F937-C7B1-47D3-B67F-A62EFF666E3E}">
          <x14:id>{9B0B69C2-169C-429D-A75F-5DF79064119C}</x14:id>
        </ext>
      </extLst>
    </cfRule>
  </conditionalFormatting>
  <pageMargins left="0.7" right="0.7" top="0.75" bottom="0.75" header="0.3" footer="0.3"/>
  <pageSetup orientation="portrait" horizontalDpi="4294967292" verticalDpi="0" r:id="rId1"/>
  <extLst>
    <ext xmlns:x14="http://schemas.microsoft.com/office/spreadsheetml/2009/9/main" uri="{78C0D931-6437-407d-A8EE-F0AAD7539E65}">
      <x14:conditionalFormattings>
        <x14:conditionalFormatting xmlns:xm="http://schemas.microsoft.com/office/excel/2006/main">
          <x14:cfRule type="dataBar" id="{F968CAD5-AA7A-44DD-9D50-756C1C9C19F4}">
            <x14:dataBar minLength="0" maxLength="100" border="1" negativeBarBorderColorSameAsPositive="0">
              <x14:cfvo type="autoMin"/>
              <x14:cfvo type="autoMax"/>
              <x14:borderColor rgb="FF638EC6"/>
              <x14:negativeFillColor rgb="FFFF0000"/>
              <x14:negativeBorderColor rgb="FFFF0000"/>
              <x14:axisColor rgb="FF000000"/>
            </x14:dataBar>
          </x14:cfRule>
          <xm:sqref>E10</xm:sqref>
        </x14:conditionalFormatting>
        <x14:conditionalFormatting xmlns:xm="http://schemas.microsoft.com/office/excel/2006/main">
          <x14:cfRule type="dataBar" id="{FA5D5C0D-5B98-4106-8A73-A450D2EC46DD}">
            <x14:dataBar minLength="0" maxLength="100" border="1" negativeBarBorderColorSameAsPositive="0">
              <x14:cfvo type="autoMin"/>
              <x14:cfvo type="autoMax"/>
              <x14:borderColor rgb="FF638EC6"/>
              <x14:negativeFillColor rgb="FFFF0000"/>
              <x14:negativeBorderColor rgb="FFFF0000"/>
              <x14:axisColor rgb="FF000000"/>
            </x14:dataBar>
          </x14:cfRule>
          <xm:sqref>F10</xm:sqref>
        </x14:conditionalFormatting>
        <x14:conditionalFormatting xmlns:xm="http://schemas.microsoft.com/office/excel/2006/main">
          <x14:cfRule type="dataBar" id="{4FA0388B-F567-461B-8436-E49318620525}">
            <x14:dataBar minLength="0" maxLength="100" border="1" negativeBarBorderColorSameAsPositive="0">
              <x14:cfvo type="autoMin"/>
              <x14:cfvo type="autoMax"/>
              <x14:borderColor rgb="FF638EC6"/>
              <x14:negativeFillColor rgb="FFFF0000"/>
              <x14:negativeBorderColor rgb="FFFF0000"/>
              <x14:axisColor rgb="FF000000"/>
            </x14:dataBar>
          </x14:cfRule>
          <xm:sqref>E17</xm:sqref>
        </x14:conditionalFormatting>
        <x14:conditionalFormatting xmlns:xm="http://schemas.microsoft.com/office/excel/2006/main">
          <x14:cfRule type="dataBar" id="{DB62982D-1AC3-444E-B1F0-B516259B963A}">
            <x14:dataBar minLength="0" maxLength="100" border="1" negativeBarBorderColorSameAsPositive="0">
              <x14:cfvo type="autoMin"/>
              <x14:cfvo type="autoMax"/>
              <x14:borderColor rgb="FF008AEF"/>
              <x14:negativeFillColor rgb="FFFF0000"/>
              <x14:negativeBorderColor rgb="FFFF0000"/>
              <x14:axisColor rgb="FF000000"/>
            </x14:dataBar>
          </x14:cfRule>
          <xm:sqref>E4</xm:sqref>
        </x14:conditionalFormatting>
        <x14:conditionalFormatting xmlns:xm="http://schemas.microsoft.com/office/excel/2006/main">
          <x14:cfRule type="dataBar" id="{C92BF8FD-6DBF-4D34-8A87-E980A0A55FE9}">
            <x14:dataBar minLength="0" maxLength="100" border="1" negativeBarBorderColorSameAsPositive="0">
              <x14:cfvo type="autoMin"/>
              <x14:cfvo type="autoMax"/>
              <x14:borderColor rgb="FF008AEF"/>
              <x14:negativeFillColor rgb="FFFF0000"/>
              <x14:negativeBorderColor rgb="FFFF0000"/>
              <x14:axisColor rgb="FF000000"/>
            </x14:dataBar>
          </x14:cfRule>
          <xm:sqref>F4</xm:sqref>
        </x14:conditionalFormatting>
        <x14:conditionalFormatting xmlns:xm="http://schemas.microsoft.com/office/excel/2006/main">
          <x14:cfRule type="dataBar" id="{4A15BFEA-6993-485C-83E5-D1EFB2E017EB}">
            <x14:dataBar minLength="0" maxLength="100" border="1" negativeBarBorderColorSameAsPositive="0">
              <x14:cfvo type="autoMin"/>
              <x14:cfvo type="autoMax"/>
              <x14:borderColor rgb="FF008AEF"/>
              <x14:negativeFillColor rgb="FFFF0000"/>
              <x14:negativeBorderColor rgb="FFFF0000"/>
              <x14:axisColor rgb="FF000000"/>
            </x14:dataBar>
          </x14:cfRule>
          <xm:sqref>F5</xm:sqref>
        </x14:conditionalFormatting>
        <x14:conditionalFormatting xmlns:xm="http://schemas.microsoft.com/office/excel/2006/main">
          <x14:cfRule type="dataBar" id="{008CB7E0-AA94-4F6B-B7EC-5DA243446976}">
            <x14:dataBar minLength="0" maxLength="100" border="1" negativeBarBorderColorSameAsPositive="0">
              <x14:cfvo type="autoMin"/>
              <x14:cfvo type="autoMax"/>
              <x14:borderColor rgb="FF008AEF"/>
              <x14:negativeFillColor rgb="FFFF0000"/>
              <x14:negativeBorderColor rgb="FFFF0000"/>
              <x14:axisColor rgb="FF000000"/>
            </x14:dataBar>
          </x14:cfRule>
          <xm:sqref>E5</xm:sqref>
        </x14:conditionalFormatting>
        <x14:conditionalFormatting xmlns:xm="http://schemas.microsoft.com/office/excel/2006/main">
          <x14:cfRule type="dataBar" id="{E215F03C-48CC-4517-9EC6-968E88E8D1A4}">
            <x14:dataBar minLength="0" maxLength="100" border="1" negativeBarBorderColorSameAsPositive="0">
              <x14:cfvo type="autoMin"/>
              <x14:cfvo type="autoMax"/>
              <x14:borderColor rgb="FF008AEF"/>
              <x14:negativeFillColor rgb="FFFF0000"/>
              <x14:negativeBorderColor rgb="FFFF0000"/>
              <x14:axisColor rgb="FF000000"/>
            </x14:dataBar>
          </x14:cfRule>
          <xm:sqref>E6</xm:sqref>
        </x14:conditionalFormatting>
        <x14:conditionalFormatting xmlns:xm="http://schemas.microsoft.com/office/excel/2006/main">
          <x14:cfRule type="dataBar" id="{A771F926-7D97-48DF-B43F-012F09E5BF7B}">
            <x14:dataBar minLength="0" maxLength="100" border="1" negativeBarBorderColorSameAsPositive="0">
              <x14:cfvo type="autoMin"/>
              <x14:cfvo type="autoMax"/>
              <x14:borderColor rgb="FF008AEF"/>
              <x14:negativeFillColor rgb="FFFF0000"/>
              <x14:negativeBorderColor rgb="FFFF0000"/>
              <x14:axisColor rgb="FF000000"/>
            </x14:dataBar>
          </x14:cfRule>
          <xm:sqref>E7</xm:sqref>
        </x14:conditionalFormatting>
        <x14:conditionalFormatting xmlns:xm="http://schemas.microsoft.com/office/excel/2006/main">
          <x14:cfRule type="dataBar" id="{E2C3B138-4AB5-4AB3-9C74-5CFBC5CAFAC9}">
            <x14:dataBar minLength="0" maxLength="100" border="1" negativeBarBorderColorSameAsPositive="0">
              <x14:cfvo type="autoMin"/>
              <x14:cfvo type="autoMax"/>
              <x14:borderColor rgb="FF008AEF"/>
              <x14:negativeFillColor rgb="FFFF0000"/>
              <x14:negativeBorderColor rgb="FFFF0000"/>
              <x14:axisColor rgb="FF000000"/>
            </x14:dataBar>
          </x14:cfRule>
          <xm:sqref>E8</xm:sqref>
        </x14:conditionalFormatting>
        <x14:conditionalFormatting xmlns:xm="http://schemas.microsoft.com/office/excel/2006/main">
          <x14:cfRule type="dataBar" id="{64BFED6C-4CAB-41EF-9F9E-56DDC107F63F}">
            <x14:dataBar minLength="0" maxLength="100" border="1" negativeBarBorderColorSameAsPositive="0">
              <x14:cfvo type="autoMin"/>
              <x14:cfvo type="autoMax"/>
              <x14:borderColor rgb="FF008AEF"/>
              <x14:negativeFillColor rgb="FFFF0000"/>
              <x14:negativeBorderColor rgb="FFFF0000"/>
              <x14:axisColor rgb="FF000000"/>
            </x14:dataBar>
          </x14:cfRule>
          <xm:sqref>F8</xm:sqref>
        </x14:conditionalFormatting>
        <x14:conditionalFormatting xmlns:xm="http://schemas.microsoft.com/office/excel/2006/main">
          <x14:cfRule type="dataBar" id="{E832154B-6406-4C3D-B383-E04157C48F12}">
            <x14:dataBar minLength="0" maxLength="100" border="1" negativeBarBorderColorSameAsPositive="0">
              <x14:cfvo type="autoMin"/>
              <x14:cfvo type="autoMax"/>
              <x14:borderColor rgb="FF008AEF"/>
              <x14:negativeFillColor rgb="FFFF0000"/>
              <x14:negativeBorderColor rgb="FFFF0000"/>
              <x14:axisColor rgb="FF000000"/>
            </x14:dataBar>
          </x14:cfRule>
          <xm:sqref>F7</xm:sqref>
        </x14:conditionalFormatting>
        <x14:conditionalFormatting xmlns:xm="http://schemas.microsoft.com/office/excel/2006/main">
          <x14:cfRule type="dataBar" id="{8EF67EE2-9362-4FB0-A002-173407BA8556}">
            <x14:dataBar minLength="0" maxLength="100" border="1" negativeBarBorderColorSameAsPositive="0">
              <x14:cfvo type="autoMin"/>
              <x14:cfvo type="autoMax"/>
              <x14:borderColor rgb="FF008AEF"/>
              <x14:negativeFillColor rgb="FFFF0000"/>
              <x14:negativeBorderColor rgb="FFFF0000"/>
              <x14:axisColor rgb="FF000000"/>
            </x14:dataBar>
          </x14:cfRule>
          <xm:sqref>F6</xm:sqref>
        </x14:conditionalFormatting>
        <x14:conditionalFormatting xmlns:xm="http://schemas.microsoft.com/office/excel/2006/main">
          <x14:cfRule type="dataBar" id="{ED0BB306-C19B-4BF4-BC40-6A0A6EA77A13}">
            <x14:dataBar minLength="0" maxLength="100" border="1" negativeBarBorderColorSameAsPositive="0">
              <x14:cfvo type="autoMin"/>
              <x14:cfvo type="autoMax"/>
              <x14:borderColor rgb="FF008AEF"/>
              <x14:negativeFillColor rgb="FFFF0000"/>
              <x14:negativeBorderColor rgb="FFFF0000"/>
              <x14:axisColor rgb="FF000000"/>
            </x14:dataBar>
          </x14:cfRule>
          <xm:sqref>E11</xm:sqref>
        </x14:conditionalFormatting>
        <x14:conditionalFormatting xmlns:xm="http://schemas.microsoft.com/office/excel/2006/main">
          <x14:cfRule type="dataBar" id="{B58B3443-5AD7-4B21-AC24-FC6B6546AE2D}">
            <x14:dataBar minLength="0" maxLength="100" border="1" negativeBarBorderColorSameAsPositive="0">
              <x14:cfvo type="autoMin"/>
              <x14:cfvo type="autoMax"/>
              <x14:borderColor rgb="FF008AEF"/>
              <x14:negativeFillColor rgb="FFFF0000"/>
              <x14:negativeBorderColor rgb="FFFF0000"/>
              <x14:axisColor rgb="FF000000"/>
            </x14:dataBar>
          </x14:cfRule>
          <xm:sqref>E12</xm:sqref>
        </x14:conditionalFormatting>
        <x14:conditionalFormatting xmlns:xm="http://schemas.microsoft.com/office/excel/2006/main">
          <x14:cfRule type="dataBar" id="{BE0786F8-C3E6-4636-AE40-F2CDA0854FBE}">
            <x14:dataBar minLength="0" maxLength="100" border="1" negativeBarBorderColorSameAsPositive="0">
              <x14:cfvo type="autoMin"/>
              <x14:cfvo type="autoMax"/>
              <x14:borderColor rgb="FF008AEF"/>
              <x14:negativeFillColor rgb="FFFF0000"/>
              <x14:negativeBorderColor rgb="FFFF0000"/>
              <x14:axisColor rgb="FF000000"/>
            </x14:dataBar>
          </x14:cfRule>
          <xm:sqref>E13</xm:sqref>
        </x14:conditionalFormatting>
        <x14:conditionalFormatting xmlns:xm="http://schemas.microsoft.com/office/excel/2006/main">
          <x14:cfRule type="dataBar" id="{04B8495A-7B78-4DB6-86B3-AE7EB6BE3F50}">
            <x14:dataBar minLength="0" maxLength="100" border="1" negativeBarBorderColorSameAsPositive="0">
              <x14:cfvo type="autoMin"/>
              <x14:cfvo type="autoMax"/>
              <x14:borderColor rgb="FF008AEF"/>
              <x14:negativeFillColor rgb="FFFF0000"/>
              <x14:negativeBorderColor rgb="FFFF0000"/>
              <x14:axisColor rgb="FF000000"/>
            </x14:dataBar>
          </x14:cfRule>
          <xm:sqref>E14</xm:sqref>
        </x14:conditionalFormatting>
        <x14:conditionalFormatting xmlns:xm="http://schemas.microsoft.com/office/excel/2006/main">
          <x14:cfRule type="dataBar" id="{4BA263B5-EDFB-4354-9AE4-57660FC41895}">
            <x14:dataBar minLength="0" maxLength="100" border="1" negativeBarBorderColorSameAsPositive="0">
              <x14:cfvo type="autoMin"/>
              <x14:cfvo type="autoMax"/>
              <x14:borderColor rgb="FF008AEF"/>
              <x14:negativeFillColor rgb="FFFF0000"/>
              <x14:negativeBorderColor rgb="FFFF0000"/>
              <x14:axisColor rgb="FF000000"/>
            </x14:dataBar>
          </x14:cfRule>
          <xm:sqref>E15</xm:sqref>
        </x14:conditionalFormatting>
        <x14:conditionalFormatting xmlns:xm="http://schemas.microsoft.com/office/excel/2006/main">
          <x14:cfRule type="dataBar" id="{355ED4B4-70D8-481D-9BC5-D5B4ADB75932}">
            <x14:dataBar minLength="0" maxLength="100" border="1" negativeBarBorderColorSameAsPositive="0">
              <x14:cfvo type="autoMin"/>
              <x14:cfvo type="autoMax"/>
              <x14:borderColor rgb="FF008AEF"/>
              <x14:negativeFillColor rgb="FFFF0000"/>
              <x14:negativeBorderColor rgb="FFFF0000"/>
              <x14:axisColor rgb="FF000000"/>
            </x14:dataBar>
          </x14:cfRule>
          <xm:sqref>E18</xm:sqref>
        </x14:conditionalFormatting>
        <x14:conditionalFormatting xmlns:xm="http://schemas.microsoft.com/office/excel/2006/main">
          <x14:cfRule type="dataBar" id="{D7F17CEE-D44F-4810-8822-4F42AD9963A1}">
            <x14:dataBar minLength="0" maxLength="100" border="1" negativeBarBorderColorSameAsPositive="0">
              <x14:cfvo type="autoMin"/>
              <x14:cfvo type="autoMax"/>
              <x14:borderColor rgb="FF008AEF"/>
              <x14:negativeFillColor rgb="FFFF0000"/>
              <x14:negativeBorderColor rgb="FFFF0000"/>
              <x14:axisColor rgb="FF000000"/>
            </x14:dataBar>
          </x14:cfRule>
          <xm:sqref>E19</xm:sqref>
        </x14:conditionalFormatting>
        <x14:conditionalFormatting xmlns:xm="http://schemas.microsoft.com/office/excel/2006/main">
          <x14:cfRule type="dataBar" id="{CB547308-A5D3-4705-9A83-28A03BEF2A67}">
            <x14:dataBar minLength="0" maxLength="100" border="1" negativeBarBorderColorSameAsPositive="0">
              <x14:cfvo type="autoMin"/>
              <x14:cfvo type="autoMax"/>
              <x14:borderColor rgb="FF008AEF"/>
              <x14:negativeFillColor rgb="FFFF0000"/>
              <x14:negativeBorderColor rgb="FFFF0000"/>
              <x14:axisColor rgb="FF000000"/>
            </x14:dataBar>
          </x14:cfRule>
          <xm:sqref>E20</xm:sqref>
        </x14:conditionalFormatting>
        <x14:conditionalFormatting xmlns:xm="http://schemas.microsoft.com/office/excel/2006/main">
          <x14:cfRule type="dataBar" id="{D8562674-B210-4AB4-ADC9-17A110C53F7A}">
            <x14:dataBar minLength="0" maxLength="100" border="1" negativeBarBorderColorSameAsPositive="0">
              <x14:cfvo type="autoMin"/>
              <x14:cfvo type="autoMax"/>
              <x14:borderColor rgb="FF008AEF"/>
              <x14:negativeFillColor rgb="FFFF0000"/>
              <x14:negativeBorderColor rgb="FFFF0000"/>
              <x14:axisColor rgb="FF000000"/>
            </x14:dataBar>
          </x14:cfRule>
          <xm:sqref>F20</xm:sqref>
        </x14:conditionalFormatting>
        <x14:conditionalFormatting xmlns:xm="http://schemas.microsoft.com/office/excel/2006/main">
          <x14:cfRule type="dataBar" id="{A98D9EB7-1EBC-4B9E-BFF2-2D63A7170E7C}">
            <x14:dataBar minLength="0" maxLength="100" border="1" negativeBarBorderColorSameAsPositive="0">
              <x14:cfvo type="autoMin"/>
              <x14:cfvo type="autoMax"/>
              <x14:borderColor rgb="FF008AEF"/>
              <x14:negativeFillColor rgb="FFFF0000"/>
              <x14:negativeBorderColor rgb="FFFF0000"/>
              <x14:axisColor rgb="FF000000"/>
            </x14:dataBar>
          </x14:cfRule>
          <xm:sqref>F19</xm:sqref>
        </x14:conditionalFormatting>
        <x14:conditionalFormatting xmlns:xm="http://schemas.microsoft.com/office/excel/2006/main">
          <x14:cfRule type="dataBar" id="{0B3D6B3E-5340-46D2-944A-D73BFEE56F87}">
            <x14:dataBar minLength="0" maxLength="100" border="1" negativeBarBorderColorSameAsPositive="0">
              <x14:cfvo type="autoMin"/>
              <x14:cfvo type="autoMax"/>
              <x14:borderColor rgb="FF008AEF"/>
              <x14:negativeFillColor rgb="FFFF0000"/>
              <x14:negativeBorderColor rgb="FFFF0000"/>
              <x14:axisColor rgb="FF000000"/>
            </x14:dataBar>
          </x14:cfRule>
          <xm:sqref>F18</xm:sqref>
        </x14:conditionalFormatting>
        <x14:conditionalFormatting xmlns:xm="http://schemas.microsoft.com/office/excel/2006/main">
          <x14:cfRule type="dataBar" id="{F01F9145-E70C-48D2-8821-DD3BFF6BA8A7}">
            <x14:dataBar minLength="0" maxLength="100" border="1" negativeBarBorderColorSameAsPositive="0">
              <x14:cfvo type="autoMin"/>
              <x14:cfvo type="autoMax"/>
              <x14:borderColor rgb="FF008AEF"/>
              <x14:negativeFillColor rgb="FFFF0000"/>
              <x14:negativeBorderColor rgb="FFFF0000"/>
              <x14:axisColor rgb="FF000000"/>
            </x14:dataBar>
          </x14:cfRule>
          <xm:sqref>G18</xm:sqref>
        </x14:conditionalFormatting>
        <x14:conditionalFormatting xmlns:xm="http://schemas.microsoft.com/office/excel/2006/main">
          <x14:cfRule type="dataBar" id="{F81C824C-6499-4BF1-9C27-AA406BE032C4}">
            <x14:dataBar minLength="0" maxLength="100" border="1" negativeBarBorderColorSameAsPositive="0">
              <x14:cfvo type="autoMin"/>
              <x14:cfvo type="autoMax"/>
              <x14:borderColor rgb="FF008AEF"/>
              <x14:negativeFillColor rgb="FFFF0000"/>
              <x14:negativeBorderColor rgb="FFFF0000"/>
              <x14:axisColor rgb="FF000000"/>
            </x14:dataBar>
          </x14:cfRule>
          <xm:sqref>G19</xm:sqref>
        </x14:conditionalFormatting>
        <x14:conditionalFormatting xmlns:xm="http://schemas.microsoft.com/office/excel/2006/main">
          <x14:cfRule type="dataBar" id="{6C63FA5E-104B-4BC8-80D6-3C63A8805D2E}">
            <x14:dataBar minLength="0" maxLength="100" border="1" negativeBarBorderColorSameAsPositive="0">
              <x14:cfvo type="autoMin"/>
              <x14:cfvo type="autoMax"/>
              <x14:borderColor rgb="FF008AEF"/>
              <x14:negativeFillColor rgb="FFFF0000"/>
              <x14:negativeBorderColor rgb="FFFF0000"/>
              <x14:axisColor rgb="FF000000"/>
            </x14:dataBar>
          </x14:cfRule>
          <xm:sqref>G20</xm:sqref>
        </x14:conditionalFormatting>
        <x14:conditionalFormatting xmlns:xm="http://schemas.microsoft.com/office/excel/2006/main">
          <x14:cfRule type="dataBar" id="{5687AC6E-17B5-4BEE-962E-C88B42403D96}">
            <x14:dataBar minLength="0" maxLength="100" border="1" negativeBarBorderColorSameAsPositive="0">
              <x14:cfvo type="autoMin"/>
              <x14:cfvo type="autoMax"/>
              <x14:borderColor rgb="FF008AEF"/>
              <x14:negativeFillColor rgb="FFFF0000"/>
              <x14:negativeBorderColor rgb="FFFF0000"/>
              <x14:axisColor rgb="FF000000"/>
            </x14:dataBar>
          </x14:cfRule>
          <xm:sqref>H20</xm:sqref>
        </x14:conditionalFormatting>
        <x14:conditionalFormatting xmlns:xm="http://schemas.microsoft.com/office/excel/2006/main">
          <x14:cfRule type="dataBar" id="{41781304-381E-4433-8B79-89C38286B9CC}">
            <x14:dataBar minLength="0" maxLength="100" border="1" negativeBarBorderColorSameAsPositive="0">
              <x14:cfvo type="autoMin"/>
              <x14:cfvo type="autoMax"/>
              <x14:borderColor rgb="FF008AEF"/>
              <x14:negativeFillColor rgb="FFFF0000"/>
              <x14:negativeBorderColor rgb="FFFF0000"/>
              <x14:axisColor rgb="FF000000"/>
            </x14:dataBar>
          </x14:cfRule>
          <xm:sqref>H19</xm:sqref>
        </x14:conditionalFormatting>
        <x14:conditionalFormatting xmlns:xm="http://schemas.microsoft.com/office/excel/2006/main">
          <x14:cfRule type="dataBar" id="{A1701C56-2E5F-47B5-A8D6-67B59BDC0876}">
            <x14:dataBar minLength="0" maxLength="100" border="1" negativeBarBorderColorSameAsPositive="0">
              <x14:cfvo type="autoMin"/>
              <x14:cfvo type="autoMax"/>
              <x14:borderColor rgb="FF008AEF"/>
              <x14:negativeFillColor rgb="FFFF0000"/>
              <x14:negativeBorderColor rgb="FFFF0000"/>
              <x14:axisColor rgb="FF000000"/>
            </x14:dataBar>
          </x14:cfRule>
          <xm:sqref>H18</xm:sqref>
        </x14:conditionalFormatting>
        <x14:conditionalFormatting xmlns:xm="http://schemas.microsoft.com/office/excel/2006/main">
          <x14:cfRule type="dataBar" id="{90A53BFA-96D0-4058-B97C-E60BB0E109D6}">
            <x14:dataBar minLength="0" maxLength="100" border="1" negativeBarBorderColorSameAsPositive="0">
              <x14:cfvo type="autoMin"/>
              <x14:cfvo type="autoMax"/>
              <x14:borderColor rgb="FF008AEF"/>
              <x14:negativeFillColor rgb="FFFF0000"/>
              <x14:negativeBorderColor rgb="FFFF0000"/>
              <x14:axisColor rgb="FF000000"/>
            </x14:dataBar>
          </x14:cfRule>
          <xm:sqref>I20</xm:sqref>
        </x14:conditionalFormatting>
        <x14:conditionalFormatting xmlns:xm="http://schemas.microsoft.com/office/excel/2006/main">
          <x14:cfRule type="dataBar" id="{14B9E115-50B7-4B86-B896-296A4AD0E53F}">
            <x14:dataBar minLength="0" maxLength="100" border="1" negativeBarBorderColorSameAsPositive="0">
              <x14:cfvo type="autoMin"/>
              <x14:cfvo type="autoMax"/>
              <x14:borderColor rgb="FF008AEF"/>
              <x14:negativeFillColor rgb="FFFF0000"/>
              <x14:negativeBorderColor rgb="FFFF0000"/>
              <x14:axisColor rgb="FF000000"/>
            </x14:dataBar>
          </x14:cfRule>
          <xm:sqref>J20</xm:sqref>
        </x14:conditionalFormatting>
        <x14:conditionalFormatting xmlns:xm="http://schemas.microsoft.com/office/excel/2006/main">
          <x14:cfRule type="dataBar" id="{971CB6EA-8575-4B7F-BC2F-017C8C05299A}">
            <x14:dataBar minLength="0" maxLength="100" border="1" negativeBarBorderColorSameAsPositive="0">
              <x14:cfvo type="autoMin"/>
              <x14:cfvo type="autoMax"/>
              <x14:borderColor rgb="FF008AEF"/>
              <x14:negativeFillColor rgb="FFFF0000"/>
              <x14:negativeBorderColor rgb="FFFF0000"/>
              <x14:axisColor rgb="FF000000"/>
            </x14:dataBar>
          </x14:cfRule>
          <xm:sqref>K20</xm:sqref>
        </x14:conditionalFormatting>
        <x14:conditionalFormatting xmlns:xm="http://schemas.microsoft.com/office/excel/2006/main">
          <x14:cfRule type="dataBar" id="{E3BC3BE4-935C-4C10-AB32-D4D12B37A7C5}">
            <x14:dataBar minLength="0" maxLength="100" border="1" negativeBarBorderColorSameAsPositive="0">
              <x14:cfvo type="autoMin"/>
              <x14:cfvo type="autoMax"/>
              <x14:borderColor rgb="FF008AEF"/>
              <x14:negativeFillColor rgb="FFFF0000"/>
              <x14:negativeBorderColor rgb="FFFF0000"/>
              <x14:axisColor rgb="FF000000"/>
            </x14:dataBar>
          </x14:cfRule>
          <xm:sqref>L20</xm:sqref>
        </x14:conditionalFormatting>
        <x14:conditionalFormatting xmlns:xm="http://schemas.microsoft.com/office/excel/2006/main">
          <x14:cfRule type="dataBar" id="{BFFC8C7C-78A2-4C00-B83D-F63E1AFA283F}">
            <x14:dataBar minLength="0" maxLength="100" border="1" negativeBarBorderColorSameAsPositive="0">
              <x14:cfvo type="autoMin"/>
              <x14:cfvo type="autoMax"/>
              <x14:borderColor rgb="FF008AEF"/>
              <x14:negativeFillColor rgb="FFFF0000"/>
              <x14:negativeBorderColor rgb="FFFF0000"/>
              <x14:axisColor rgb="FF000000"/>
            </x14:dataBar>
          </x14:cfRule>
          <xm:sqref>E24</xm:sqref>
        </x14:conditionalFormatting>
        <x14:conditionalFormatting xmlns:xm="http://schemas.microsoft.com/office/excel/2006/main">
          <x14:cfRule type="dataBar" id="{02A76850-0668-4049-B9B9-CDA5F63F8334}">
            <x14:dataBar minLength="0" maxLength="100" border="1" negativeBarBorderColorSameAsPositive="0">
              <x14:cfvo type="autoMin"/>
              <x14:cfvo type="autoMax"/>
              <x14:borderColor rgb="FF008AEF"/>
              <x14:negativeFillColor rgb="FFFF0000"/>
              <x14:negativeBorderColor rgb="FFFF0000"/>
              <x14:axisColor rgb="FF000000"/>
            </x14:dataBar>
          </x14:cfRule>
          <xm:sqref>E23</xm:sqref>
        </x14:conditionalFormatting>
        <x14:conditionalFormatting xmlns:xm="http://schemas.microsoft.com/office/excel/2006/main">
          <x14:cfRule type="dataBar" id="{5AAE3D67-E531-47A1-BC8E-5CFEB5F6F4B8}">
            <x14:dataBar minLength="0" maxLength="100" border="1" negativeBarBorderColorSameAsPositive="0">
              <x14:cfvo type="autoMin"/>
              <x14:cfvo type="autoMax"/>
              <x14:borderColor rgb="FF008AEF"/>
              <x14:negativeFillColor rgb="FFFF0000"/>
              <x14:negativeBorderColor rgb="FFFF0000"/>
              <x14:axisColor rgb="FF000000"/>
            </x14:dataBar>
          </x14:cfRule>
          <xm:sqref>F23</xm:sqref>
        </x14:conditionalFormatting>
        <x14:conditionalFormatting xmlns:xm="http://schemas.microsoft.com/office/excel/2006/main">
          <x14:cfRule type="dataBar" id="{9B0B69C2-169C-429D-A75F-5DF79064119C}">
            <x14:dataBar minLength="0" maxLength="100" border="1" negativeBarBorderColorSameAsPositive="0">
              <x14:cfvo type="autoMin"/>
              <x14:cfvo type="autoMax"/>
              <x14:borderColor rgb="FF008AEF"/>
              <x14:negativeFillColor rgb="FFFF0000"/>
              <x14:negativeBorderColor rgb="FFFF0000"/>
              <x14:axisColor rgb="FF000000"/>
            </x14:dataBar>
          </x14:cfRule>
          <xm:sqref>G23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workbookViewId="0">
      <pane ySplit="1" topLeftCell="A2" activePane="bottomLeft" state="frozen"/>
      <selection pane="bottomLeft"/>
    </sheetView>
  </sheetViews>
  <sheetFormatPr defaultColWidth="9.140625" defaultRowHeight="16.5" x14ac:dyDescent="0.25"/>
  <cols>
    <col min="1" max="1" width="38.42578125" style="68" customWidth="1"/>
    <col min="2" max="2" width="0.7109375" style="19" customWidth="1"/>
    <col min="3" max="3" width="113.5703125" style="40" customWidth="1"/>
    <col min="4" max="4" width="0.7109375" style="20" customWidth="1"/>
    <col min="5" max="8" width="9.140625" style="35"/>
    <col min="9" max="9" width="0.7109375" style="20" customWidth="1"/>
    <col min="10" max="32" width="9.140625" style="33"/>
    <col min="33" max="16384" width="9.140625" style="40"/>
  </cols>
  <sheetData>
    <row r="1" spans="1:32" s="57" customFormat="1" ht="23.25" x14ac:dyDescent="0.25">
      <c r="A1" s="62" t="s">
        <v>16844</v>
      </c>
      <c r="B1" s="32"/>
      <c r="D1" s="20"/>
      <c r="E1" s="34" t="s">
        <v>16861</v>
      </c>
      <c r="F1" s="72"/>
      <c r="G1" s="72"/>
      <c r="H1" s="72"/>
      <c r="I1" s="20"/>
      <c r="J1" s="33"/>
      <c r="K1" s="33"/>
      <c r="L1" s="33"/>
      <c r="M1" s="33"/>
      <c r="N1" s="33"/>
      <c r="O1" s="33"/>
      <c r="P1" s="33"/>
      <c r="Q1" s="33"/>
      <c r="R1" s="33"/>
      <c r="S1" s="33"/>
      <c r="T1" s="33"/>
      <c r="U1" s="33"/>
      <c r="V1" s="33"/>
      <c r="W1" s="33"/>
      <c r="X1" s="33"/>
      <c r="Y1" s="33"/>
      <c r="Z1" s="33"/>
      <c r="AA1" s="33"/>
      <c r="AB1" s="33"/>
      <c r="AC1" s="33"/>
      <c r="AD1" s="33"/>
      <c r="AE1" s="33"/>
      <c r="AF1" s="33"/>
    </row>
    <row r="2" spans="1:32" s="20" customFormat="1" ht="3.95" customHeight="1" x14ac:dyDescent="0.25">
      <c r="A2" s="64"/>
      <c r="B2" s="19"/>
      <c r="E2" s="35"/>
      <c r="F2" s="35"/>
      <c r="G2" s="35"/>
      <c r="H2" s="35"/>
      <c r="J2" s="33"/>
      <c r="K2" s="33"/>
      <c r="L2" s="33"/>
      <c r="M2" s="33"/>
      <c r="N2" s="33"/>
      <c r="O2" s="33"/>
      <c r="P2" s="33"/>
      <c r="Q2" s="33"/>
      <c r="R2" s="33"/>
      <c r="S2" s="33"/>
      <c r="T2" s="33"/>
      <c r="U2" s="33"/>
      <c r="V2" s="33"/>
      <c r="W2" s="33"/>
      <c r="X2" s="33"/>
      <c r="Y2" s="33"/>
      <c r="Z2" s="33"/>
      <c r="AA2" s="33"/>
      <c r="AB2" s="33"/>
      <c r="AC2" s="33"/>
      <c r="AD2" s="33"/>
      <c r="AE2" s="33"/>
      <c r="AF2" s="33"/>
    </row>
    <row r="3" spans="1:32" s="61" customFormat="1" ht="18.75" x14ac:dyDescent="0.25">
      <c r="A3" s="65" t="s">
        <v>11220</v>
      </c>
      <c r="B3" s="19"/>
      <c r="C3" s="59"/>
      <c r="D3" s="38"/>
      <c r="E3" s="60"/>
      <c r="F3" s="60"/>
      <c r="G3" s="60"/>
      <c r="H3" s="60"/>
      <c r="I3" s="38"/>
      <c r="J3" s="33"/>
      <c r="K3" s="33"/>
      <c r="L3" s="33"/>
      <c r="M3" s="33"/>
      <c r="N3" s="33"/>
      <c r="O3" s="33"/>
      <c r="P3" s="33"/>
      <c r="Q3" s="33"/>
      <c r="R3" s="33"/>
      <c r="S3" s="33"/>
      <c r="T3" s="33"/>
      <c r="U3" s="33"/>
      <c r="V3" s="39" t="s">
        <v>16979</v>
      </c>
      <c r="W3" s="33"/>
      <c r="X3" s="33"/>
      <c r="Y3" s="33"/>
      <c r="Z3" s="33"/>
      <c r="AA3" s="33"/>
      <c r="AB3" s="33"/>
      <c r="AC3" s="33"/>
      <c r="AD3" s="33"/>
      <c r="AE3" s="33"/>
      <c r="AF3" s="33"/>
    </row>
    <row r="4" spans="1:32" ht="21" customHeight="1" x14ac:dyDescent="0.25">
      <c r="A4" s="67" t="s">
        <v>16922</v>
      </c>
      <c r="C4" s="47" t="str">
        <f ca="1">VLOOKUP(E4,'Room Data'!$A$4:$O$176,15)</f>
        <v>Mouth of the Colossus</v>
      </c>
      <c r="E4" s="35">
        <f ca="1">RANDBETWEEN(1,173)</f>
        <v>101</v>
      </c>
    </row>
    <row r="5" spans="1:32" ht="21" customHeight="1" x14ac:dyDescent="0.25">
      <c r="A5" s="67" t="s">
        <v>16923</v>
      </c>
      <c r="B5" s="18"/>
      <c r="C5" s="48" t="str">
        <f ca="1">VLOOKUP(E5,'Room Data'!$A$4:$O$176,15)</f>
        <v>Door, Normal</v>
      </c>
      <c r="D5" s="44"/>
      <c r="E5" s="35">
        <f ca="1">RANDBETWEEN(1,173)</f>
        <v>32</v>
      </c>
      <c r="I5" s="44"/>
    </row>
    <row r="6" spans="1:32" ht="42" customHeight="1" x14ac:dyDescent="0.25">
      <c r="A6" s="67" t="s">
        <v>16924</v>
      </c>
      <c r="C6" s="47" t="str">
        <f ca="1">"Door Type: "&amp;VLOOKUP(E6,'Room Data'!$A$4:$AW$253,46)&amp;"; Material (if Appropriate): "&amp;VLOOKUP(F6,'Room Data'!$A$4:$AW$253,47)&amp;"; Lock: "&amp;VLOOKUP(G6,'Room Data'!$A$4:$AW$253,48)&amp;"; Feature: "&amp;VLOOKUP(H6,'Room Data'!$A$4:$AW$253,49)&amp;"."</f>
        <v>Door Type: Membrane, Flesh; Material (if Appropriate): Ironbound Poplar (wood); Lock: No Lock / Unlocked; Feature: Steps Down to Door.</v>
      </c>
      <c r="D6" s="44"/>
      <c r="E6" s="35">
        <f t="shared" ref="E6:H7" ca="1" si="0">RANDBETWEEN(1,250)</f>
        <v>161</v>
      </c>
      <c r="F6" s="35">
        <f t="shared" ca="1" si="0"/>
        <v>141</v>
      </c>
      <c r="G6" s="35">
        <f t="shared" ca="1" si="0"/>
        <v>181</v>
      </c>
      <c r="H6" s="35">
        <f t="shared" ca="1" si="0"/>
        <v>207</v>
      </c>
      <c r="I6" s="44"/>
    </row>
    <row r="7" spans="1:32" ht="42" customHeight="1" x14ac:dyDescent="0.25">
      <c r="A7" s="67" t="s">
        <v>16925</v>
      </c>
      <c r="C7" s="48" t="str">
        <f ca="1">"Door Type: "&amp;VLOOKUP(E7,'Room Data'!$A$4:$AW$253,46)&amp;"; Material (if Appropriate): "&amp;VLOOKUP(F7,'Room Data'!$A$4:$AW$253,47)&amp;"; Lock: "&amp;VLOOKUP(G7,'Room Data'!$A$4:$AW$253,48)&amp;"; Feature: "&amp;VLOOKUP(H7,'Room Data'!$A$4:$AW$253,49)&amp;"."</f>
        <v>Door Type: Trapdoor, Secret, in Floor; Material (if Appropriate): Bronzebound Redwood (wood); Lock: Confounding Steel Warded Lock (-52% to open); Feature: Wizard Locked.</v>
      </c>
      <c r="D7" s="44"/>
      <c r="E7" s="35">
        <f t="shared" ca="1" si="0"/>
        <v>228</v>
      </c>
      <c r="F7" s="35">
        <f t="shared" ca="1" si="0"/>
        <v>56</v>
      </c>
      <c r="G7" s="35">
        <f t="shared" ca="1" si="0"/>
        <v>41</v>
      </c>
      <c r="H7" s="35">
        <f t="shared" ca="1" si="0"/>
        <v>249</v>
      </c>
      <c r="I7" s="44"/>
    </row>
    <row r="8" spans="1:32" s="42" customFormat="1" ht="3.95" customHeight="1" x14ac:dyDescent="0.25">
      <c r="A8" s="69"/>
      <c r="B8" s="19"/>
      <c r="D8" s="44"/>
      <c r="E8" s="35"/>
      <c r="F8" s="35"/>
      <c r="G8" s="35"/>
      <c r="H8" s="35"/>
      <c r="I8" s="44"/>
      <c r="J8" s="33"/>
      <c r="K8" s="33"/>
      <c r="L8" s="33"/>
      <c r="M8" s="33"/>
      <c r="N8" s="33"/>
      <c r="O8" s="33"/>
      <c r="P8" s="33"/>
      <c r="Q8" s="33"/>
      <c r="R8" s="33"/>
      <c r="S8" s="33"/>
      <c r="T8" s="33"/>
      <c r="U8" s="33"/>
      <c r="V8" s="33"/>
      <c r="W8" s="33"/>
      <c r="X8" s="33"/>
      <c r="Y8" s="33"/>
      <c r="Z8" s="33"/>
      <c r="AA8" s="33"/>
      <c r="AB8" s="33"/>
      <c r="AC8" s="33"/>
      <c r="AD8" s="33"/>
      <c r="AE8" s="33"/>
      <c r="AF8" s="33"/>
    </row>
    <row r="9" spans="1:32" s="61" customFormat="1" ht="18" customHeight="1" x14ac:dyDescent="0.25">
      <c r="A9" s="65" t="s">
        <v>12020</v>
      </c>
      <c r="B9" s="19"/>
      <c r="C9" s="59"/>
      <c r="D9" s="44"/>
      <c r="E9" s="60"/>
      <c r="F9" s="60"/>
      <c r="G9" s="60"/>
      <c r="H9" s="60"/>
      <c r="I9" s="44"/>
      <c r="J9" s="33"/>
      <c r="K9" s="33"/>
      <c r="L9" s="33"/>
      <c r="M9" s="33"/>
      <c r="N9" s="33"/>
      <c r="O9" s="33"/>
      <c r="P9" s="33"/>
      <c r="Q9" s="33"/>
      <c r="R9" s="33"/>
      <c r="S9" s="33"/>
      <c r="T9" s="33"/>
      <c r="U9" s="33"/>
      <c r="V9" s="33"/>
      <c r="W9" s="33"/>
      <c r="X9" s="33"/>
      <c r="Y9" s="33"/>
      <c r="Z9" s="33"/>
      <c r="AA9" s="33"/>
      <c r="AB9" s="33"/>
      <c r="AC9" s="33"/>
      <c r="AD9" s="33"/>
      <c r="AE9" s="33"/>
      <c r="AF9" s="33"/>
    </row>
    <row r="10" spans="1:32" ht="21" customHeight="1" x14ac:dyDescent="0.25">
      <c r="A10" s="67" t="s">
        <v>16926</v>
      </c>
      <c r="C10" s="78" t="str">
        <f ca="1">VLOOKUP(E10,'Room Data'!$A$4:$I$98,9)</f>
        <v>Hallway</v>
      </c>
      <c r="E10" s="35">
        <f ca="1">RANDBETWEEN(1,95)</f>
        <v>54</v>
      </c>
    </row>
    <row r="11" spans="1:32" ht="21" customHeight="1" x14ac:dyDescent="0.25">
      <c r="A11" s="67" t="s">
        <v>16927</v>
      </c>
      <c r="B11" s="18"/>
      <c r="C11" s="48" t="str">
        <f ca="1">VLOOKUP(E11,'Room Data'!$A$4:$I$98,9)</f>
        <v>Lava Tube</v>
      </c>
      <c r="D11" s="50"/>
      <c r="E11" s="35">
        <f ca="1">RANDBETWEEN(1,95)</f>
        <v>58</v>
      </c>
      <c r="I11" s="50"/>
      <c r="J11" s="52"/>
      <c r="K11" s="52"/>
      <c r="L11" s="52"/>
      <c r="M11" s="52"/>
      <c r="N11" s="52"/>
      <c r="O11" s="52"/>
      <c r="P11" s="52"/>
      <c r="Q11" s="52"/>
      <c r="R11" s="52"/>
      <c r="S11" s="52"/>
      <c r="T11" s="52"/>
      <c r="U11" s="52"/>
      <c r="V11" s="52"/>
      <c r="W11" s="52"/>
      <c r="X11" s="52"/>
      <c r="Y11" s="52"/>
      <c r="Z11" s="52"/>
      <c r="AA11" s="52"/>
      <c r="AB11" s="52"/>
      <c r="AC11" s="52"/>
      <c r="AD11" s="52"/>
      <c r="AE11" s="52"/>
      <c r="AF11" s="52"/>
    </row>
    <row r="12" spans="1:32" ht="21" customHeight="1" x14ac:dyDescent="0.25">
      <c r="A12" s="67" t="s">
        <v>16928</v>
      </c>
      <c r="C12" s="47" t="str">
        <f ca="1">VLOOKUP(E12,'Room Data'!$A$4:$S$1415,19)&amp;" "&amp;VLOOKUP(F12,'Room Data'!$A$4:$I$98,9)</f>
        <v>Domed Unfinished Excavation</v>
      </c>
      <c r="D12" s="44"/>
      <c r="E12" s="35">
        <f ca="1">RANDBETWEEN(1,1412)</f>
        <v>250</v>
      </c>
      <c r="F12" s="35">
        <f ca="1">RANDBETWEEN(1,95)</f>
        <v>89</v>
      </c>
      <c r="I12" s="44"/>
    </row>
    <row r="13" spans="1:32" ht="21" customHeight="1" x14ac:dyDescent="0.25">
      <c r="A13" s="67" t="s">
        <v>16929</v>
      </c>
      <c r="C13" s="48" t="str">
        <f ca="1">VLOOKUP(E13,'Room Data'!$A$4:$S$1415,19)&amp;" "&amp;VLOOKUP(F13,'Room Data'!$A$4:$I$98,9)</f>
        <v>Basalt Spiral Corridor</v>
      </c>
      <c r="D13" s="44"/>
      <c r="E13" s="35">
        <f ca="1">RANDBETWEEN(1,1412)</f>
        <v>56</v>
      </c>
      <c r="F13" s="35">
        <f ca="1">RANDBETWEEN(1,95)</f>
        <v>81</v>
      </c>
      <c r="I13" s="44"/>
    </row>
    <row r="14" spans="1:32" s="42" customFormat="1" ht="3.95" customHeight="1" x14ac:dyDescent="0.25">
      <c r="A14" s="69"/>
      <c r="B14" s="19"/>
      <c r="D14" s="44"/>
      <c r="E14" s="35"/>
      <c r="F14" s="35"/>
      <c r="G14" s="35"/>
      <c r="H14" s="35"/>
      <c r="I14" s="44"/>
      <c r="J14" s="33"/>
      <c r="K14" s="33"/>
      <c r="L14" s="33"/>
      <c r="M14" s="33"/>
      <c r="N14" s="33"/>
      <c r="O14" s="33"/>
      <c r="P14" s="33"/>
      <c r="Q14" s="33"/>
      <c r="R14" s="33"/>
      <c r="S14" s="33"/>
      <c r="T14" s="33"/>
      <c r="U14" s="33"/>
      <c r="V14" s="33"/>
      <c r="W14" s="33"/>
      <c r="X14" s="33"/>
      <c r="Y14" s="33"/>
      <c r="Z14" s="33"/>
      <c r="AA14" s="33"/>
      <c r="AB14" s="33"/>
      <c r="AC14" s="33"/>
      <c r="AD14" s="33"/>
      <c r="AE14" s="33"/>
      <c r="AF14" s="33"/>
    </row>
    <row r="15" spans="1:32" s="61" customFormat="1" ht="18.75" x14ac:dyDescent="0.25">
      <c r="A15" s="65" t="s">
        <v>12021</v>
      </c>
      <c r="B15" s="19"/>
      <c r="C15" s="59"/>
      <c r="D15" s="44"/>
      <c r="E15" s="60"/>
      <c r="F15" s="60"/>
      <c r="G15" s="60"/>
      <c r="H15" s="60"/>
      <c r="I15" s="44"/>
      <c r="J15" s="33"/>
      <c r="K15" s="33"/>
      <c r="L15" s="33"/>
      <c r="M15" s="33"/>
      <c r="N15" s="33"/>
      <c r="O15" s="33"/>
      <c r="P15" s="33"/>
      <c r="Q15" s="33"/>
      <c r="R15" s="33"/>
      <c r="S15" s="33"/>
      <c r="T15" s="33"/>
      <c r="U15" s="33"/>
      <c r="V15" s="33"/>
      <c r="W15" s="33"/>
      <c r="X15" s="33"/>
      <c r="Y15" s="33"/>
      <c r="Z15" s="33"/>
      <c r="AA15" s="33"/>
      <c r="AB15" s="33"/>
      <c r="AC15" s="33"/>
      <c r="AD15" s="33"/>
      <c r="AE15" s="33"/>
      <c r="AF15" s="33"/>
    </row>
    <row r="16" spans="1:32" s="79" customFormat="1" ht="21" customHeight="1" x14ac:dyDescent="0.25">
      <c r="A16" s="67" t="s">
        <v>16930</v>
      </c>
      <c r="B16" s="19"/>
      <c r="C16" s="78" t="str">
        <f ca="1">VLOOKUP(E16,'Room Data'!A4:AD82,30)</f>
        <v>Chain, Pulley and Mine Cage</v>
      </c>
      <c r="D16" s="44"/>
      <c r="E16" s="35">
        <f ca="1">RANDBETWEEN(1,79)</f>
        <v>5</v>
      </c>
      <c r="F16" s="35"/>
      <c r="G16" s="35"/>
      <c r="H16" s="35"/>
      <c r="I16" s="44"/>
      <c r="J16" s="33"/>
      <c r="K16" s="33"/>
      <c r="L16" s="33"/>
      <c r="M16" s="33"/>
      <c r="N16" s="33"/>
      <c r="O16" s="33"/>
      <c r="P16" s="33"/>
      <c r="Q16" s="33"/>
      <c r="R16" s="33"/>
      <c r="S16" s="33"/>
      <c r="T16" s="33"/>
      <c r="U16" s="33"/>
      <c r="V16" s="33"/>
      <c r="W16" s="33"/>
      <c r="X16" s="33"/>
      <c r="Y16" s="33"/>
      <c r="Z16" s="33"/>
      <c r="AA16" s="33"/>
      <c r="AB16" s="33"/>
      <c r="AC16" s="33"/>
      <c r="AD16" s="33"/>
      <c r="AE16" s="33"/>
      <c r="AF16" s="33"/>
    </row>
    <row r="17" spans="1:32" ht="60.75" customHeight="1" x14ac:dyDescent="0.25">
      <c r="A17" s="67" t="s">
        <v>16931</v>
      </c>
      <c r="C17" s="48" t="str">
        <f ca="1">"Gateway Type: "&amp;VLOOKUP(E17,'Room Data'!$A$4:$AB$203,25)&amp;"; Effect or Restriction: "&amp;VLOOKUP(F17,'Room Data'!$A$4:$AB$203,26)&amp;"; Spatial Destination: "&amp;VLOOKUP($G$17,'Room Data'!$A$4:$AB$203,27)&amp;"; Planar Destination: "&amp;VLOOKUP(H17,'Room Data'!$A$4:$AB$203,28)</f>
        <v>Gateway Type: Room (with walls hung with vines, seen only with innocence); Effect or Restriction: Elves Only; Spatial Destination: Realm to the Southeast (in campaign world, GM’s choice); Planar Destination: Xibalba (Mayan mythology)</v>
      </c>
      <c r="E17" s="35">
        <f t="shared" ref="E17:H18" ca="1" si="1">RANDBETWEEN(1,200)</f>
        <v>114</v>
      </c>
      <c r="F17" s="35">
        <f t="shared" ca="1" si="1"/>
        <v>102</v>
      </c>
      <c r="G17" s="35">
        <f t="shared" ca="1" si="1"/>
        <v>147</v>
      </c>
      <c r="H17" s="35">
        <f t="shared" ca="1" si="1"/>
        <v>196</v>
      </c>
    </row>
    <row r="18" spans="1:32" ht="60.75" customHeight="1" x14ac:dyDescent="0.25">
      <c r="A18" s="67" t="s">
        <v>16932</v>
      </c>
      <c r="C18" s="78" t="str">
        <f ca="1">"Gateway Type: "&amp;VLOOKUP(E18,'Room Data'!$A$4:$AB$203,25)&amp;"; Effect or Restriction: "&amp;VLOOKUP(F18,'Room Data'!$A$4:$AB$203,26)&amp;"; Spatial Destination: "&amp;VLOOKUP($G$17,'Room Data'!$A$4:$AB$203,27)&amp;"; Planar Destination: "&amp;VLOOKUP(H18,'Room Data'!$A$4:$AB$203,28)</f>
        <v>Gateway Type: Shimmering Surface, Orange / Jacinth, Flickering; Effect or Restriction: Assassins Only; Spatial Destination: Realm to the Southeast (in campaign world, GM’s choice); Planar Destination: Post-Apocalyptic Landscape</v>
      </c>
      <c r="E18" s="35">
        <f t="shared" ca="1" si="1"/>
        <v>135</v>
      </c>
      <c r="F18" s="35">
        <f t="shared" ca="1" si="1"/>
        <v>5</v>
      </c>
      <c r="G18" s="35">
        <f t="shared" ca="1" si="1"/>
        <v>189</v>
      </c>
      <c r="H18" s="35">
        <f t="shared" ca="1" si="1"/>
        <v>159</v>
      </c>
    </row>
    <row r="19" spans="1:32" s="42" customFormat="1" ht="3.95" customHeight="1" x14ac:dyDescent="0.25">
      <c r="A19" s="69"/>
      <c r="B19" s="19"/>
      <c r="D19" s="20"/>
      <c r="E19" s="35"/>
      <c r="F19" s="35"/>
      <c r="G19" s="35"/>
      <c r="H19" s="35"/>
      <c r="I19" s="20"/>
      <c r="J19" s="33"/>
      <c r="K19" s="33"/>
      <c r="L19" s="33"/>
      <c r="M19" s="33"/>
      <c r="N19" s="33"/>
      <c r="O19" s="33"/>
      <c r="P19" s="33"/>
      <c r="Q19" s="33"/>
      <c r="R19" s="33"/>
      <c r="S19" s="33"/>
      <c r="T19" s="33"/>
      <c r="U19" s="33"/>
      <c r="V19" s="33"/>
      <c r="W19" s="33"/>
      <c r="X19" s="33"/>
      <c r="Y19" s="33"/>
      <c r="Z19" s="33"/>
      <c r="AA19" s="33"/>
      <c r="AB19" s="33"/>
      <c r="AC19" s="33"/>
      <c r="AD19" s="33"/>
      <c r="AE19" s="33"/>
      <c r="AF19" s="33"/>
    </row>
    <row r="20" spans="1:32" s="20" customFormat="1" ht="3.95" customHeight="1" x14ac:dyDescent="0.25">
      <c r="A20" s="64"/>
      <c r="B20" s="19"/>
      <c r="J20" s="33"/>
      <c r="K20" s="33"/>
      <c r="L20" s="33"/>
      <c r="M20" s="33"/>
      <c r="N20" s="33"/>
      <c r="O20" s="33"/>
      <c r="P20" s="33"/>
      <c r="Q20" s="33"/>
      <c r="R20" s="33"/>
      <c r="S20" s="33"/>
      <c r="T20" s="33"/>
      <c r="U20" s="33"/>
      <c r="V20" s="33"/>
      <c r="W20" s="33"/>
      <c r="X20" s="33"/>
      <c r="Y20" s="33"/>
      <c r="Z20" s="33"/>
      <c r="AA20" s="33"/>
      <c r="AB20" s="33"/>
      <c r="AC20" s="33"/>
      <c r="AD20" s="33"/>
      <c r="AE20" s="33"/>
      <c r="AF20" s="33"/>
    </row>
    <row r="21" spans="1:32" s="33" customFormat="1" x14ac:dyDescent="0.25">
      <c r="A21" s="70"/>
      <c r="B21" s="55"/>
      <c r="D21" s="20"/>
      <c r="E21" s="35"/>
      <c r="F21" s="35"/>
      <c r="G21" s="35"/>
      <c r="H21" s="35"/>
      <c r="I21" s="20"/>
    </row>
    <row r="22" spans="1:32" s="33" customFormat="1" x14ac:dyDescent="0.25">
      <c r="A22" s="34" t="s">
        <v>16975</v>
      </c>
      <c r="B22" s="55"/>
      <c r="D22" s="20"/>
      <c r="E22" s="35"/>
      <c r="F22" s="35"/>
      <c r="G22" s="35"/>
      <c r="H22" s="35"/>
      <c r="I22" s="20"/>
    </row>
    <row r="23" spans="1:32" s="33" customFormat="1" x14ac:dyDescent="0.25">
      <c r="A23" s="70"/>
      <c r="B23" s="55"/>
      <c r="D23" s="20"/>
      <c r="E23" s="35"/>
      <c r="F23" s="35"/>
      <c r="G23" s="35"/>
      <c r="H23" s="35"/>
      <c r="I23" s="20"/>
    </row>
    <row r="24" spans="1:32" s="33" customFormat="1" x14ac:dyDescent="0.25">
      <c r="A24" s="34" t="s">
        <v>16978</v>
      </c>
      <c r="B24" s="55"/>
      <c r="D24" s="20"/>
      <c r="E24" s="35"/>
      <c r="F24" s="35"/>
      <c r="G24" s="35"/>
      <c r="H24" s="35"/>
      <c r="I24" s="20"/>
    </row>
    <row r="25" spans="1:32" s="33" customFormat="1" x14ac:dyDescent="0.25">
      <c r="A25" s="70"/>
      <c r="B25" s="55"/>
      <c r="D25" s="20"/>
      <c r="E25" s="35"/>
      <c r="F25" s="35"/>
      <c r="G25" s="35"/>
      <c r="H25" s="35"/>
      <c r="I25" s="20"/>
    </row>
    <row r="26" spans="1:32" s="33" customFormat="1" x14ac:dyDescent="0.25">
      <c r="A26" s="70"/>
      <c r="B26" s="55"/>
      <c r="D26" s="20"/>
      <c r="E26" s="35"/>
      <c r="F26" s="35"/>
      <c r="G26" s="35"/>
      <c r="H26" s="35"/>
      <c r="I26" s="20"/>
    </row>
    <row r="27" spans="1:32" s="33" customFormat="1" x14ac:dyDescent="0.25">
      <c r="A27" s="70"/>
      <c r="B27" s="55"/>
      <c r="D27" s="20"/>
      <c r="E27" s="35"/>
      <c r="F27" s="35"/>
      <c r="G27" s="35"/>
      <c r="H27" s="35"/>
      <c r="I27" s="20"/>
    </row>
    <row r="28" spans="1:32" s="33" customFormat="1" x14ac:dyDescent="0.25">
      <c r="A28" s="70"/>
      <c r="B28" s="55"/>
      <c r="D28" s="20"/>
      <c r="E28" s="35"/>
      <c r="F28" s="35"/>
      <c r="G28" s="35"/>
      <c r="H28" s="35"/>
      <c r="I28" s="20"/>
    </row>
    <row r="29" spans="1:32" s="33" customFormat="1" x14ac:dyDescent="0.25">
      <c r="A29" s="70"/>
      <c r="B29" s="55"/>
      <c r="D29" s="20"/>
      <c r="E29" s="35"/>
      <c r="F29" s="35"/>
      <c r="G29" s="35"/>
      <c r="H29" s="35"/>
      <c r="I29" s="20"/>
    </row>
    <row r="30" spans="1:32" s="33" customFormat="1" x14ac:dyDescent="0.25">
      <c r="A30" s="70"/>
      <c r="B30" s="55"/>
      <c r="D30" s="20"/>
      <c r="E30" s="35"/>
      <c r="F30" s="35"/>
      <c r="G30" s="35"/>
      <c r="H30" s="35"/>
      <c r="I30" s="20"/>
    </row>
    <row r="31" spans="1:32" s="33" customFormat="1" x14ac:dyDescent="0.25">
      <c r="A31" s="70"/>
      <c r="B31" s="55"/>
      <c r="D31" s="20"/>
      <c r="E31" s="35"/>
      <c r="F31" s="35"/>
      <c r="G31" s="35"/>
      <c r="H31" s="35"/>
      <c r="I31" s="20"/>
    </row>
    <row r="32" spans="1:32" s="33" customFormat="1" x14ac:dyDescent="0.25">
      <c r="A32" s="70"/>
      <c r="B32" s="55"/>
      <c r="D32" s="20"/>
      <c r="E32" s="35"/>
      <c r="F32" s="35"/>
      <c r="G32" s="35"/>
      <c r="H32" s="35"/>
      <c r="I32" s="20"/>
    </row>
    <row r="33" spans="1:9" s="33" customFormat="1" x14ac:dyDescent="0.25">
      <c r="A33" s="70"/>
      <c r="B33" s="55"/>
      <c r="D33" s="20"/>
      <c r="E33" s="35"/>
      <c r="F33" s="35"/>
      <c r="G33" s="35"/>
      <c r="H33" s="35"/>
      <c r="I33" s="20"/>
    </row>
    <row r="34" spans="1:9" s="33" customFormat="1" x14ac:dyDescent="0.25">
      <c r="A34" s="70"/>
      <c r="B34" s="55"/>
      <c r="D34" s="20"/>
      <c r="E34" s="35"/>
      <c r="F34" s="35"/>
      <c r="G34" s="35"/>
      <c r="H34" s="35"/>
      <c r="I34" s="20"/>
    </row>
    <row r="35" spans="1:9" s="33" customFormat="1" x14ac:dyDescent="0.25">
      <c r="A35" s="70"/>
      <c r="B35" s="55"/>
      <c r="D35" s="20"/>
      <c r="E35" s="35"/>
      <c r="F35" s="35"/>
      <c r="G35" s="35"/>
      <c r="H35" s="35"/>
      <c r="I35" s="20"/>
    </row>
    <row r="36" spans="1:9" s="33" customFormat="1" x14ac:dyDescent="0.25">
      <c r="A36" s="70"/>
      <c r="B36" s="55"/>
      <c r="D36" s="20"/>
      <c r="E36" s="35"/>
      <c r="F36" s="35"/>
      <c r="G36" s="35"/>
      <c r="H36" s="35"/>
      <c r="I36" s="20"/>
    </row>
    <row r="37" spans="1:9" s="33" customFormat="1" x14ac:dyDescent="0.25">
      <c r="A37" s="70"/>
      <c r="B37" s="55"/>
      <c r="D37" s="20"/>
      <c r="E37" s="35"/>
      <c r="F37" s="35"/>
      <c r="G37" s="35"/>
      <c r="H37" s="35"/>
      <c r="I37" s="20"/>
    </row>
    <row r="38" spans="1:9" s="33" customFormat="1" x14ac:dyDescent="0.25">
      <c r="A38" s="70"/>
      <c r="B38" s="55"/>
      <c r="D38" s="20"/>
      <c r="E38" s="35"/>
      <c r="F38" s="35"/>
      <c r="G38" s="35"/>
      <c r="H38" s="35"/>
      <c r="I38" s="20"/>
    </row>
    <row r="39" spans="1:9" s="33" customFormat="1" x14ac:dyDescent="0.25">
      <c r="A39" s="70"/>
      <c r="B39" s="55"/>
      <c r="D39" s="20"/>
      <c r="E39" s="35"/>
      <c r="F39" s="35"/>
      <c r="G39" s="35"/>
      <c r="H39" s="35"/>
      <c r="I39" s="20"/>
    </row>
    <row r="40" spans="1:9" s="33" customFormat="1" x14ac:dyDescent="0.25">
      <c r="A40" s="70"/>
      <c r="B40" s="55"/>
      <c r="D40" s="20"/>
      <c r="E40" s="35"/>
      <c r="F40" s="35"/>
      <c r="G40" s="35"/>
      <c r="H40" s="35"/>
      <c r="I40" s="20"/>
    </row>
    <row r="41" spans="1:9" s="33" customFormat="1" x14ac:dyDescent="0.25">
      <c r="A41" s="70"/>
      <c r="B41" s="55"/>
      <c r="D41" s="20"/>
      <c r="E41" s="35"/>
      <c r="F41" s="35"/>
      <c r="G41" s="35"/>
      <c r="H41" s="35"/>
      <c r="I41" s="20"/>
    </row>
    <row r="42" spans="1:9" s="33" customFormat="1" x14ac:dyDescent="0.25">
      <c r="A42" s="70"/>
      <c r="B42" s="55"/>
      <c r="D42" s="20"/>
      <c r="E42" s="35"/>
      <c r="F42" s="35"/>
      <c r="G42" s="35"/>
      <c r="H42" s="35"/>
      <c r="I42" s="20"/>
    </row>
    <row r="43" spans="1:9" s="33" customFormat="1" x14ac:dyDescent="0.25">
      <c r="A43" s="70"/>
      <c r="B43" s="55"/>
      <c r="D43" s="20"/>
      <c r="E43" s="35"/>
      <c r="F43" s="35"/>
      <c r="G43" s="35"/>
      <c r="H43" s="35"/>
      <c r="I43" s="20"/>
    </row>
    <row r="44" spans="1:9" s="33" customFormat="1" x14ac:dyDescent="0.25">
      <c r="A44" s="70"/>
      <c r="B44" s="55"/>
      <c r="D44" s="20"/>
      <c r="E44" s="35"/>
      <c r="F44" s="35"/>
      <c r="G44" s="35"/>
      <c r="H44" s="35"/>
      <c r="I44" s="20"/>
    </row>
    <row r="45" spans="1:9" s="33" customFormat="1" x14ac:dyDescent="0.25">
      <c r="A45" s="70"/>
      <c r="B45" s="55"/>
      <c r="D45" s="20"/>
      <c r="E45" s="35"/>
      <c r="F45" s="35"/>
      <c r="G45" s="35"/>
      <c r="H45" s="35"/>
      <c r="I45" s="20"/>
    </row>
    <row r="46" spans="1:9" s="33" customFormat="1" x14ac:dyDescent="0.25">
      <c r="A46" s="70"/>
      <c r="B46" s="55"/>
      <c r="D46" s="20"/>
      <c r="E46" s="35"/>
      <c r="F46" s="35"/>
      <c r="G46" s="35"/>
      <c r="H46" s="35"/>
      <c r="I46" s="20"/>
    </row>
    <row r="47" spans="1:9" s="33" customFormat="1" x14ac:dyDescent="0.25">
      <c r="A47" s="70"/>
      <c r="B47" s="55"/>
      <c r="D47" s="20"/>
      <c r="E47" s="35"/>
      <c r="F47" s="35"/>
      <c r="G47" s="35"/>
      <c r="H47" s="35"/>
      <c r="I47" s="20"/>
    </row>
    <row r="48" spans="1:9" s="33" customFormat="1" x14ac:dyDescent="0.25">
      <c r="A48" s="70"/>
      <c r="B48" s="55"/>
      <c r="D48" s="20"/>
      <c r="E48" s="35"/>
      <c r="F48" s="35"/>
      <c r="G48" s="35"/>
      <c r="H48" s="35"/>
      <c r="I48" s="20"/>
    </row>
    <row r="49" spans="1:9" s="33" customFormat="1" x14ac:dyDescent="0.25">
      <c r="A49" s="70"/>
      <c r="B49" s="55"/>
      <c r="D49" s="20"/>
      <c r="E49" s="35"/>
      <c r="F49" s="35"/>
      <c r="G49" s="35"/>
      <c r="H49" s="35"/>
      <c r="I49" s="20"/>
    </row>
    <row r="50" spans="1:9" s="33" customFormat="1" x14ac:dyDescent="0.25">
      <c r="A50" s="70"/>
      <c r="B50" s="55"/>
      <c r="D50" s="20"/>
      <c r="E50" s="35"/>
      <c r="F50" s="35"/>
      <c r="G50" s="35"/>
      <c r="H50" s="35"/>
      <c r="I50" s="20"/>
    </row>
    <row r="51" spans="1:9" s="33" customFormat="1" x14ac:dyDescent="0.25">
      <c r="A51" s="70"/>
      <c r="B51" s="55"/>
      <c r="D51" s="20"/>
      <c r="E51" s="35"/>
      <c r="F51" s="35"/>
      <c r="G51" s="35"/>
      <c r="H51" s="35"/>
      <c r="I51" s="20"/>
    </row>
    <row r="52" spans="1:9" s="33" customFormat="1" x14ac:dyDescent="0.25">
      <c r="A52" s="70"/>
      <c r="B52" s="55"/>
      <c r="D52" s="20"/>
      <c r="E52" s="35"/>
      <c r="F52" s="35"/>
      <c r="G52" s="35"/>
      <c r="H52" s="35"/>
      <c r="I52" s="20"/>
    </row>
    <row r="53" spans="1:9" s="33" customFormat="1" x14ac:dyDescent="0.25">
      <c r="A53" s="70"/>
      <c r="B53" s="55"/>
      <c r="D53" s="20"/>
      <c r="E53" s="35"/>
      <c r="F53" s="35"/>
      <c r="G53" s="35"/>
      <c r="H53" s="35"/>
      <c r="I53" s="20"/>
    </row>
    <row r="54" spans="1:9" s="33" customFormat="1" x14ac:dyDescent="0.25">
      <c r="A54" s="70"/>
      <c r="B54" s="55"/>
      <c r="D54" s="20"/>
      <c r="E54" s="35"/>
      <c r="F54" s="35"/>
      <c r="G54" s="35"/>
      <c r="H54" s="35"/>
      <c r="I54" s="20"/>
    </row>
    <row r="55" spans="1:9" s="33" customFormat="1" x14ac:dyDescent="0.25">
      <c r="A55" s="70"/>
      <c r="B55" s="55"/>
      <c r="D55" s="20"/>
      <c r="E55" s="35"/>
      <c r="F55" s="35"/>
      <c r="G55" s="35"/>
      <c r="H55" s="35"/>
      <c r="I55" s="20"/>
    </row>
    <row r="56" spans="1:9" s="33" customFormat="1" x14ac:dyDescent="0.25">
      <c r="A56" s="70"/>
      <c r="B56" s="55"/>
      <c r="D56" s="20"/>
      <c r="E56" s="35"/>
      <c r="F56" s="35"/>
      <c r="G56" s="35"/>
      <c r="H56" s="35"/>
      <c r="I56" s="20"/>
    </row>
    <row r="57" spans="1:9" s="33" customFormat="1" x14ac:dyDescent="0.25">
      <c r="A57" s="70"/>
      <c r="B57" s="55"/>
      <c r="D57" s="20"/>
      <c r="E57" s="35"/>
      <c r="F57" s="35"/>
      <c r="G57" s="35"/>
      <c r="H57" s="35"/>
      <c r="I57" s="20"/>
    </row>
    <row r="58" spans="1:9" s="33" customFormat="1" x14ac:dyDescent="0.25">
      <c r="A58" s="70"/>
      <c r="B58" s="55"/>
      <c r="D58" s="20"/>
      <c r="E58" s="35"/>
      <c r="F58" s="35"/>
      <c r="G58" s="35"/>
      <c r="H58" s="35"/>
      <c r="I58" s="20"/>
    </row>
    <row r="59" spans="1:9" s="33" customFormat="1" x14ac:dyDescent="0.25">
      <c r="A59" s="70"/>
      <c r="B59" s="55"/>
      <c r="D59" s="20"/>
      <c r="E59" s="35"/>
      <c r="F59" s="35"/>
      <c r="G59" s="35"/>
      <c r="H59" s="35"/>
      <c r="I59" s="20"/>
    </row>
    <row r="60" spans="1:9" s="33" customFormat="1" x14ac:dyDescent="0.25">
      <c r="A60" s="70"/>
      <c r="B60" s="55"/>
      <c r="D60" s="20"/>
      <c r="E60" s="35"/>
      <c r="F60" s="35"/>
      <c r="G60" s="35"/>
      <c r="H60" s="35"/>
      <c r="I60" s="20"/>
    </row>
    <row r="61" spans="1:9" s="33" customFormat="1" x14ac:dyDescent="0.25">
      <c r="A61" s="70"/>
      <c r="B61" s="55"/>
      <c r="D61" s="20"/>
      <c r="E61" s="35"/>
      <c r="F61" s="35"/>
      <c r="G61" s="35"/>
      <c r="H61" s="35"/>
      <c r="I61" s="20"/>
    </row>
    <row r="62" spans="1:9" s="33" customFormat="1" x14ac:dyDescent="0.25">
      <c r="A62" s="70"/>
      <c r="B62" s="55"/>
      <c r="D62" s="20"/>
      <c r="E62" s="35"/>
      <c r="F62" s="35"/>
      <c r="G62" s="35"/>
      <c r="H62" s="35"/>
      <c r="I62" s="20"/>
    </row>
    <row r="63" spans="1:9" s="33" customFormat="1" x14ac:dyDescent="0.25">
      <c r="A63" s="70"/>
      <c r="B63" s="55"/>
      <c r="D63" s="20"/>
      <c r="E63" s="35"/>
      <c r="F63" s="35"/>
      <c r="G63" s="35"/>
      <c r="H63" s="35"/>
      <c r="I63" s="20"/>
    </row>
    <row r="64" spans="1:9" s="33" customFormat="1" x14ac:dyDescent="0.25">
      <c r="A64" s="70"/>
      <c r="B64" s="55"/>
      <c r="D64" s="20"/>
      <c r="E64" s="35"/>
      <c r="F64" s="35"/>
      <c r="G64" s="35"/>
      <c r="H64" s="35"/>
      <c r="I64" s="20"/>
    </row>
    <row r="65" spans="1:9" s="33" customFormat="1" x14ac:dyDescent="0.25">
      <c r="A65" s="70"/>
      <c r="B65" s="55"/>
      <c r="D65" s="20"/>
      <c r="E65" s="35"/>
      <c r="F65" s="35"/>
      <c r="G65" s="35"/>
      <c r="H65" s="35"/>
      <c r="I65" s="20"/>
    </row>
    <row r="66" spans="1:9" s="33" customFormat="1" x14ac:dyDescent="0.25">
      <c r="A66" s="70"/>
      <c r="B66" s="55"/>
      <c r="D66" s="20"/>
      <c r="E66" s="35"/>
      <c r="F66" s="35"/>
      <c r="G66" s="35"/>
      <c r="H66" s="35"/>
      <c r="I66" s="20"/>
    </row>
    <row r="67" spans="1:9" s="33" customFormat="1" x14ac:dyDescent="0.25">
      <c r="A67" s="70"/>
      <c r="B67" s="55"/>
      <c r="D67" s="20"/>
      <c r="E67" s="35"/>
      <c r="F67" s="35"/>
      <c r="G67" s="35"/>
      <c r="H67" s="35"/>
      <c r="I67" s="20"/>
    </row>
    <row r="68" spans="1:9" s="33" customFormat="1" x14ac:dyDescent="0.25">
      <c r="A68" s="70"/>
      <c r="B68" s="55"/>
      <c r="D68" s="20"/>
      <c r="E68" s="35"/>
      <c r="F68" s="35"/>
      <c r="G68" s="35"/>
      <c r="H68" s="35"/>
      <c r="I68" s="20"/>
    </row>
    <row r="69" spans="1:9" s="33" customFormat="1" x14ac:dyDescent="0.25">
      <c r="A69" s="70"/>
      <c r="B69" s="55"/>
      <c r="D69" s="20"/>
      <c r="E69" s="35"/>
      <c r="F69" s="35"/>
      <c r="G69" s="35"/>
      <c r="H69" s="35"/>
      <c r="I69" s="20"/>
    </row>
    <row r="70" spans="1:9" s="33" customFormat="1" x14ac:dyDescent="0.25">
      <c r="A70" s="70"/>
      <c r="B70" s="55"/>
      <c r="D70" s="20"/>
      <c r="E70" s="35"/>
      <c r="F70" s="35"/>
      <c r="G70" s="35"/>
      <c r="H70" s="35"/>
      <c r="I70" s="20"/>
    </row>
  </sheetData>
  <conditionalFormatting sqref="E4">
    <cfRule type="dataBar" priority="25">
      <dataBar>
        <cfvo type="min"/>
        <cfvo type="max"/>
        <color rgb="FF008AEF"/>
      </dataBar>
      <extLst>
        <ext xmlns:x14="http://schemas.microsoft.com/office/spreadsheetml/2009/9/main" uri="{B025F937-C7B1-47D3-B67F-A62EFF666E3E}">
          <x14:id>{F69AF6B5-5119-451E-981E-11B751D88774}</x14:id>
        </ext>
      </extLst>
    </cfRule>
  </conditionalFormatting>
  <conditionalFormatting sqref="E5">
    <cfRule type="dataBar" priority="24">
      <dataBar>
        <cfvo type="min"/>
        <cfvo type="max"/>
        <color rgb="FF008AEF"/>
      </dataBar>
      <extLst>
        <ext xmlns:x14="http://schemas.microsoft.com/office/spreadsheetml/2009/9/main" uri="{B025F937-C7B1-47D3-B67F-A62EFF666E3E}">
          <x14:id>{EA6300A0-95CA-49F7-97A4-99CB42C8565C}</x14:id>
        </ext>
      </extLst>
    </cfRule>
  </conditionalFormatting>
  <conditionalFormatting sqref="E6">
    <cfRule type="dataBar" priority="23">
      <dataBar>
        <cfvo type="min"/>
        <cfvo type="max"/>
        <color rgb="FF008AEF"/>
      </dataBar>
      <extLst>
        <ext xmlns:x14="http://schemas.microsoft.com/office/spreadsheetml/2009/9/main" uri="{B025F937-C7B1-47D3-B67F-A62EFF666E3E}">
          <x14:id>{B8345F0A-CB88-452C-92EC-5A0FA5C1497D}</x14:id>
        </ext>
      </extLst>
    </cfRule>
  </conditionalFormatting>
  <conditionalFormatting sqref="F6">
    <cfRule type="dataBar" priority="22">
      <dataBar>
        <cfvo type="min"/>
        <cfvo type="max"/>
        <color rgb="FF008AEF"/>
      </dataBar>
      <extLst>
        <ext xmlns:x14="http://schemas.microsoft.com/office/spreadsheetml/2009/9/main" uri="{B025F937-C7B1-47D3-B67F-A62EFF666E3E}">
          <x14:id>{CD5C9078-84FB-4C07-B882-42E5D2EB3EEA}</x14:id>
        </ext>
      </extLst>
    </cfRule>
  </conditionalFormatting>
  <conditionalFormatting sqref="G6">
    <cfRule type="dataBar" priority="21">
      <dataBar>
        <cfvo type="min"/>
        <cfvo type="max"/>
        <color rgb="FF008AEF"/>
      </dataBar>
      <extLst>
        <ext xmlns:x14="http://schemas.microsoft.com/office/spreadsheetml/2009/9/main" uri="{B025F937-C7B1-47D3-B67F-A62EFF666E3E}">
          <x14:id>{D1213A95-50A7-4E1C-B433-2A789145B816}</x14:id>
        </ext>
      </extLst>
    </cfRule>
  </conditionalFormatting>
  <conditionalFormatting sqref="H6">
    <cfRule type="dataBar" priority="20">
      <dataBar>
        <cfvo type="min"/>
        <cfvo type="max"/>
        <color rgb="FF008AEF"/>
      </dataBar>
      <extLst>
        <ext xmlns:x14="http://schemas.microsoft.com/office/spreadsheetml/2009/9/main" uri="{B025F937-C7B1-47D3-B67F-A62EFF666E3E}">
          <x14:id>{1555C20B-97C8-4346-8542-60084423CA2E}</x14:id>
        </ext>
      </extLst>
    </cfRule>
  </conditionalFormatting>
  <conditionalFormatting sqref="E7">
    <cfRule type="dataBar" priority="19">
      <dataBar>
        <cfvo type="min"/>
        <cfvo type="max"/>
        <color rgb="FF008AEF"/>
      </dataBar>
      <extLst>
        <ext xmlns:x14="http://schemas.microsoft.com/office/spreadsheetml/2009/9/main" uri="{B025F937-C7B1-47D3-B67F-A62EFF666E3E}">
          <x14:id>{8EC27BC8-1935-4A16-A7CC-D37068273F86}</x14:id>
        </ext>
      </extLst>
    </cfRule>
  </conditionalFormatting>
  <conditionalFormatting sqref="F7">
    <cfRule type="dataBar" priority="18">
      <dataBar>
        <cfvo type="min"/>
        <cfvo type="max"/>
        <color rgb="FF008AEF"/>
      </dataBar>
      <extLst>
        <ext xmlns:x14="http://schemas.microsoft.com/office/spreadsheetml/2009/9/main" uri="{B025F937-C7B1-47D3-B67F-A62EFF666E3E}">
          <x14:id>{8D3C5EFA-3F2D-423B-9810-2AA5EDA21BCF}</x14:id>
        </ext>
      </extLst>
    </cfRule>
  </conditionalFormatting>
  <conditionalFormatting sqref="G7">
    <cfRule type="dataBar" priority="17">
      <dataBar>
        <cfvo type="min"/>
        <cfvo type="max"/>
        <color rgb="FF008AEF"/>
      </dataBar>
      <extLst>
        <ext xmlns:x14="http://schemas.microsoft.com/office/spreadsheetml/2009/9/main" uri="{B025F937-C7B1-47D3-B67F-A62EFF666E3E}">
          <x14:id>{F19DD0F1-B8B3-4C0F-B7C7-3108B8622ADB}</x14:id>
        </ext>
      </extLst>
    </cfRule>
  </conditionalFormatting>
  <conditionalFormatting sqref="H7">
    <cfRule type="dataBar" priority="16">
      <dataBar>
        <cfvo type="min"/>
        <cfvo type="max"/>
        <color rgb="FF008AEF"/>
      </dataBar>
      <extLst>
        <ext xmlns:x14="http://schemas.microsoft.com/office/spreadsheetml/2009/9/main" uri="{B025F937-C7B1-47D3-B67F-A62EFF666E3E}">
          <x14:id>{D0132E89-7FA9-45AC-998D-F5E9BB429325}</x14:id>
        </ext>
      </extLst>
    </cfRule>
  </conditionalFormatting>
  <conditionalFormatting sqref="E10">
    <cfRule type="dataBar" priority="15">
      <dataBar>
        <cfvo type="min"/>
        <cfvo type="max"/>
        <color rgb="FF008AEF"/>
      </dataBar>
      <extLst>
        <ext xmlns:x14="http://schemas.microsoft.com/office/spreadsheetml/2009/9/main" uri="{B025F937-C7B1-47D3-B67F-A62EFF666E3E}">
          <x14:id>{A9CE5F9F-BCE0-472C-9065-A43DD6DAEA43}</x14:id>
        </ext>
      </extLst>
    </cfRule>
  </conditionalFormatting>
  <conditionalFormatting sqref="E11">
    <cfRule type="dataBar" priority="14">
      <dataBar>
        <cfvo type="min"/>
        <cfvo type="max"/>
        <color rgb="FF008AEF"/>
      </dataBar>
      <extLst>
        <ext xmlns:x14="http://schemas.microsoft.com/office/spreadsheetml/2009/9/main" uri="{B025F937-C7B1-47D3-B67F-A62EFF666E3E}">
          <x14:id>{ADCF222D-9C98-4CC4-8ECF-28607614883D}</x14:id>
        </ext>
      </extLst>
    </cfRule>
  </conditionalFormatting>
  <conditionalFormatting sqref="E12">
    <cfRule type="dataBar" priority="13">
      <dataBar>
        <cfvo type="min"/>
        <cfvo type="max"/>
        <color rgb="FF008AEF"/>
      </dataBar>
      <extLst>
        <ext xmlns:x14="http://schemas.microsoft.com/office/spreadsheetml/2009/9/main" uri="{B025F937-C7B1-47D3-B67F-A62EFF666E3E}">
          <x14:id>{11C928E9-2146-45C4-9619-756CFCBF9D3F}</x14:id>
        </ext>
      </extLst>
    </cfRule>
  </conditionalFormatting>
  <conditionalFormatting sqref="E13">
    <cfRule type="dataBar" priority="12">
      <dataBar>
        <cfvo type="min"/>
        <cfvo type="max"/>
        <color rgb="FF008AEF"/>
      </dataBar>
      <extLst>
        <ext xmlns:x14="http://schemas.microsoft.com/office/spreadsheetml/2009/9/main" uri="{B025F937-C7B1-47D3-B67F-A62EFF666E3E}">
          <x14:id>{CE0174EB-21B9-47CB-9629-CCAB095F0A7E}</x14:id>
        </ext>
      </extLst>
    </cfRule>
  </conditionalFormatting>
  <conditionalFormatting sqref="F13">
    <cfRule type="dataBar" priority="11">
      <dataBar>
        <cfvo type="min"/>
        <cfvo type="max"/>
        <color rgb="FF008AEF"/>
      </dataBar>
      <extLst>
        <ext xmlns:x14="http://schemas.microsoft.com/office/spreadsheetml/2009/9/main" uri="{B025F937-C7B1-47D3-B67F-A62EFF666E3E}">
          <x14:id>{02F7108D-1F28-4C80-ABC2-4E9260E3619E}</x14:id>
        </ext>
      </extLst>
    </cfRule>
  </conditionalFormatting>
  <conditionalFormatting sqref="F12">
    <cfRule type="dataBar" priority="10">
      <dataBar>
        <cfvo type="min"/>
        <cfvo type="max"/>
        <color rgb="FF008AEF"/>
      </dataBar>
      <extLst>
        <ext xmlns:x14="http://schemas.microsoft.com/office/spreadsheetml/2009/9/main" uri="{B025F937-C7B1-47D3-B67F-A62EFF666E3E}">
          <x14:id>{B29BDEAD-DAD2-4BCD-B0D5-1E9F6E107292}</x14:id>
        </ext>
      </extLst>
    </cfRule>
  </conditionalFormatting>
  <conditionalFormatting sqref="E16">
    <cfRule type="dataBar" priority="9">
      <dataBar>
        <cfvo type="min"/>
        <cfvo type="max"/>
        <color rgb="FF008AEF"/>
      </dataBar>
      <extLst>
        <ext xmlns:x14="http://schemas.microsoft.com/office/spreadsheetml/2009/9/main" uri="{B025F937-C7B1-47D3-B67F-A62EFF666E3E}">
          <x14:id>{734F19CB-954B-4FF3-B437-28FD7023A2C2}</x14:id>
        </ext>
      </extLst>
    </cfRule>
  </conditionalFormatting>
  <conditionalFormatting sqref="E17">
    <cfRule type="dataBar" priority="8">
      <dataBar>
        <cfvo type="min"/>
        <cfvo type="max"/>
        <color rgb="FF008AEF"/>
      </dataBar>
      <extLst>
        <ext xmlns:x14="http://schemas.microsoft.com/office/spreadsheetml/2009/9/main" uri="{B025F937-C7B1-47D3-B67F-A62EFF666E3E}">
          <x14:id>{2FC3DD4A-FC4A-4220-9627-615A60B5DDBA}</x14:id>
        </ext>
      </extLst>
    </cfRule>
  </conditionalFormatting>
  <conditionalFormatting sqref="F17">
    <cfRule type="dataBar" priority="7">
      <dataBar>
        <cfvo type="min"/>
        <cfvo type="max"/>
        <color rgb="FF008AEF"/>
      </dataBar>
      <extLst>
        <ext xmlns:x14="http://schemas.microsoft.com/office/spreadsheetml/2009/9/main" uri="{B025F937-C7B1-47D3-B67F-A62EFF666E3E}">
          <x14:id>{0FD3F064-28D8-40FA-9D6A-83D6CE38110C}</x14:id>
        </ext>
      </extLst>
    </cfRule>
  </conditionalFormatting>
  <conditionalFormatting sqref="G17">
    <cfRule type="dataBar" priority="6">
      <dataBar>
        <cfvo type="min"/>
        <cfvo type="max"/>
        <color rgb="FF008AEF"/>
      </dataBar>
      <extLst>
        <ext xmlns:x14="http://schemas.microsoft.com/office/spreadsheetml/2009/9/main" uri="{B025F937-C7B1-47D3-B67F-A62EFF666E3E}">
          <x14:id>{CA48EE34-6FEB-4D9E-BE42-C9EC87CE5987}</x14:id>
        </ext>
      </extLst>
    </cfRule>
  </conditionalFormatting>
  <conditionalFormatting sqref="H17">
    <cfRule type="dataBar" priority="5">
      <dataBar>
        <cfvo type="min"/>
        <cfvo type="max"/>
        <color rgb="FF008AEF"/>
      </dataBar>
      <extLst>
        <ext xmlns:x14="http://schemas.microsoft.com/office/spreadsheetml/2009/9/main" uri="{B025F937-C7B1-47D3-B67F-A62EFF666E3E}">
          <x14:id>{D68CA23A-5779-44AE-88B2-FA447FE483F3}</x14:id>
        </ext>
      </extLst>
    </cfRule>
  </conditionalFormatting>
  <conditionalFormatting sqref="E18">
    <cfRule type="dataBar" priority="4">
      <dataBar>
        <cfvo type="min"/>
        <cfvo type="max"/>
        <color rgb="FF008AEF"/>
      </dataBar>
      <extLst>
        <ext xmlns:x14="http://schemas.microsoft.com/office/spreadsheetml/2009/9/main" uri="{B025F937-C7B1-47D3-B67F-A62EFF666E3E}">
          <x14:id>{B11F4DEB-C326-4565-ABA6-7B48D79AEAD1}</x14:id>
        </ext>
      </extLst>
    </cfRule>
  </conditionalFormatting>
  <conditionalFormatting sqref="F18">
    <cfRule type="dataBar" priority="3">
      <dataBar>
        <cfvo type="min"/>
        <cfvo type="max"/>
        <color rgb="FF008AEF"/>
      </dataBar>
      <extLst>
        <ext xmlns:x14="http://schemas.microsoft.com/office/spreadsheetml/2009/9/main" uri="{B025F937-C7B1-47D3-B67F-A62EFF666E3E}">
          <x14:id>{A85810E1-CE5D-4739-9A1E-9F39395848CD}</x14:id>
        </ext>
      </extLst>
    </cfRule>
  </conditionalFormatting>
  <conditionalFormatting sqref="G18">
    <cfRule type="dataBar" priority="2">
      <dataBar>
        <cfvo type="min"/>
        <cfvo type="max"/>
        <color rgb="FF008AEF"/>
      </dataBar>
      <extLst>
        <ext xmlns:x14="http://schemas.microsoft.com/office/spreadsheetml/2009/9/main" uri="{B025F937-C7B1-47D3-B67F-A62EFF666E3E}">
          <x14:id>{51AF08C2-D139-4155-9FBD-CBE60AADE11B}</x14:id>
        </ext>
      </extLst>
    </cfRule>
  </conditionalFormatting>
  <conditionalFormatting sqref="H18">
    <cfRule type="dataBar" priority="1">
      <dataBar>
        <cfvo type="min"/>
        <cfvo type="max"/>
        <color rgb="FF008AEF"/>
      </dataBar>
      <extLst>
        <ext xmlns:x14="http://schemas.microsoft.com/office/spreadsheetml/2009/9/main" uri="{B025F937-C7B1-47D3-B67F-A62EFF666E3E}">
          <x14:id>{8A856C0F-E4EE-42B5-B694-9EED5CF2EE1A}</x14:id>
        </ext>
      </extLst>
    </cfRule>
  </conditionalFormatting>
  <pageMargins left="0.7" right="0.7" top="0.75" bottom="0.75" header="0.3" footer="0.3"/>
  <pageSetup orientation="portrait" horizontalDpi="4294967292" verticalDpi="0" r:id="rId1"/>
  <extLst>
    <ext xmlns:x14="http://schemas.microsoft.com/office/spreadsheetml/2009/9/main" uri="{78C0D931-6437-407d-A8EE-F0AAD7539E65}">
      <x14:conditionalFormattings>
        <x14:conditionalFormatting xmlns:xm="http://schemas.microsoft.com/office/excel/2006/main">
          <x14:cfRule type="dataBar" id="{F69AF6B5-5119-451E-981E-11B751D88774}">
            <x14:dataBar minLength="0" maxLength="100" border="1" negativeBarBorderColorSameAsPositive="0">
              <x14:cfvo type="autoMin"/>
              <x14:cfvo type="autoMax"/>
              <x14:borderColor rgb="FF008AEF"/>
              <x14:negativeFillColor rgb="FFFF0000"/>
              <x14:negativeBorderColor rgb="FFFF0000"/>
              <x14:axisColor rgb="FF000000"/>
            </x14:dataBar>
          </x14:cfRule>
          <xm:sqref>E4</xm:sqref>
        </x14:conditionalFormatting>
        <x14:conditionalFormatting xmlns:xm="http://schemas.microsoft.com/office/excel/2006/main">
          <x14:cfRule type="dataBar" id="{EA6300A0-95CA-49F7-97A4-99CB42C8565C}">
            <x14:dataBar minLength="0" maxLength="100" border="1" negativeBarBorderColorSameAsPositive="0">
              <x14:cfvo type="autoMin"/>
              <x14:cfvo type="autoMax"/>
              <x14:borderColor rgb="FF008AEF"/>
              <x14:negativeFillColor rgb="FFFF0000"/>
              <x14:negativeBorderColor rgb="FFFF0000"/>
              <x14:axisColor rgb="FF000000"/>
            </x14:dataBar>
          </x14:cfRule>
          <xm:sqref>E5</xm:sqref>
        </x14:conditionalFormatting>
        <x14:conditionalFormatting xmlns:xm="http://schemas.microsoft.com/office/excel/2006/main">
          <x14:cfRule type="dataBar" id="{B8345F0A-CB88-452C-92EC-5A0FA5C1497D}">
            <x14:dataBar minLength="0" maxLength="100" border="1" negativeBarBorderColorSameAsPositive="0">
              <x14:cfvo type="autoMin"/>
              <x14:cfvo type="autoMax"/>
              <x14:borderColor rgb="FF008AEF"/>
              <x14:negativeFillColor rgb="FFFF0000"/>
              <x14:negativeBorderColor rgb="FFFF0000"/>
              <x14:axisColor rgb="FF000000"/>
            </x14:dataBar>
          </x14:cfRule>
          <xm:sqref>E6</xm:sqref>
        </x14:conditionalFormatting>
        <x14:conditionalFormatting xmlns:xm="http://schemas.microsoft.com/office/excel/2006/main">
          <x14:cfRule type="dataBar" id="{CD5C9078-84FB-4C07-B882-42E5D2EB3EEA}">
            <x14:dataBar minLength="0" maxLength="100" border="1" negativeBarBorderColorSameAsPositive="0">
              <x14:cfvo type="autoMin"/>
              <x14:cfvo type="autoMax"/>
              <x14:borderColor rgb="FF008AEF"/>
              <x14:negativeFillColor rgb="FFFF0000"/>
              <x14:negativeBorderColor rgb="FFFF0000"/>
              <x14:axisColor rgb="FF000000"/>
            </x14:dataBar>
          </x14:cfRule>
          <xm:sqref>F6</xm:sqref>
        </x14:conditionalFormatting>
        <x14:conditionalFormatting xmlns:xm="http://schemas.microsoft.com/office/excel/2006/main">
          <x14:cfRule type="dataBar" id="{D1213A95-50A7-4E1C-B433-2A789145B816}">
            <x14:dataBar minLength="0" maxLength="100" border="1" negativeBarBorderColorSameAsPositive="0">
              <x14:cfvo type="autoMin"/>
              <x14:cfvo type="autoMax"/>
              <x14:borderColor rgb="FF008AEF"/>
              <x14:negativeFillColor rgb="FFFF0000"/>
              <x14:negativeBorderColor rgb="FFFF0000"/>
              <x14:axisColor rgb="FF000000"/>
            </x14:dataBar>
          </x14:cfRule>
          <xm:sqref>G6</xm:sqref>
        </x14:conditionalFormatting>
        <x14:conditionalFormatting xmlns:xm="http://schemas.microsoft.com/office/excel/2006/main">
          <x14:cfRule type="dataBar" id="{1555C20B-97C8-4346-8542-60084423CA2E}">
            <x14:dataBar minLength="0" maxLength="100" border="1" negativeBarBorderColorSameAsPositive="0">
              <x14:cfvo type="autoMin"/>
              <x14:cfvo type="autoMax"/>
              <x14:borderColor rgb="FF008AEF"/>
              <x14:negativeFillColor rgb="FFFF0000"/>
              <x14:negativeBorderColor rgb="FFFF0000"/>
              <x14:axisColor rgb="FF000000"/>
            </x14:dataBar>
          </x14:cfRule>
          <xm:sqref>H6</xm:sqref>
        </x14:conditionalFormatting>
        <x14:conditionalFormatting xmlns:xm="http://schemas.microsoft.com/office/excel/2006/main">
          <x14:cfRule type="dataBar" id="{8EC27BC8-1935-4A16-A7CC-D37068273F86}">
            <x14:dataBar minLength="0" maxLength="100" border="1" negativeBarBorderColorSameAsPositive="0">
              <x14:cfvo type="autoMin"/>
              <x14:cfvo type="autoMax"/>
              <x14:borderColor rgb="FF008AEF"/>
              <x14:negativeFillColor rgb="FFFF0000"/>
              <x14:negativeBorderColor rgb="FFFF0000"/>
              <x14:axisColor rgb="FF000000"/>
            </x14:dataBar>
          </x14:cfRule>
          <xm:sqref>E7</xm:sqref>
        </x14:conditionalFormatting>
        <x14:conditionalFormatting xmlns:xm="http://schemas.microsoft.com/office/excel/2006/main">
          <x14:cfRule type="dataBar" id="{8D3C5EFA-3F2D-423B-9810-2AA5EDA21BCF}">
            <x14:dataBar minLength="0" maxLength="100" border="1" negativeBarBorderColorSameAsPositive="0">
              <x14:cfvo type="autoMin"/>
              <x14:cfvo type="autoMax"/>
              <x14:borderColor rgb="FF008AEF"/>
              <x14:negativeFillColor rgb="FFFF0000"/>
              <x14:negativeBorderColor rgb="FFFF0000"/>
              <x14:axisColor rgb="FF000000"/>
            </x14:dataBar>
          </x14:cfRule>
          <xm:sqref>F7</xm:sqref>
        </x14:conditionalFormatting>
        <x14:conditionalFormatting xmlns:xm="http://schemas.microsoft.com/office/excel/2006/main">
          <x14:cfRule type="dataBar" id="{F19DD0F1-B8B3-4C0F-B7C7-3108B8622ADB}">
            <x14:dataBar minLength="0" maxLength="100" border="1" negativeBarBorderColorSameAsPositive="0">
              <x14:cfvo type="autoMin"/>
              <x14:cfvo type="autoMax"/>
              <x14:borderColor rgb="FF008AEF"/>
              <x14:negativeFillColor rgb="FFFF0000"/>
              <x14:negativeBorderColor rgb="FFFF0000"/>
              <x14:axisColor rgb="FF000000"/>
            </x14:dataBar>
          </x14:cfRule>
          <xm:sqref>G7</xm:sqref>
        </x14:conditionalFormatting>
        <x14:conditionalFormatting xmlns:xm="http://schemas.microsoft.com/office/excel/2006/main">
          <x14:cfRule type="dataBar" id="{D0132E89-7FA9-45AC-998D-F5E9BB429325}">
            <x14:dataBar minLength="0" maxLength="100" border="1" negativeBarBorderColorSameAsPositive="0">
              <x14:cfvo type="autoMin"/>
              <x14:cfvo type="autoMax"/>
              <x14:borderColor rgb="FF008AEF"/>
              <x14:negativeFillColor rgb="FFFF0000"/>
              <x14:negativeBorderColor rgb="FFFF0000"/>
              <x14:axisColor rgb="FF000000"/>
            </x14:dataBar>
          </x14:cfRule>
          <xm:sqref>H7</xm:sqref>
        </x14:conditionalFormatting>
        <x14:conditionalFormatting xmlns:xm="http://schemas.microsoft.com/office/excel/2006/main">
          <x14:cfRule type="dataBar" id="{A9CE5F9F-BCE0-472C-9065-A43DD6DAEA43}">
            <x14:dataBar minLength="0" maxLength="100" border="1" negativeBarBorderColorSameAsPositive="0">
              <x14:cfvo type="autoMin"/>
              <x14:cfvo type="autoMax"/>
              <x14:borderColor rgb="FF008AEF"/>
              <x14:negativeFillColor rgb="FFFF0000"/>
              <x14:negativeBorderColor rgb="FFFF0000"/>
              <x14:axisColor rgb="FF000000"/>
            </x14:dataBar>
          </x14:cfRule>
          <xm:sqref>E10</xm:sqref>
        </x14:conditionalFormatting>
        <x14:conditionalFormatting xmlns:xm="http://schemas.microsoft.com/office/excel/2006/main">
          <x14:cfRule type="dataBar" id="{ADCF222D-9C98-4CC4-8ECF-28607614883D}">
            <x14:dataBar minLength="0" maxLength="100" border="1" negativeBarBorderColorSameAsPositive="0">
              <x14:cfvo type="autoMin"/>
              <x14:cfvo type="autoMax"/>
              <x14:borderColor rgb="FF008AEF"/>
              <x14:negativeFillColor rgb="FFFF0000"/>
              <x14:negativeBorderColor rgb="FFFF0000"/>
              <x14:axisColor rgb="FF000000"/>
            </x14:dataBar>
          </x14:cfRule>
          <xm:sqref>E11</xm:sqref>
        </x14:conditionalFormatting>
        <x14:conditionalFormatting xmlns:xm="http://schemas.microsoft.com/office/excel/2006/main">
          <x14:cfRule type="dataBar" id="{11C928E9-2146-45C4-9619-756CFCBF9D3F}">
            <x14:dataBar minLength="0" maxLength="100" border="1" negativeBarBorderColorSameAsPositive="0">
              <x14:cfvo type="autoMin"/>
              <x14:cfvo type="autoMax"/>
              <x14:borderColor rgb="FF008AEF"/>
              <x14:negativeFillColor rgb="FFFF0000"/>
              <x14:negativeBorderColor rgb="FFFF0000"/>
              <x14:axisColor rgb="FF000000"/>
            </x14:dataBar>
          </x14:cfRule>
          <xm:sqref>E12</xm:sqref>
        </x14:conditionalFormatting>
        <x14:conditionalFormatting xmlns:xm="http://schemas.microsoft.com/office/excel/2006/main">
          <x14:cfRule type="dataBar" id="{CE0174EB-21B9-47CB-9629-CCAB095F0A7E}">
            <x14:dataBar minLength="0" maxLength="100" border="1" negativeBarBorderColorSameAsPositive="0">
              <x14:cfvo type="autoMin"/>
              <x14:cfvo type="autoMax"/>
              <x14:borderColor rgb="FF008AEF"/>
              <x14:negativeFillColor rgb="FFFF0000"/>
              <x14:negativeBorderColor rgb="FFFF0000"/>
              <x14:axisColor rgb="FF000000"/>
            </x14:dataBar>
          </x14:cfRule>
          <xm:sqref>E13</xm:sqref>
        </x14:conditionalFormatting>
        <x14:conditionalFormatting xmlns:xm="http://schemas.microsoft.com/office/excel/2006/main">
          <x14:cfRule type="dataBar" id="{02F7108D-1F28-4C80-ABC2-4E9260E3619E}">
            <x14:dataBar minLength="0" maxLength="100" border="1" negativeBarBorderColorSameAsPositive="0">
              <x14:cfvo type="autoMin"/>
              <x14:cfvo type="autoMax"/>
              <x14:borderColor rgb="FF008AEF"/>
              <x14:negativeFillColor rgb="FFFF0000"/>
              <x14:negativeBorderColor rgb="FFFF0000"/>
              <x14:axisColor rgb="FF000000"/>
            </x14:dataBar>
          </x14:cfRule>
          <xm:sqref>F13</xm:sqref>
        </x14:conditionalFormatting>
        <x14:conditionalFormatting xmlns:xm="http://schemas.microsoft.com/office/excel/2006/main">
          <x14:cfRule type="dataBar" id="{B29BDEAD-DAD2-4BCD-B0D5-1E9F6E107292}">
            <x14:dataBar minLength="0" maxLength="100" border="1" negativeBarBorderColorSameAsPositive="0">
              <x14:cfvo type="autoMin"/>
              <x14:cfvo type="autoMax"/>
              <x14:borderColor rgb="FF008AEF"/>
              <x14:negativeFillColor rgb="FFFF0000"/>
              <x14:negativeBorderColor rgb="FFFF0000"/>
              <x14:axisColor rgb="FF000000"/>
            </x14:dataBar>
          </x14:cfRule>
          <xm:sqref>F12</xm:sqref>
        </x14:conditionalFormatting>
        <x14:conditionalFormatting xmlns:xm="http://schemas.microsoft.com/office/excel/2006/main">
          <x14:cfRule type="dataBar" id="{734F19CB-954B-4FF3-B437-28FD7023A2C2}">
            <x14:dataBar minLength="0" maxLength="100" border="1" negativeBarBorderColorSameAsPositive="0">
              <x14:cfvo type="autoMin"/>
              <x14:cfvo type="autoMax"/>
              <x14:borderColor rgb="FF008AEF"/>
              <x14:negativeFillColor rgb="FFFF0000"/>
              <x14:negativeBorderColor rgb="FFFF0000"/>
              <x14:axisColor rgb="FF000000"/>
            </x14:dataBar>
          </x14:cfRule>
          <xm:sqref>E16</xm:sqref>
        </x14:conditionalFormatting>
        <x14:conditionalFormatting xmlns:xm="http://schemas.microsoft.com/office/excel/2006/main">
          <x14:cfRule type="dataBar" id="{2FC3DD4A-FC4A-4220-9627-615A60B5DDBA}">
            <x14:dataBar minLength="0" maxLength="100" border="1" negativeBarBorderColorSameAsPositive="0">
              <x14:cfvo type="autoMin"/>
              <x14:cfvo type="autoMax"/>
              <x14:borderColor rgb="FF008AEF"/>
              <x14:negativeFillColor rgb="FFFF0000"/>
              <x14:negativeBorderColor rgb="FFFF0000"/>
              <x14:axisColor rgb="FF000000"/>
            </x14:dataBar>
          </x14:cfRule>
          <xm:sqref>E17</xm:sqref>
        </x14:conditionalFormatting>
        <x14:conditionalFormatting xmlns:xm="http://schemas.microsoft.com/office/excel/2006/main">
          <x14:cfRule type="dataBar" id="{0FD3F064-28D8-40FA-9D6A-83D6CE38110C}">
            <x14:dataBar minLength="0" maxLength="100" border="1" negativeBarBorderColorSameAsPositive="0">
              <x14:cfvo type="autoMin"/>
              <x14:cfvo type="autoMax"/>
              <x14:borderColor rgb="FF008AEF"/>
              <x14:negativeFillColor rgb="FFFF0000"/>
              <x14:negativeBorderColor rgb="FFFF0000"/>
              <x14:axisColor rgb="FF000000"/>
            </x14:dataBar>
          </x14:cfRule>
          <xm:sqref>F17</xm:sqref>
        </x14:conditionalFormatting>
        <x14:conditionalFormatting xmlns:xm="http://schemas.microsoft.com/office/excel/2006/main">
          <x14:cfRule type="dataBar" id="{CA48EE34-6FEB-4D9E-BE42-C9EC87CE5987}">
            <x14:dataBar minLength="0" maxLength="100" border="1" negativeBarBorderColorSameAsPositive="0">
              <x14:cfvo type="autoMin"/>
              <x14:cfvo type="autoMax"/>
              <x14:borderColor rgb="FF008AEF"/>
              <x14:negativeFillColor rgb="FFFF0000"/>
              <x14:negativeBorderColor rgb="FFFF0000"/>
              <x14:axisColor rgb="FF000000"/>
            </x14:dataBar>
          </x14:cfRule>
          <xm:sqref>G17</xm:sqref>
        </x14:conditionalFormatting>
        <x14:conditionalFormatting xmlns:xm="http://schemas.microsoft.com/office/excel/2006/main">
          <x14:cfRule type="dataBar" id="{D68CA23A-5779-44AE-88B2-FA447FE483F3}">
            <x14:dataBar minLength="0" maxLength="100" border="1" negativeBarBorderColorSameAsPositive="0">
              <x14:cfvo type="autoMin"/>
              <x14:cfvo type="autoMax"/>
              <x14:borderColor rgb="FF008AEF"/>
              <x14:negativeFillColor rgb="FFFF0000"/>
              <x14:negativeBorderColor rgb="FFFF0000"/>
              <x14:axisColor rgb="FF000000"/>
            </x14:dataBar>
          </x14:cfRule>
          <xm:sqref>H17</xm:sqref>
        </x14:conditionalFormatting>
        <x14:conditionalFormatting xmlns:xm="http://schemas.microsoft.com/office/excel/2006/main">
          <x14:cfRule type="dataBar" id="{B11F4DEB-C326-4565-ABA6-7B48D79AEAD1}">
            <x14:dataBar minLength="0" maxLength="100" border="1" negativeBarBorderColorSameAsPositive="0">
              <x14:cfvo type="autoMin"/>
              <x14:cfvo type="autoMax"/>
              <x14:borderColor rgb="FF008AEF"/>
              <x14:negativeFillColor rgb="FFFF0000"/>
              <x14:negativeBorderColor rgb="FFFF0000"/>
              <x14:axisColor rgb="FF000000"/>
            </x14:dataBar>
          </x14:cfRule>
          <xm:sqref>E18</xm:sqref>
        </x14:conditionalFormatting>
        <x14:conditionalFormatting xmlns:xm="http://schemas.microsoft.com/office/excel/2006/main">
          <x14:cfRule type="dataBar" id="{A85810E1-CE5D-4739-9A1E-9F39395848CD}">
            <x14:dataBar minLength="0" maxLength="100" border="1" negativeBarBorderColorSameAsPositive="0">
              <x14:cfvo type="autoMin"/>
              <x14:cfvo type="autoMax"/>
              <x14:borderColor rgb="FF008AEF"/>
              <x14:negativeFillColor rgb="FFFF0000"/>
              <x14:negativeBorderColor rgb="FFFF0000"/>
              <x14:axisColor rgb="FF000000"/>
            </x14:dataBar>
          </x14:cfRule>
          <xm:sqref>F18</xm:sqref>
        </x14:conditionalFormatting>
        <x14:conditionalFormatting xmlns:xm="http://schemas.microsoft.com/office/excel/2006/main">
          <x14:cfRule type="dataBar" id="{51AF08C2-D139-4155-9FBD-CBE60AADE11B}">
            <x14:dataBar minLength="0" maxLength="100" border="1" negativeBarBorderColorSameAsPositive="0">
              <x14:cfvo type="autoMin"/>
              <x14:cfvo type="autoMax"/>
              <x14:borderColor rgb="FF008AEF"/>
              <x14:negativeFillColor rgb="FFFF0000"/>
              <x14:negativeBorderColor rgb="FFFF0000"/>
              <x14:axisColor rgb="FF000000"/>
            </x14:dataBar>
          </x14:cfRule>
          <xm:sqref>G18</xm:sqref>
        </x14:conditionalFormatting>
        <x14:conditionalFormatting xmlns:xm="http://schemas.microsoft.com/office/excel/2006/main">
          <x14:cfRule type="dataBar" id="{8A856C0F-E4EE-42B5-B694-9EED5CF2EE1A}">
            <x14:dataBar minLength="0" maxLength="100" border="1" negativeBarBorderColorSameAsPositive="0">
              <x14:cfvo type="autoMin"/>
              <x14:cfvo type="autoMax"/>
              <x14:borderColor rgb="FF008AEF"/>
              <x14:negativeFillColor rgb="FFFF0000"/>
              <x14:negativeBorderColor rgb="FFFF0000"/>
              <x14:axisColor rgb="FF000000"/>
            </x14:dataBar>
          </x14:cfRule>
          <xm:sqref>H18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20</vt:i4>
      </vt:variant>
    </vt:vector>
  </HeadingPairs>
  <LinksUpToDate>false</LinksUpToDate>
  <SharedDoc>false</SharedDoc>
  <HyperlinksChanged>false</HyperlinksChanged>
</Properties>
</file>