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aul\Downloads\"/>
    </mc:Choice>
  </mc:AlternateContent>
  <bookViews>
    <workbookView xWindow="930" yWindow="0" windowWidth="14640" windowHeight="4830" tabRatio="801" activeTab="1"/>
  </bookViews>
  <sheets>
    <sheet name="Instructions" sheetId="1" r:id="rId1"/>
    <sheet name="Print Sheet" sheetId="3" r:id="rId2"/>
    <sheet name="Roster Selection" sheetId="2" r:id="rId3"/>
    <sheet name="Assets" sheetId="7" r:id="rId4"/>
    <sheet name="Custom Gladiators" sheetId="6" r:id="rId5"/>
    <sheet name="Reference" sheetId="4" state="hidden" r:id="rId6"/>
  </sheets>
  <definedNames>
    <definedName name="Assets_Arena_Points_Spent">Assets!$E$2:$E$16</definedName>
    <definedName name="Custom_Gladiator_Data">'Custom Gladiators'!$A$1:$G$49</definedName>
    <definedName name="Info_Asset_Data">Reference!$D$109:$I$123</definedName>
    <definedName name="Info_Asset_List">Reference!$D$109:$D$123</definedName>
    <definedName name="Info_Asset_Roster">Reference!$L$108</definedName>
    <definedName name="Info_Die_Type_Values">Reference!$H$2:$H$10</definedName>
    <definedName name="Info_Die_Types_Conversion">Reference!$I$2:$J$10</definedName>
    <definedName name="Info_Die_Types_Data">Reference!$H$2:$K$10</definedName>
    <definedName name="Info_Edges_List">Reference!$A$109:$A$279</definedName>
    <definedName name="Info_Gladiator_Data">Reference!$A$17:$AN$48</definedName>
    <definedName name="Info_Gladiator_Headers">Reference!$A$16:$AN$16</definedName>
    <definedName name="Info_Gladiator_List">Reference!$A$17:$A$48</definedName>
    <definedName name="Info_Injury_Status">Reference!$G$2:$G$5</definedName>
    <definedName name="Info_League_Data">Reference!$L$2:$R$5</definedName>
    <definedName name="Info_LeagueType_List">Reference!$L$2:$L$5</definedName>
    <definedName name="Info_Roster_Values">Reference!$AT$51:$BF$106</definedName>
    <definedName name="Info_Roster_Values_Labels">Reference!$AT$51:$AT$106</definedName>
    <definedName name="Info_Team_Type">Reference!$B$12:$B$13</definedName>
    <definedName name="Info_Type">Reference!$A$2:$A$5</definedName>
    <definedName name="Info_Type_Data">Reference!$A$2:$F$5</definedName>
    <definedName name="_xlnm.Print_Area" localSheetId="1">'Print Sheet'!$A$1:$K$68</definedName>
    <definedName name="_xlnm.Print_Titles" localSheetId="1">'Print Sheet'!$1:$8</definedName>
    <definedName name="RS_BaseCelebrity">'Roster Selection'!$D$4</definedName>
    <definedName name="RS_CelebrityCost">'Roster Selection'!$J$4</definedName>
    <definedName name="RS_League">'Roster Selection'!$H$3</definedName>
    <definedName name="RS_League_Type">'Roster Selection'!$H$3</definedName>
    <definedName name="RS_ModCelebrity">'Roster Selection'!$G$4</definedName>
    <definedName name="RS_Player">'Roster Selection'!$B$2</definedName>
    <definedName name="RS_Roster">'Roster Selection'!$A$7:$Y$60</definedName>
    <definedName name="RS_Roster_Position">'Roster Selection'!$A$7:$Y$7</definedName>
    <definedName name="RS_Team_Name">'Roster Selection'!$B$1</definedName>
    <definedName name="RS_Team_Type">'Roster Selection'!$B$3</definedName>
    <definedName name="RS_Value">'Roster Selection'!$B$14:$Y$14</definedName>
    <definedName name="RS_Value_Allowed">'Roster Selection'!$D$5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3" i="2" l="1"/>
  <c r="D13" i="2"/>
  <c r="F13" i="2"/>
  <c r="H13" i="2"/>
  <c r="J13" i="2"/>
  <c r="B14" i="2"/>
  <c r="D14" i="2"/>
  <c r="F14" i="2"/>
  <c r="H14" i="2"/>
  <c r="J14" i="2"/>
  <c r="B15" i="2"/>
  <c r="D15" i="2"/>
  <c r="F15" i="2"/>
  <c r="H15" i="2"/>
  <c r="J15" i="2"/>
  <c r="B17" i="2"/>
  <c r="D17" i="2"/>
  <c r="F17" i="2"/>
  <c r="H17" i="2"/>
  <c r="J17" i="2"/>
  <c r="B19" i="2"/>
  <c r="D19" i="2"/>
  <c r="F19" i="2"/>
  <c r="H19" i="2"/>
  <c r="J19" i="2"/>
  <c r="B20" i="2"/>
  <c r="D20" i="2"/>
  <c r="F20" i="2"/>
  <c r="H20" i="2"/>
  <c r="J20" i="2"/>
  <c r="B21" i="2"/>
  <c r="D21" i="2"/>
  <c r="F21" i="2"/>
  <c r="H21" i="2"/>
  <c r="J21" i="2"/>
  <c r="B22" i="2"/>
  <c r="D22" i="2"/>
  <c r="F22" i="2"/>
  <c r="H22" i="2"/>
  <c r="J22" i="2"/>
  <c r="B23" i="2"/>
  <c r="D23" i="2"/>
  <c r="F23" i="2"/>
  <c r="H23" i="2"/>
  <c r="J23" i="2"/>
  <c r="B24" i="2"/>
  <c r="D24" i="2"/>
  <c r="F24" i="2"/>
  <c r="H24" i="2"/>
  <c r="J24" i="2"/>
  <c r="B25" i="2"/>
  <c r="D25" i="2"/>
  <c r="F25" i="2"/>
  <c r="H25" i="2"/>
  <c r="J25" i="2"/>
  <c r="B26" i="2"/>
  <c r="D26" i="2"/>
  <c r="F26" i="2"/>
  <c r="H26" i="2"/>
  <c r="J26" i="2"/>
  <c r="B27" i="2"/>
  <c r="D27" i="2"/>
  <c r="F27" i="2"/>
  <c r="H27" i="2"/>
  <c r="J27" i="2"/>
  <c r="B28" i="2"/>
  <c r="D28" i="2"/>
  <c r="F28" i="2"/>
  <c r="H28" i="2"/>
  <c r="J28" i="2"/>
  <c r="B29" i="2"/>
  <c r="D29" i="2"/>
  <c r="F29" i="2"/>
  <c r="H29" i="2"/>
  <c r="J29" i="2"/>
  <c r="B30" i="2"/>
  <c r="D30" i="2"/>
  <c r="F30" i="2"/>
  <c r="H30" i="2"/>
  <c r="J30" i="2"/>
  <c r="B31" i="2"/>
  <c r="D31" i="2"/>
  <c r="F31" i="2"/>
  <c r="H31" i="2"/>
  <c r="J31" i="2"/>
  <c r="B32" i="2"/>
  <c r="D32" i="2"/>
  <c r="F32" i="2"/>
  <c r="H32" i="2"/>
  <c r="J32" i="2"/>
  <c r="B33" i="2"/>
  <c r="D33" i="2"/>
  <c r="F33" i="2"/>
  <c r="H33" i="2"/>
  <c r="J33" i="2"/>
  <c r="B34" i="2"/>
  <c r="D34" i="2"/>
  <c r="F34" i="2"/>
  <c r="H34" i="2"/>
  <c r="J34" i="2"/>
  <c r="B35" i="2"/>
  <c r="D35" i="2"/>
  <c r="F35" i="2"/>
  <c r="H35" i="2"/>
  <c r="J35" i="2"/>
  <c r="B36" i="2"/>
  <c r="D36" i="2"/>
  <c r="F36" i="2"/>
  <c r="H36" i="2"/>
  <c r="J36" i="2"/>
  <c r="B37" i="2"/>
  <c r="D37" i="2"/>
  <c r="F37" i="2"/>
  <c r="H37" i="2"/>
  <c r="J37" i="2"/>
  <c r="B38" i="2"/>
  <c r="D38" i="2"/>
  <c r="F38" i="2"/>
  <c r="H38" i="2"/>
  <c r="J38" i="2"/>
  <c r="D3" i="6" l="1"/>
  <c r="G3" i="6"/>
  <c r="F3" i="6"/>
  <c r="E3" i="6"/>
  <c r="C3" i="6"/>
  <c r="B3" i="6"/>
  <c r="C42" i="4"/>
  <c r="C41" i="4"/>
  <c r="C40" i="4"/>
  <c r="C39" i="4"/>
  <c r="C38" i="4"/>
  <c r="C37" i="4"/>
  <c r="C36" i="4"/>
  <c r="C35" i="4"/>
  <c r="C34" i="4"/>
  <c r="C33" i="4"/>
  <c r="C32" i="4"/>
  <c r="C31" i="4"/>
  <c r="C30" i="4"/>
  <c r="C29" i="4"/>
  <c r="C28" i="4"/>
  <c r="C27" i="4"/>
  <c r="C26" i="4"/>
  <c r="C25" i="4"/>
  <c r="C24" i="4"/>
  <c r="C23" i="4"/>
  <c r="C22" i="4"/>
  <c r="C21" i="4"/>
  <c r="C20" i="4"/>
  <c r="C19" i="4"/>
  <c r="C18" i="4"/>
  <c r="C17" i="4"/>
  <c r="B48" i="4" l="1"/>
  <c r="B47" i="4"/>
  <c r="B46" i="4"/>
  <c r="B45" i="4"/>
  <c r="B44" i="4"/>
  <c r="B43" i="4"/>
  <c r="X13" i="2"/>
  <c r="V13" i="2"/>
  <c r="T13" i="2"/>
  <c r="R13" i="2"/>
  <c r="P13" i="2"/>
  <c r="N13" i="2"/>
  <c r="L13" i="2"/>
  <c r="M43" i="4" l="1"/>
  <c r="AN48" i="4"/>
  <c r="AN47" i="4"/>
  <c r="AN46" i="4"/>
  <c r="AN45" i="4"/>
  <c r="AN44" i="4"/>
  <c r="AN43" i="4"/>
  <c r="BG103" i="4"/>
  <c r="M105" i="4"/>
  <c r="AQ105" i="4" s="1"/>
  <c r="BF105" i="4" s="1"/>
  <c r="L105" i="4"/>
  <c r="AP105" i="4" s="1"/>
  <c r="BE105" i="4" s="1"/>
  <c r="K105" i="4"/>
  <c r="AO105" i="4" s="1"/>
  <c r="BD105" i="4" s="1"/>
  <c r="J105" i="4"/>
  <c r="AN105" i="4" s="1"/>
  <c r="BC105" i="4" s="1"/>
  <c r="I105" i="4"/>
  <c r="AM105" i="4" s="1"/>
  <c r="BB105" i="4" s="1"/>
  <c r="H105" i="4"/>
  <c r="AL105" i="4" s="1"/>
  <c r="BA105" i="4" s="1"/>
  <c r="G105" i="4"/>
  <c r="AK105" i="4" s="1"/>
  <c r="AZ105" i="4" s="1"/>
  <c r="F105" i="4"/>
  <c r="AJ105" i="4" s="1"/>
  <c r="AY105" i="4" s="1"/>
  <c r="E105" i="4"/>
  <c r="AI105" i="4" s="1"/>
  <c r="D105" i="4"/>
  <c r="AH105" i="4" s="1"/>
  <c r="C105" i="4"/>
  <c r="AG105" i="4" s="1"/>
  <c r="AV105" i="4" s="1"/>
  <c r="B105" i="4"/>
  <c r="AF105" i="4" s="1"/>
  <c r="AU105" i="4" s="1"/>
  <c r="X59" i="2"/>
  <c r="V59" i="2"/>
  <c r="T59" i="2"/>
  <c r="R59" i="2"/>
  <c r="P59" i="2"/>
  <c r="N59" i="2"/>
  <c r="L59" i="2"/>
  <c r="J59" i="2"/>
  <c r="F104" i="4" s="1"/>
  <c r="AJ104" i="4" s="1"/>
  <c r="H59" i="2"/>
  <c r="E104" i="4" s="1"/>
  <c r="AI104" i="4" s="1"/>
  <c r="F59" i="2"/>
  <c r="D104" i="4" s="1"/>
  <c r="AH104" i="4" s="1"/>
  <c r="D59" i="2"/>
  <c r="C104" i="4" s="1"/>
  <c r="AG104" i="4" s="1"/>
  <c r="B59" i="2"/>
  <c r="B104" i="4" s="1"/>
  <c r="AF104" i="4" s="1"/>
  <c r="AF106" i="4" s="1"/>
  <c r="M104" i="4"/>
  <c r="AQ104" i="4" s="1"/>
  <c r="L104" i="4"/>
  <c r="AP104" i="4" s="1"/>
  <c r="K104" i="4"/>
  <c r="AO104" i="4" s="1"/>
  <c r="J104" i="4"/>
  <c r="AN104" i="4" s="1"/>
  <c r="I104" i="4"/>
  <c r="AM104" i="4" s="1"/>
  <c r="H104" i="4"/>
  <c r="AL104" i="4" s="1"/>
  <c r="G104" i="4"/>
  <c r="AK104" i="4" s="1"/>
  <c r="E15" i="7"/>
  <c r="E14" i="7"/>
  <c r="E13" i="7"/>
  <c r="E12" i="7"/>
  <c r="E11" i="7"/>
  <c r="E10" i="7"/>
  <c r="E9" i="7"/>
  <c r="E8" i="7"/>
  <c r="E7" i="7"/>
  <c r="E6" i="7"/>
  <c r="E5" i="7"/>
  <c r="E4" i="7"/>
  <c r="E3" i="7"/>
  <c r="E2" i="7"/>
  <c r="F16" i="7"/>
  <c r="F15" i="7"/>
  <c r="F14" i="7"/>
  <c r="F13" i="7"/>
  <c r="F12" i="7"/>
  <c r="F11" i="7"/>
  <c r="F10" i="7"/>
  <c r="F9" i="7"/>
  <c r="F8" i="7"/>
  <c r="F7" i="7"/>
  <c r="F6" i="7"/>
  <c r="F5" i="7"/>
  <c r="F4" i="7"/>
  <c r="F3" i="7"/>
  <c r="F2" i="7"/>
  <c r="M55" i="4"/>
  <c r="AQ55" i="4" s="1"/>
  <c r="BF55" i="4" s="1"/>
  <c r="L55" i="4"/>
  <c r="AP55" i="4" s="1"/>
  <c r="BE55" i="4" s="1"/>
  <c r="K55" i="4"/>
  <c r="AO55" i="4" s="1"/>
  <c r="BD55" i="4" s="1"/>
  <c r="J55" i="4"/>
  <c r="AN55" i="4" s="1"/>
  <c r="BC55" i="4" s="1"/>
  <c r="I55" i="4"/>
  <c r="AM55" i="4" s="1"/>
  <c r="BB55" i="4" s="1"/>
  <c r="H55" i="4"/>
  <c r="AL55" i="4" s="1"/>
  <c r="BA55" i="4" s="1"/>
  <c r="G55" i="4"/>
  <c r="AK55" i="4" s="1"/>
  <c r="AZ55" i="4" s="1"/>
  <c r="F55" i="4"/>
  <c r="AJ55" i="4" s="1"/>
  <c r="AY55" i="4" s="1"/>
  <c r="E55" i="4"/>
  <c r="AI55" i="4" s="1"/>
  <c r="AX55" i="4" s="1"/>
  <c r="D55" i="4"/>
  <c r="AH55" i="4" s="1"/>
  <c r="AW55" i="4" s="1"/>
  <c r="C55" i="4"/>
  <c r="AG55" i="4" s="1"/>
  <c r="AV55" i="4" s="1"/>
  <c r="B55" i="4"/>
  <c r="AF55" i="4" s="1"/>
  <c r="AU55" i="4" s="1"/>
  <c r="X14" i="2"/>
  <c r="V14" i="2"/>
  <c r="T14" i="2"/>
  <c r="R14" i="2"/>
  <c r="P14" i="2"/>
  <c r="N14" i="2"/>
  <c r="L14" i="2"/>
  <c r="C16" i="7"/>
  <c r="H123" i="4"/>
  <c r="K123" i="4" s="1"/>
  <c r="H122" i="4"/>
  <c r="K122" i="4" s="1"/>
  <c r="H121" i="4"/>
  <c r="K121" i="4" s="1"/>
  <c r="H119" i="4"/>
  <c r="K119" i="4" s="1"/>
  <c r="H118" i="4"/>
  <c r="K118" i="4" s="1"/>
  <c r="H117" i="4"/>
  <c r="K117" i="4" s="1"/>
  <c r="H116" i="4"/>
  <c r="K116" i="4" s="1"/>
  <c r="H115" i="4"/>
  <c r="K115" i="4" s="1"/>
  <c r="H114" i="4"/>
  <c r="K114" i="4" s="1"/>
  <c r="H113" i="4"/>
  <c r="K113" i="4" s="1"/>
  <c r="H112" i="4"/>
  <c r="K112" i="4" s="1"/>
  <c r="H111" i="4"/>
  <c r="K111" i="4" s="1"/>
  <c r="H110" i="4"/>
  <c r="K110" i="4" s="1"/>
  <c r="D16" i="7"/>
  <c r="H120" i="4" s="1"/>
  <c r="K120" i="4" s="1"/>
  <c r="B15" i="7"/>
  <c r="B14" i="7"/>
  <c r="B13" i="7"/>
  <c r="B16" i="7"/>
  <c r="B12" i="7"/>
  <c r="B11" i="7"/>
  <c r="B10" i="7"/>
  <c r="B9" i="7"/>
  <c r="B8" i="7"/>
  <c r="B7" i="7"/>
  <c r="B6" i="7"/>
  <c r="B5" i="7"/>
  <c r="B4" i="7"/>
  <c r="B3" i="7"/>
  <c r="B2" i="7"/>
  <c r="H109" i="4"/>
  <c r="K109" i="4" s="1"/>
  <c r="I123" i="4"/>
  <c r="C15" i="7" s="1"/>
  <c r="I122" i="4"/>
  <c r="C14" i="7" s="1"/>
  <c r="I121" i="4"/>
  <c r="C13" i="7" s="1"/>
  <c r="M103" i="4"/>
  <c r="AQ103" i="4" s="1"/>
  <c r="L103" i="4"/>
  <c r="AP103" i="4" s="1"/>
  <c r="K103" i="4"/>
  <c r="AO103" i="4" s="1"/>
  <c r="J103" i="4"/>
  <c r="AN103" i="4" s="1"/>
  <c r="I103" i="4"/>
  <c r="AM103" i="4" s="1"/>
  <c r="H103" i="4"/>
  <c r="AL103" i="4" s="1"/>
  <c r="G103" i="4"/>
  <c r="AK103" i="4" s="1"/>
  <c r="F103" i="4"/>
  <c r="AJ103" i="4" s="1"/>
  <c r="E103" i="4"/>
  <c r="AI103" i="4" s="1"/>
  <c r="D103" i="4"/>
  <c r="AH103" i="4" s="1"/>
  <c r="C103" i="4"/>
  <c r="AG103" i="4" s="1"/>
  <c r="B103" i="4"/>
  <c r="AF103" i="4" s="1"/>
  <c r="J4" i="2"/>
  <c r="B4" i="3"/>
  <c r="B3" i="3"/>
  <c r="AM48" i="4"/>
  <c r="AL48" i="4"/>
  <c r="AK48" i="4"/>
  <c r="AJ48" i="4"/>
  <c r="AI48" i="4"/>
  <c r="AH48" i="4"/>
  <c r="AG48" i="4"/>
  <c r="AF48" i="4"/>
  <c r="AE48" i="4"/>
  <c r="AD48" i="4"/>
  <c r="AC48" i="4"/>
  <c r="AB48" i="4"/>
  <c r="AA48" i="4"/>
  <c r="Z48" i="4"/>
  <c r="Y48" i="4"/>
  <c r="X48" i="4"/>
  <c r="W48" i="4"/>
  <c r="V48" i="4"/>
  <c r="U48" i="4"/>
  <c r="T48" i="4"/>
  <c r="S48" i="4"/>
  <c r="R48" i="4"/>
  <c r="Q48" i="4"/>
  <c r="P48" i="4"/>
  <c r="O48" i="4"/>
  <c r="N48" i="4"/>
  <c r="M48" i="4"/>
  <c r="L48" i="4"/>
  <c r="K48" i="4"/>
  <c r="J48" i="4"/>
  <c r="I48" i="4"/>
  <c r="H48" i="4"/>
  <c r="AM47" i="4"/>
  <c r="AL47" i="4"/>
  <c r="AK47" i="4"/>
  <c r="AJ47" i="4"/>
  <c r="AI47" i="4"/>
  <c r="AH47" i="4"/>
  <c r="AG47" i="4"/>
  <c r="AF47" i="4"/>
  <c r="AE47" i="4"/>
  <c r="AD47" i="4"/>
  <c r="AC47" i="4"/>
  <c r="AB47" i="4"/>
  <c r="AA47" i="4"/>
  <c r="Z47" i="4"/>
  <c r="Y47" i="4"/>
  <c r="X47" i="4"/>
  <c r="W47" i="4"/>
  <c r="V47" i="4"/>
  <c r="U47" i="4"/>
  <c r="T47" i="4"/>
  <c r="S47" i="4"/>
  <c r="R47" i="4"/>
  <c r="Q47" i="4"/>
  <c r="P47" i="4"/>
  <c r="O47" i="4"/>
  <c r="N47" i="4"/>
  <c r="M47" i="4"/>
  <c r="L47" i="4"/>
  <c r="K47" i="4"/>
  <c r="J47" i="4"/>
  <c r="I47" i="4"/>
  <c r="H47" i="4"/>
  <c r="AM46" i="4"/>
  <c r="AL46" i="4"/>
  <c r="AK46" i="4"/>
  <c r="AJ46" i="4"/>
  <c r="AI46" i="4"/>
  <c r="AH46" i="4"/>
  <c r="AG46" i="4"/>
  <c r="AF46" i="4"/>
  <c r="AE46" i="4"/>
  <c r="AD46" i="4"/>
  <c r="AC46" i="4"/>
  <c r="AB46" i="4"/>
  <c r="AA46" i="4"/>
  <c r="Z46" i="4"/>
  <c r="Y46" i="4"/>
  <c r="X46" i="4"/>
  <c r="W46" i="4"/>
  <c r="V46" i="4"/>
  <c r="U46" i="4"/>
  <c r="T46" i="4"/>
  <c r="S46" i="4"/>
  <c r="R46" i="4"/>
  <c r="Q46" i="4"/>
  <c r="P46" i="4"/>
  <c r="O46" i="4"/>
  <c r="N46" i="4"/>
  <c r="M46" i="4"/>
  <c r="L46" i="4"/>
  <c r="K46" i="4"/>
  <c r="J46" i="4"/>
  <c r="I46" i="4"/>
  <c r="H46" i="4"/>
  <c r="AM45" i="4"/>
  <c r="AL45" i="4"/>
  <c r="AK45" i="4"/>
  <c r="AJ45" i="4"/>
  <c r="AI45" i="4"/>
  <c r="AH45" i="4"/>
  <c r="AG45" i="4"/>
  <c r="AF45" i="4"/>
  <c r="AE45" i="4"/>
  <c r="AD45" i="4"/>
  <c r="AC45" i="4"/>
  <c r="AB45" i="4"/>
  <c r="AA45" i="4"/>
  <c r="Z45" i="4"/>
  <c r="Y45" i="4"/>
  <c r="X45" i="4"/>
  <c r="W45" i="4"/>
  <c r="V45" i="4"/>
  <c r="U45" i="4"/>
  <c r="T45" i="4"/>
  <c r="S45" i="4"/>
  <c r="R45" i="4"/>
  <c r="Q45" i="4"/>
  <c r="P45" i="4"/>
  <c r="O45" i="4"/>
  <c r="N45" i="4"/>
  <c r="M45" i="4"/>
  <c r="L45" i="4"/>
  <c r="K45" i="4"/>
  <c r="J45" i="4"/>
  <c r="I45" i="4"/>
  <c r="H45" i="4"/>
  <c r="AM44" i="4"/>
  <c r="AL44" i="4"/>
  <c r="AK44" i="4"/>
  <c r="AJ44" i="4"/>
  <c r="AI44" i="4"/>
  <c r="AH44" i="4"/>
  <c r="AG44" i="4"/>
  <c r="AF44" i="4"/>
  <c r="AE44" i="4"/>
  <c r="AD44" i="4"/>
  <c r="AC44" i="4"/>
  <c r="AB44" i="4"/>
  <c r="AA44" i="4"/>
  <c r="Z44" i="4"/>
  <c r="Y44" i="4"/>
  <c r="X44" i="4"/>
  <c r="W44" i="4"/>
  <c r="V44" i="4"/>
  <c r="U44" i="4"/>
  <c r="T44" i="4"/>
  <c r="S44" i="4"/>
  <c r="R44" i="4"/>
  <c r="Q44" i="4"/>
  <c r="P44" i="4"/>
  <c r="O44" i="4"/>
  <c r="N44" i="4"/>
  <c r="M44" i="4"/>
  <c r="L44" i="4"/>
  <c r="K44" i="4"/>
  <c r="J44" i="4"/>
  <c r="I44" i="4"/>
  <c r="H44" i="4"/>
  <c r="AL43" i="4"/>
  <c r="AK43" i="4"/>
  <c r="AJ43" i="4"/>
  <c r="AI43" i="4"/>
  <c r="AH43" i="4"/>
  <c r="AG43" i="4"/>
  <c r="AF43" i="4"/>
  <c r="AE43" i="4"/>
  <c r="AD43" i="4"/>
  <c r="AC43" i="4"/>
  <c r="AB43" i="4"/>
  <c r="AA43" i="4"/>
  <c r="Z43" i="4"/>
  <c r="Y43" i="4"/>
  <c r="X43" i="4"/>
  <c r="W43" i="4"/>
  <c r="V43" i="4"/>
  <c r="U43" i="4"/>
  <c r="T43" i="4"/>
  <c r="S43" i="4"/>
  <c r="R43" i="4"/>
  <c r="Q43" i="4"/>
  <c r="O43" i="4"/>
  <c r="N43" i="4"/>
  <c r="L43" i="4"/>
  <c r="K43" i="4"/>
  <c r="J43" i="4"/>
  <c r="I43" i="4"/>
  <c r="H43" i="4"/>
  <c r="C48" i="4"/>
  <c r="G48" i="4" s="1"/>
  <c r="C47" i="4"/>
  <c r="E47" i="4" s="1"/>
  <c r="C46" i="4"/>
  <c r="F46" i="4" s="1"/>
  <c r="C45" i="4"/>
  <c r="G45" i="4" s="1"/>
  <c r="C44" i="4"/>
  <c r="E44" i="4" s="1"/>
  <c r="C43" i="4"/>
  <c r="B39" i="6"/>
  <c r="AM43" i="4" s="1"/>
  <c r="P43" i="4"/>
  <c r="X17" i="2"/>
  <c r="V17" i="2"/>
  <c r="T17" i="2"/>
  <c r="R17" i="2"/>
  <c r="P17" i="2"/>
  <c r="N17" i="2"/>
  <c r="L17" i="2"/>
  <c r="AP106" i="4" l="1"/>
  <c r="AJ106" i="4"/>
  <c r="AO106" i="4"/>
  <c r="AN106" i="4"/>
  <c r="AG106" i="4"/>
  <c r="AQ106" i="4"/>
  <c r="AH106" i="4"/>
  <c r="AW105" i="4"/>
  <c r="AK106" i="4"/>
  <c r="AL106" i="4"/>
  <c r="AI106" i="4"/>
  <c r="AX105" i="4"/>
  <c r="AM106" i="4"/>
  <c r="L123" i="4" a="1"/>
  <c r="L123" i="4" s="1"/>
  <c r="I110" i="4"/>
  <c r="L122" i="4" a="1"/>
  <c r="L122" i="4" s="1"/>
  <c r="L112" i="4" a="1"/>
  <c r="L112" i="4" s="1"/>
  <c r="L118" i="4" a="1"/>
  <c r="L118" i="4" s="1"/>
  <c r="L121" i="4" a="1"/>
  <c r="L121" i="4" s="1"/>
  <c r="L116" i="4" a="1"/>
  <c r="L116" i="4" s="1"/>
  <c r="L113" i="4" a="1"/>
  <c r="L113" i="4" s="1"/>
  <c r="L120" i="4" a="1"/>
  <c r="L120" i="4" s="1"/>
  <c r="L110" i="4" a="1"/>
  <c r="L110" i="4" s="1"/>
  <c r="L109" i="4" a="1"/>
  <c r="L109" i="4" s="1"/>
  <c r="L114" i="4" a="1"/>
  <c r="L114" i="4" s="1"/>
  <c r="L117" i="4" a="1"/>
  <c r="L117" i="4" s="1"/>
  <c r="L115" i="4" a="1"/>
  <c r="L115" i="4" s="1"/>
  <c r="L111" i="4" a="1"/>
  <c r="L111" i="4" s="1"/>
  <c r="L119" i="4" a="1"/>
  <c r="L119" i="4" s="1"/>
  <c r="E45" i="4"/>
  <c r="G44" i="4"/>
  <c r="D45" i="4"/>
  <c r="D46" i="4"/>
  <c r="G46" i="4"/>
  <c r="E46" i="4"/>
  <c r="F44" i="4"/>
  <c r="G43" i="4"/>
  <c r="F43" i="4"/>
  <c r="E43" i="4"/>
  <c r="D43" i="4"/>
  <c r="F47" i="4"/>
  <c r="G47" i="4"/>
  <c r="D48" i="4"/>
  <c r="E48" i="4"/>
  <c r="D44" i="4"/>
  <c r="F45" i="4"/>
  <c r="D47" i="4"/>
  <c r="F48" i="4"/>
  <c r="S58" i="4"/>
  <c r="T58" i="4"/>
  <c r="S62" i="4"/>
  <c r="T62" i="4"/>
  <c r="S63" i="4"/>
  <c r="T63" i="4"/>
  <c r="S64" i="4"/>
  <c r="T64" i="4"/>
  <c r="S65" i="4"/>
  <c r="T65" i="4"/>
  <c r="S66" i="4"/>
  <c r="T66" i="4"/>
  <c r="S67" i="4"/>
  <c r="T67" i="4"/>
  <c r="S68" i="4"/>
  <c r="T68" i="4"/>
  <c r="S69" i="4"/>
  <c r="T69" i="4"/>
  <c r="S70" i="4"/>
  <c r="T70" i="4"/>
  <c r="S72" i="4"/>
  <c r="T72" i="4"/>
  <c r="S73" i="4"/>
  <c r="T73" i="4"/>
  <c r="S74" i="4"/>
  <c r="T74" i="4"/>
  <c r="S75" i="4"/>
  <c r="T75" i="4"/>
  <c r="S76" i="4"/>
  <c r="T76" i="4"/>
  <c r="S77" i="4"/>
  <c r="T77" i="4"/>
  <c r="S78" i="4"/>
  <c r="T78" i="4"/>
  <c r="S79" i="4"/>
  <c r="T79" i="4"/>
  <c r="S80" i="4"/>
  <c r="T80" i="4"/>
  <c r="S81" i="4"/>
  <c r="T81" i="4"/>
  <c r="S82" i="4"/>
  <c r="T82" i="4"/>
  <c r="S83" i="4"/>
  <c r="T83" i="4"/>
  <c r="S84" i="4"/>
  <c r="T84" i="4"/>
  <c r="S85" i="4"/>
  <c r="T85" i="4"/>
  <c r="S86" i="4"/>
  <c r="T86" i="4"/>
  <c r="S87" i="4"/>
  <c r="T87" i="4"/>
  <c r="S88" i="4"/>
  <c r="T88" i="4"/>
  <c r="S89" i="4"/>
  <c r="T89" i="4"/>
  <c r="S90" i="4"/>
  <c r="T90" i="4"/>
  <c r="S91" i="4"/>
  <c r="T91" i="4"/>
  <c r="S92" i="4"/>
  <c r="T92" i="4"/>
  <c r="S93" i="4"/>
  <c r="T93" i="4"/>
  <c r="X50" i="2"/>
  <c r="V50" i="2"/>
  <c r="T50" i="2"/>
  <c r="R50" i="2"/>
  <c r="P50" i="2"/>
  <c r="N50" i="2"/>
  <c r="L50" i="2"/>
  <c r="J50" i="2"/>
  <c r="J16" i="2" s="1"/>
  <c r="H50" i="2"/>
  <c r="H16" i="2" s="1"/>
  <c r="F50" i="2"/>
  <c r="F16" i="2" s="1"/>
  <c r="D50" i="2"/>
  <c r="D16" i="2" s="1"/>
  <c r="B50" i="2"/>
  <c r="B16" i="2" s="1"/>
  <c r="B49" i="2"/>
  <c r="B93" i="4" s="1"/>
  <c r="J10" i="4"/>
  <c r="D6" i="3"/>
  <c r="B2" i="3"/>
  <c r="X15" i="2"/>
  <c r="M57" i="4" s="1"/>
  <c r="V15" i="2"/>
  <c r="L57" i="4" s="1"/>
  <c r="T15" i="2"/>
  <c r="K57" i="4" s="1"/>
  <c r="AO57" i="4" s="1"/>
  <c r="R15" i="2"/>
  <c r="J57" i="4" s="1"/>
  <c r="P15" i="2"/>
  <c r="I57" i="4" s="1"/>
  <c r="AM57" i="4" s="1"/>
  <c r="N15" i="2"/>
  <c r="H57" i="4" s="1"/>
  <c r="AL57" i="4" s="1"/>
  <c r="L15" i="2"/>
  <c r="G57" i="4" s="1"/>
  <c r="F57" i="4"/>
  <c r="AJ57" i="4" s="1"/>
  <c r="E57" i="4"/>
  <c r="D57" i="4"/>
  <c r="C57" i="4"/>
  <c r="AG57" i="4" s="1"/>
  <c r="B57" i="4"/>
  <c r="AF57" i="4" s="1"/>
  <c r="AB58" i="4"/>
  <c r="AA58" i="4"/>
  <c r="Z58" i="4"/>
  <c r="Y58" i="4"/>
  <c r="X58" i="4"/>
  <c r="W58" i="4"/>
  <c r="V58" i="4"/>
  <c r="U58" i="4"/>
  <c r="R58" i="4"/>
  <c r="Q58" i="4"/>
  <c r="M102" i="4"/>
  <c r="L102" i="4"/>
  <c r="K102" i="4"/>
  <c r="J102" i="4"/>
  <c r="I102" i="4"/>
  <c r="H102" i="4"/>
  <c r="G102" i="4"/>
  <c r="F102" i="4"/>
  <c r="E102" i="4"/>
  <c r="D102" i="4"/>
  <c r="C102" i="4"/>
  <c r="B102" i="4"/>
  <c r="M101" i="4"/>
  <c r="L101" i="4"/>
  <c r="K101" i="4"/>
  <c r="J101" i="4"/>
  <c r="I101" i="4"/>
  <c r="H101" i="4"/>
  <c r="G101" i="4"/>
  <c r="F101" i="4"/>
  <c r="E101" i="4"/>
  <c r="D101" i="4"/>
  <c r="C101" i="4"/>
  <c r="B101" i="4"/>
  <c r="M100" i="4"/>
  <c r="L100" i="4"/>
  <c r="K100" i="4"/>
  <c r="J100" i="4"/>
  <c r="I100" i="4"/>
  <c r="H100" i="4"/>
  <c r="G100" i="4"/>
  <c r="F100" i="4"/>
  <c r="E100" i="4"/>
  <c r="D100" i="4"/>
  <c r="C100" i="4"/>
  <c r="B100" i="4"/>
  <c r="M99" i="4"/>
  <c r="L99" i="4"/>
  <c r="K99" i="4"/>
  <c r="J99" i="4"/>
  <c r="I99" i="4"/>
  <c r="H99" i="4"/>
  <c r="G99" i="4"/>
  <c r="F99" i="4"/>
  <c r="E99" i="4"/>
  <c r="D99" i="4"/>
  <c r="C99" i="4"/>
  <c r="B99" i="4"/>
  <c r="M98" i="4"/>
  <c r="L98" i="4"/>
  <c r="K98" i="4"/>
  <c r="J98" i="4"/>
  <c r="I98" i="4"/>
  <c r="H98" i="4"/>
  <c r="G98" i="4"/>
  <c r="F98" i="4"/>
  <c r="E98" i="4"/>
  <c r="D98" i="4"/>
  <c r="C98" i="4"/>
  <c r="B98" i="4"/>
  <c r="M97" i="4"/>
  <c r="L97" i="4"/>
  <c r="K97" i="4"/>
  <c r="J97" i="4"/>
  <c r="I97" i="4"/>
  <c r="H97" i="4"/>
  <c r="G97" i="4"/>
  <c r="F97" i="4"/>
  <c r="E97" i="4"/>
  <c r="D97" i="4"/>
  <c r="C97" i="4"/>
  <c r="B97" i="4"/>
  <c r="M96" i="4"/>
  <c r="L96" i="4"/>
  <c r="K96" i="4"/>
  <c r="J96" i="4"/>
  <c r="I96" i="4"/>
  <c r="H96" i="4"/>
  <c r="G96" i="4"/>
  <c r="F96" i="4"/>
  <c r="E96" i="4"/>
  <c r="D96" i="4"/>
  <c r="C96" i="4"/>
  <c r="B96" i="4"/>
  <c r="M60" i="4"/>
  <c r="AQ60" i="4" s="1"/>
  <c r="BF60" i="4" s="1"/>
  <c r="I64" i="3" s="1"/>
  <c r="L60" i="4"/>
  <c r="AP60" i="4" s="1"/>
  <c r="BE60" i="4" s="1"/>
  <c r="I59" i="3" s="1"/>
  <c r="K60" i="4"/>
  <c r="AO60" i="4" s="1"/>
  <c r="BD60" i="4" s="1"/>
  <c r="I54" i="3" s="1"/>
  <c r="J60" i="4"/>
  <c r="AN60" i="4" s="1"/>
  <c r="BC60" i="4" s="1"/>
  <c r="I49" i="3" s="1"/>
  <c r="I60" i="4"/>
  <c r="AM60" i="4" s="1"/>
  <c r="BB60" i="4" s="1"/>
  <c r="I44" i="3" s="1"/>
  <c r="H60" i="4"/>
  <c r="AL60" i="4" s="1"/>
  <c r="BA60" i="4" s="1"/>
  <c r="I39" i="3" s="1"/>
  <c r="G60" i="4"/>
  <c r="AK60" i="4" s="1"/>
  <c r="AZ60" i="4" s="1"/>
  <c r="I34" i="3" s="1"/>
  <c r="F60" i="4"/>
  <c r="AJ60" i="4" s="1"/>
  <c r="AY60" i="4" s="1"/>
  <c r="I29" i="3" s="1"/>
  <c r="E60" i="4"/>
  <c r="AI60" i="4" s="1"/>
  <c r="AX60" i="4" s="1"/>
  <c r="I24" i="3" s="1"/>
  <c r="D60" i="4"/>
  <c r="AH60" i="4" s="1"/>
  <c r="AW60" i="4" s="1"/>
  <c r="I19" i="3" s="1"/>
  <c r="C60" i="4"/>
  <c r="AG60" i="4" s="1"/>
  <c r="AV60" i="4" s="1"/>
  <c r="I14" i="3" s="1"/>
  <c r="B60" i="4"/>
  <c r="AF60" i="4" s="1"/>
  <c r="AU60" i="4" s="1"/>
  <c r="I9" i="3" s="1"/>
  <c r="M59" i="4"/>
  <c r="AQ59" i="4" s="1"/>
  <c r="BF59" i="4" s="1"/>
  <c r="L59" i="4"/>
  <c r="AP59" i="4" s="1"/>
  <c r="BE59" i="4" s="1"/>
  <c r="K59" i="4"/>
  <c r="AO59" i="4" s="1"/>
  <c r="BD59" i="4" s="1"/>
  <c r="J59" i="4"/>
  <c r="AN59" i="4" s="1"/>
  <c r="BC59" i="4" s="1"/>
  <c r="I59" i="4"/>
  <c r="AM59" i="4" s="1"/>
  <c r="BB59" i="4" s="1"/>
  <c r="H59" i="4"/>
  <c r="AL59" i="4" s="1"/>
  <c r="BA59" i="4" s="1"/>
  <c r="G59" i="4"/>
  <c r="AK59" i="4" s="1"/>
  <c r="AZ59" i="4" s="1"/>
  <c r="F59" i="4"/>
  <c r="AJ59" i="4" s="1"/>
  <c r="AY59" i="4" s="1"/>
  <c r="E59" i="4"/>
  <c r="AI59" i="4" s="1"/>
  <c r="AX59" i="4" s="1"/>
  <c r="D59" i="4"/>
  <c r="AH59" i="4" s="1"/>
  <c r="AW59" i="4" s="1"/>
  <c r="C59" i="4"/>
  <c r="AG59" i="4" s="1"/>
  <c r="AV59" i="4" s="1"/>
  <c r="B59" i="4"/>
  <c r="AF59" i="4" s="1"/>
  <c r="AU59" i="4" s="1"/>
  <c r="M54" i="4"/>
  <c r="AQ54" i="4" s="1"/>
  <c r="BF54" i="4" s="1"/>
  <c r="D64" i="3" s="1"/>
  <c r="L54" i="4"/>
  <c r="AP54" i="4" s="1"/>
  <c r="BE54" i="4" s="1"/>
  <c r="D59" i="3" s="1"/>
  <c r="K54" i="4"/>
  <c r="AO54" i="4" s="1"/>
  <c r="BD54" i="4" s="1"/>
  <c r="D54" i="3" s="1"/>
  <c r="J54" i="4"/>
  <c r="AN54" i="4" s="1"/>
  <c r="BC54" i="4" s="1"/>
  <c r="D49" i="3" s="1"/>
  <c r="I54" i="4"/>
  <c r="AM54" i="4" s="1"/>
  <c r="BB54" i="4" s="1"/>
  <c r="D44" i="3" s="1"/>
  <c r="H54" i="4"/>
  <c r="AL54" i="4" s="1"/>
  <c r="BA54" i="4" s="1"/>
  <c r="D39" i="3" s="1"/>
  <c r="G54" i="4"/>
  <c r="AK54" i="4" s="1"/>
  <c r="AZ54" i="4" s="1"/>
  <c r="D34" i="3" s="1"/>
  <c r="F54" i="4"/>
  <c r="AJ54" i="4" s="1"/>
  <c r="AY54" i="4" s="1"/>
  <c r="D29" i="3" s="1"/>
  <c r="E54" i="4"/>
  <c r="AI54" i="4" s="1"/>
  <c r="AX54" i="4" s="1"/>
  <c r="D24" i="3" s="1"/>
  <c r="D54" i="4"/>
  <c r="AH54" i="4" s="1"/>
  <c r="AW54" i="4" s="1"/>
  <c r="D19" i="3" s="1"/>
  <c r="C54" i="4"/>
  <c r="AG54" i="4" s="1"/>
  <c r="AV54" i="4" s="1"/>
  <c r="D14" i="3" s="1"/>
  <c r="B54" i="4"/>
  <c r="AF54" i="4" s="1"/>
  <c r="AU54" i="4" s="1"/>
  <c r="D9" i="3" s="1"/>
  <c r="M53" i="4"/>
  <c r="AQ53" i="4" s="1"/>
  <c r="BF53" i="4" s="1"/>
  <c r="L53" i="4"/>
  <c r="AP53" i="4" s="1"/>
  <c r="BE53" i="4" s="1"/>
  <c r="K53" i="4"/>
  <c r="AO53" i="4" s="1"/>
  <c r="BD53" i="4" s="1"/>
  <c r="J53" i="4"/>
  <c r="AN53" i="4" s="1"/>
  <c r="BC53" i="4" s="1"/>
  <c r="I53" i="4"/>
  <c r="AM53" i="4" s="1"/>
  <c r="BB53" i="4" s="1"/>
  <c r="H53" i="4"/>
  <c r="AL53" i="4" s="1"/>
  <c r="BA53" i="4" s="1"/>
  <c r="G53" i="4"/>
  <c r="AK53" i="4" s="1"/>
  <c r="AZ53" i="4" s="1"/>
  <c r="F53" i="4"/>
  <c r="AJ53" i="4" s="1"/>
  <c r="AY53" i="4" s="1"/>
  <c r="E53" i="4"/>
  <c r="AI53" i="4" s="1"/>
  <c r="AX53" i="4" s="1"/>
  <c r="D53" i="4"/>
  <c r="AH53" i="4" s="1"/>
  <c r="AW53" i="4" s="1"/>
  <c r="C19" i="3" s="1"/>
  <c r="C53" i="4"/>
  <c r="AG53" i="4" s="1"/>
  <c r="AV53" i="4" s="1"/>
  <c r="C14" i="3" s="1"/>
  <c r="B53" i="4"/>
  <c r="AF53" i="4" s="1"/>
  <c r="AU53" i="4" s="1"/>
  <c r="M52" i="4"/>
  <c r="AQ52" i="4" s="1"/>
  <c r="BF52" i="4" s="1"/>
  <c r="B64" i="3" s="1"/>
  <c r="L52" i="4"/>
  <c r="AP52" i="4" s="1"/>
  <c r="BE52" i="4" s="1"/>
  <c r="B59" i="3" s="1"/>
  <c r="K52" i="4"/>
  <c r="AO52" i="4" s="1"/>
  <c r="BD52" i="4" s="1"/>
  <c r="B54" i="3" s="1"/>
  <c r="J52" i="4"/>
  <c r="AN52" i="4" s="1"/>
  <c r="BC52" i="4" s="1"/>
  <c r="B49" i="3" s="1"/>
  <c r="I52" i="4"/>
  <c r="AM52" i="4" s="1"/>
  <c r="BB52" i="4" s="1"/>
  <c r="B44" i="3" s="1"/>
  <c r="H52" i="4"/>
  <c r="AL52" i="4" s="1"/>
  <c r="BA52" i="4" s="1"/>
  <c r="B39" i="3" s="1"/>
  <c r="G52" i="4"/>
  <c r="AK52" i="4" s="1"/>
  <c r="AZ52" i="4" s="1"/>
  <c r="B34" i="3" s="1"/>
  <c r="F52" i="4"/>
  <c r="AJ52" i="4" s="1"/>
  <c r="AY52" i="4" s="1"/>
  <c r="B29" i="3" s="1"/>
  <c r="E52" i="4"/>
  <c r="AI52" i="4" s="1"/>
  <c r="AX52" i="4" s="1"/>
  <c r="B24" i="3" s="1"/>
  <c r="D52" i="4"/>
  <c r="AH52" i="4" s="1"/>
  <c r="AW52" i="4" s="1"/>
  <c r="B19" i="3" s="1"/>
  <c r="C52" i="4"/>
  <c r="AG52" i="4" s="1"/>
  <c r="AV52" i="4" s="1"/>
  <c r="B14" i="3" s="1"/>
  <c r="BF104" i="4"/>
  <c r="BF106" i="4" s="1"/>
  <c r="C68" i="3" s="1"/>
  <c r="BE104" i="4"/>
  <c r="BE106" i="4" s="1"/>
  <c r="C63" i="3" s="1"/>
  <c r="BD104" i="4"/>
  <c r="BD106" i="4" s="1"/>
  <c r="C58" i="3" s="1"/>
  <c r="BC104" i="4"/>
  <c r="BC106" i="4" s="1"/>
  <c r="C53" i="3" s="1"/>
  <c r="BB104" i="4"/>
  <c r="BB106" i="4" s="1"/>
  <c r="C48" i="3" s="1"/>
  <c r="BA104" i="4"/>
  <c r="BA106" i="4" s="1"/>
  <c r="C43" i="3" s="1"/>
  <c r="AZ104" i="4"/>
  <c r="AZ106" i="4" s="1"/>
  <c r="C38" i="3" s="1"/>
  <c r="AY104" i="4"/>
  <c r="AY106" i="4" s="1"/>
  <c r="C33" i="3" s="1"/>
  <c r="AX104" i="4"/>
  <c r="AW104" i="4"/>
  <c r="AV104" i="4"/>
  <c r="AV106" i="4" s="1"/>
  <c r="C18" i="3" s="1"/>
  <c r="AU104" i="4"/>
  <c r="AU106" i="4" s="1"/>
  <c r="C13" i="3" s="1"/>
  <c r="AB93" i="4"/>
  <c r="AA93" i="4"/>
  <c r="Z93" i="4"/>
  <c r="Y93" i="4"/>
  <c r="X93" i="4"/>
  <c r="W93" i="4"/>
  <c r="V93" i="4"/>
  <c r="U93" i="4"/>
  <c r="R93" i="4"/>
  <c r="Q93" i="4"/>
  <c r="AB92" i="4"/>
  <c r="AA92" i="4"/>
  <c r="Z92" i="4"/>
  <c r="Y92" i="4"/>
  <c r="X92" i="4"/>
  <c r="W92" i="4"/>
  <c r="V92" i="4"/>
  <c r="U92" i="4"/>
  <c r="R92" i="4"/>
  <c r="Q92" i="4"/>
  <c r="AB91" i="4"/>
  <c r="AA91" i="4"/>
  <c r="Z91" i="4"/>
  <c r="Y91" i="4"/>
  <c r="X91" i="4"/>
  <c r="W91" i="4"/>
  <c r="V91" i="4"/>
  <c r="U91" i="4"/>
  <c r="R91" i="4"/>
  <c r="Q91" i="4"/>
  <c r="AB90" i="4"/>
  <c r="AA90" i="4"/>
  <c r="Z90" i="4"/>
  <c r="Y90" i="4"/>
  <c r="X90" i="4"/>
  <c r="W90" i="4"/>
  <c r="V90" i="4"/>
  <c r="U90" i="4"/>
  <c r="R90" i="4"/>
  <c r="Q90" i="4"/>
  <c r="AB89" i="4"/>
  <c r="AA89" i="4"/>
  <c r="Z89" i="4"/>
  <c r="Y89" i="4"/>
  <c r="X89" i="4"/>
  <c r="W89" i="4"/>
  <c r="V89" i="4"/>
  <c r="U89" i="4"/>
  <c r="R89" i="4"/>
  <c r="Q89" i="4"/>
  <c r="AB88" i="4"/>
  <c r="AA88" i="4"/>
  <c r="Z88" i="4"/>
  <c r="Y88" i="4"/>
  <c r="X88" i="4"/>
  <c r="W88" i="4"/>
  <c r="V88" i="4"/>
  <c r="U88" i="4"/>
  <c r="R88" i="4"/>
  <c r="Q88" i="4"/>
  <c r="AB87" i="4"/>
  <c r="AA87" i="4"/>
  <c r="Z87" i="4"/>
  <c r="Y87" i="4"/>
  <c r="X87" i="4"/>
  <c r="W87" i="4"/>
  <c r="V87" i="4"/>
  <c r="U87" i="4"/>
  <c r="R87" i="4"/>
  <c r="Q87" i="4"/>
  <c r="AB86" i="4"/>
  <c r="AA86" i="4"/>
  <c r="Z86" i="4"/>
  <c r="Y86" i="4"/>
  <c r="X86" i="4"/>
  <c r="W86" i="4"/>
  <c r="V86" i="4"/>
  <c r="U86" i="4"/>
  <c r="R86" i="4"/>
  <c r="Q86" i="4"/>
  <c r="AB85" i="4"/>
  <c r="AA85" i="4"/>
  <c r="Z85" i="4"/>
  <c r="Y85" i="4"/>
  <c r="X85" i="4"/>
  <c r="W85" i="4"/>
  <c r="V85" i="4"/>
  <c r="U85" i="4"/>
  <c r="R85" i="4"/>
  <c r="Q85" i="4"/>
  <c r="AB84" i="4"/>
  <c r="AA84" i="4"/>
  <c r="Z84" i="4"/>
  <c r="Y84" i="4"/>
  <c r="X84" i="4"/>
  <c r="W84" i="4"/>
  <c r="V84" i="4"/>
  <c r="U84" i="4"/>
  <c r="R84" i="4"/>
  <c r="Q84" i="4"/>
  <c r="AB83" i="4"/>
  <c r="AA83" i="4"/>
  <c r="Z83" i="4"/>
  <c r="Y83" i="4"/>
  <c r="X83" i="4"/>
  <c r="W83" i="4"/>
  <c r="V83" i="4"/>
  <c r="U83" i="4"/>
  <c r="R83" i="4"/>
  <c r="Q83" i="4"/>
  <c r="AB82" i="4"/>
  <c r="AA82" i="4"/>
  <c r="Z82" i="4"/>
  <c r="Y82" i="4"/>
  <c r="X82" i="4"/>
  <c r="W82" i="4"/>
  <c r="V82" i="4"/>
  <c r="U82" i="4"/>
  <c r="R82" i="4"/>
  <c r="Q82" i="4"/>
  <c r="AB81" i="4"/>
  <c r="AA81" i="4"/>
  <c r="Z81" i="4"/>
  <c r="Y81" i="4"/>
  <c r="X81" i="4"/>
  <c r="W81" i="4"/>
  <c r="V81" i="4"/>
  <c r="U81" i="4"/>
  <c r="R81" i="4"/>
  <c r="Q81" i="4"/>
  <c r="AB80" i="4"/>
  <c r="AA80" i="4"/>
  <c r="Z80" i="4"/>
  <c r="Y80" i="4"/>
  <c r="X80" i="4"/>
  <c r="W80" i="4"/>
  <c r="V80" i="4"/>
  <c r="U80" i="4"/>
  <c r="R80" i="4"/>
  <c r="Q80" i="4"/>
  <c r="AB79" i="4"/>
  <c r="AA79" i="4"/>
  <c r="Z79" i="4"/>
  <c r="Y79" i="4"/>
  <c r="X79" i="4"/>
  <c r="W79" i="4"/>
  <c r="V79" i="4"/>
  <c r="U79" i="4"/>
  <c r="R79" i="4"/>
  <c r="Q79" i="4"/>
  <c r="AB78" i="4"/>
  <c r="AA78" i="4"/>
  <c r="Z78" i="4"/>
  <c r="Y78" i="4"/>
  <c r="X78" i="4"/>
  <c r="W78" i="4"/>
  <c r="V78" i="4"/>
  <c r="U78" i="4"/>
  <c r="R78" i="4"/>
  <c r="Q78" i="4"/>
  <c r="AB77" i="4"/>
  <c r="AA77" i="4"/>
  <c r="Z77" i="4"/>
  <c r="Y77" i="4"/>
  <c r="X77" i="4"/>
  <c r="W77" i="4"/>
  <c r="V77" i="4"/>
  <c r="U77" i="4"/>
  <c r="R77" i="4"/>
  <c r="Q77" i="4"/>
  <c r="AB76" i="4"/>
  <c r="AA76" i="4"/>
  <c r="Z76" i="4"/>
  <c r="Y76" i="4"/>
  <c r="X76" i="4"/>
  <c r="W76" i="4"/>
  <c r="V76" i="4"/>
  <c r="U76" i="4"/>
  <c r="R76" i="4"/>
  <c r="Q76" i="4"/>
  <c r="AB75" i="4"/>
  <c r="AA75" i="4"/>
  <c r="Z75" i="4"/>
  <c r="Y75" i="4"/>
  <c r="X75" i="4"/>
  <c r="W75" i="4"/>
  <c r="V75" i="4"/>
  <c r="U75" i="4"/>
  <c r="R75" i="4"/>
  <c r="Q75" i="4"/>
  <c r="AB74" i="4"/>
  <c r="AA74" i="4"/>
  <c r="Z74" i="4"/>
  <c r="Y74" i="4"/>
  <c r="X74" i="4"/>
  <c r="W74" i="4"/>
  <c r="V74" i="4"/>
  <c r="U74" i="4"/>
  <c r="R74" i="4"/>
  <c r="Q74" i="4"/>
  <c r="AB73" i="4"/>
  <c r="AA73" i="4"/>
  <c r="Z73" i="4"/>
  <c r="Y73" i="4"/>
  <c r="X73" i="4"/>
  <c r="W73" i="4"/>
  <c r="V73" i="4"/>
  <c r="U73" i="4"/>
  <c r="R73" i="4"/>
  <c r="Q73" i="4"/>
  <c r="AB72" i="4"/>
  <c r="AA72" i="4"/>
  <c r="Z72" i="4"/>
  <c r="Y72" i="4"/>
  <c r="X72" i="4"/>
  <c r="W72" i="4"/>
  <c r="V72" i="4"/>
  <c r="U72" i="4"/>
  <c r="R72" i="4"/>
  <c r="Q72" i="4"/>
  <c r="AB70" i="4"/>
  <c r="AA70" i="4"/>
  <c r="Z70" i="4"/>
  <c r="Y70" i="4"/>
  <c r="X70" i="4"/>
  <c r="W70" i="4"/>
  <c r="V70" i="4"/>
  <c r="U70" i="4"/>
  <c r="R70" i="4"/>
  <c r="Q70" i="4"/>
  <c r="AB69" i="4"/>
  <c r="AA69" i="4"/>
  <c r="Z69" i="4"/>
  <c r="Y69" i="4"/>
  <c r="X69" i="4"/>
  <c r="W69" i="4"/>
  <c r="V69" i="4"/>
  <c r="U69" i="4"/>
  <c r="R69" i="4"/>
  <c r="Q69" i="4"/>
  <c r="AB68" i="4"/>
  <c r="AA68" i="4"/>
  <c r="Z68" i="4"/>
  <c r="Y68" i="4"/>
  <c r="X68" i="4"/>
  <c r="W68" i="4"/>
  <c r="V68" i="4"/>
  <c r="U68" i="4"/>
  <c r="R68" i="4"/>
  <c r="Q68" i="4"/>
  <c r="AB67" i="4"/>
  <c r="AA67" i="4"/>
  <c r="Z67" i="4"/>
  <c r="Y67" i="4"/>
  <c r="X67" i="4"/>
  <c r="W67" i="4"/>
  <c r="V67" i="4"/>
  <c r="U67" i="4"/>
  <c r="R67" i="4"/>
  <c r="Q67" i="4"/>
  <c r="AB66" i="4"/>
  <c r="AA66" i="4"/>
  <c r="Z66" i="4"/>
  <c r="Y66" i="4"/>
  <c r="X66" i="4"/>
  <c r="W66" i="4"/>
  <c r="V66" i="4"/>
  <c r="U66" i="4"/>
  <c r="R66" i="4"/>
  <c r="Q66" i="4"/>
  <c r="AB65" i="4"/>
  <c r="AA65" i="4"/>
  <c r="Z65" i="4"/>
  <c r="Y65" i="4"/>
  <c r="X65" i="4"/>
  <c r="W65" i="4"/>
  <c r="V65" i="4"/>
  <c r="U65" i="4"/>
  <c r="R65" i="4"/>
  <c r="Q65" i="4"/>
  <c r="AB64" i="4"/>
  <c r="AA64" i="4"/>
  <c r="Z64" i="4"/>
  <c r="Y64" i="4"/>
  <c r="X64" i="4"/>
  <c r="W64" i="4"/>
  <c r="V64" i="4"/>
  <c r="U64" i="4"/>
  <c r="R64" i="4"/>
  <c r="Q64" i="4"/>
  <c r="AB63" i="4"/>
  <c r="AA63" i="4"/>
  <c r="Z63" i="4"/>
  <c r="Y63" i="4"/>
  <c r="X63" i="4"/>
  <c r="W63" i="4"/>
  <c r="V63" i="4"/>
  <c r="U63" i="4"/>
  <c r="R63" i="4"/>
  <c r="Q63" i="4"/>
  <c r="AB62" i="4"/>
  <c r="AA62" i="4"/>
  <c r="Z62" i="4"/>
  <c r="Y62" i="4"/>
  <c r="X62" i="4"/>
  <c r="W62" i="4"/>
  <c r="V62" i="4"/>
  <c r="U62" i="4"/>
  <c r="R62" i="4"/>
  <c r="Q62" i="4"/>
  <c r="B52" i="4"/>
  <c r="AF52" i="4" s="1"/>
  <c r="AU52" i="4" s="1"/>
  <c r="B9" i="3" s="1"/>
  <c r="D95" i="4" l="1"/>
  <c r="AH95" i="4" s="1"/>
  <c r="AW95" i="4" s="1"/>
  <c r="D58" i="4"/>
  <c r="AH58" i="4" s="1"/>
  <c r="AW58" i="4" s="1"/>
  <c r="J95" i="4"/>
  <c r="AN95" i="4" s="1"/>
  <c r="BC95" i="4" s="1"/>
  <c r="R16" i="2"/>
  <c r="J58" i="4" s="1"/>
  <c r="AN58" i="4" s="1"/>
  <c r="BC58" i="4" s="1"/>
  <c r="F95" i="4"/>
  <c r="AJ95" i="4" s="1"/>
  <c r="AY95" i="4" s="1"/>
  <c r="F58" i="4"/>
  <c r="AJ58" i="4" s="1"/>
  <c r="AY58" i="4" s="1"/>
  <c r="L95" i="4"/>
  <c r="AP95" i="4" s="1"/>
  <c r="BE95" i="4" s="1"/>
  <c r="V16" i="2"/>
  <c r="L58" i="4" s="1"/>
  <c r="AP58" i="4" s="1"/>
  <c r="BE58" i="4" s="1"/>
  <c r="B95" i="4"/>
  <c r="AF95" i="4" s="1"/>
  <c r="AU95" i="4" s="1"/>
  <c r="B58" i="4"/>
  <c r="AF58" i="4" s="1"/>
  <c r="AU58" i="4" s="1"/>
  <c r="H95" i="4"/>
  <c r="AL95" i="4" s="1"/>
  <c r="BA95" i="4" s="1"/>
  <c r="N16" i="2"/>
  <c r="H58" i="4" s="1"/>
  <c r="AL58" i="4" s="1"/>
  <c r="BA58" i="4" s="1"/>
  <c r="E95" i="4"/>
  <c r="AI95" i="4" s="1"/>
  <c r="AX95" i="4" s="1"/>
  <c r="E58" i="4"/>
  <c r="AI58" i="4" s="1"/>
  <c r="AX58" i="4" s="1"/>
  <c r="K95" i="4"/>
  <c r="AO95" i="4" s="1"/>
  <c r="BD95" i="4" s="1"/>
  <c r="T16" i="2"/>
  <c r="K58" i="4" s="1"/>
  <c r="AO58" i="4" s="1"/>
  <c r="BD58" i="4" s="1"/>
  <c r="G95" i="4"/>
  <c r="AK95" i="4" s="1"/>
  <c r="AZ95" i="4" s="1"/>
  <c r="L16" i="2"/>
  <c r="G58" i="4" s="1"/>
  <c r="AK58" i="4" s="1"/>
  <c r="AZ58" i="4" s="1"/>
  <c r="M95" i="4"/>
  <c r="AQ95" i="4" s="1"/>
  <c r="BF95" i="4" s="1"/>
  <c r="X16" i="2"/>
  <c r="M58" i="4" s="1"/>
  <c r="AQ58" i="4" s="1"/>
  <c r="BF58" i="4" s="1"/>
  <c r="C95" i="4"/>
  <c r="AG95" i="4" s="1"/>
  <c r="AV95" i="4" s="1"/>
  <c r="C58" i="4"/>
  <c r="AG58" i="4" s="1"/>
  <c r="AV58" i="4" s="1"/>
  <c r="I95" i="4"/>
  <c r="AM95" i="4" s="1"/>
  <c r="BB95" i="4" s="1"/>
  <c r="P16" i="2"/>
  <c r="I58" i="4" s="1"/>
  <c r="AM58" i="4" s="1"/>
  <c r="BB58" i="4" s="1"/>
  <c r="AX106" i="4"/>
  <c r="C28" i="3" s="1"/>
  <c r="AW106" i="4"/>
  <c r="C23" i="3" s="1"/>
  <c r="BD103" i="4"/>
  <c r="K54" i="3" s="1"/>
  <c r="C54" i="3"/>
  <c r="C29" i="3"/>
  <c r="BE103" i="4"/>
  <c r="K59" i="3" s="1"/>
  <c r="C59" i="3"/>
  <c r="AZ103" i="4"/>
  <c r="K34" i="3" s="1"/>
  <c r="C34" i="3"/>
  <c r="BF103" i="4"/>
  <c r="K64" i="3" s="1"/>
  <c r="C64" i="3"/>
  <c r="BC103" i="4"/>
  <c r="K49" i="3" s="1"/>
  <c r="C49" i="3"/>
  <c r="BA103" i="4"/>
  <c r="K39" i="3" s="1"/>
  <c r="C39" i="3"/>
  <c r="C24" i="3"/>
  <c r="BB103" i="4"/>
  <c r="K44" i="3" s="1"/>
  <c r="C44" i="3"/>
  <c r="AM96" i="4"/>
  <c r="BB96" i="4" s="1"/>
  <c r="AG97" i="4"/>
  <c r="AV97" i="4" s="1"/>
  <c r="AG98" i="4"/>
  <c r="AV98" i="4" s="1"/>
  <c r="AG99" i="4"/>
  <c r="AV99" i="4" s="1"/>
  <c r="AG100" i="4"/>
  <c r="AV100" i="4" s="1"/>
  <c r="AG101" i="4"/>
  <c r="AV101" i="4" s="1"/>
  <c r="AG102" i="4"/>
  <c r="AV102" i="4" s="1"/>
  <c r="AN96" i="4"/>
  <c r="BC96" i="4" s="1"/>
  <c r="AN97" i="4"/>
  <c r="BC97" i="4" s="1"/>
  <c r="AN98" i="4"/>
  <c r="BC98" i="4" s="1"/>
  <c r="AN99" i="4"/>
  <c r="BC99" i="4" s="1"/>
  <c r="AN100" i="4"/>
  <c r="BC100" i="4" s="1"/>
  <c r="AN101" i="4"/>
  <c r="BC101" i="4" s="1"/>
  <c r="AN102" i="4"/>
  <c r="BC102" i="4" s="1"/>
  <c r="AO96" i="4"/>
  <c r="BD96" i="4" s="1"/>
  <c r="AO97" i="4"/>
  <c r="BD97" i="4" s="1"/>
  <c r="AO98" i="4"/>
  <c r="BD98" i="4" s="1"/>
  <c r="AO99" i="4"/>
  <c r="BD99" i="4" s="1"/>
  <c r="AO100" i="4"/>
  <c r="BD100" i="4" s="1"/>
  <c r="AO101" i="4"/>
  <c r="BD101" i="4" s="1"/>
  <c r="AO102" i="4"/>
  <c r="BD102" i="4" s="1"/>
  <c r="AJ96" i="4"/>
  <c r="AY96" i="4" s="1"/>
  <c r="AP97" i="4"/>
  <c r="BE97" i="4" s="1"/>
  <c r="AJ98" i="4"/>
  <c r="AY98" i="4" s="1"/>
  <c r="AP99" i="4"/>
  <c r="BE99" i="4" s="1"/>
  <c r="AP100" i="4"/>
  <c r="BE100" i="4" s="1"/>
  <c r="AJ101" i="4"/>
  <c r="AY101" i="4" s="1"/>
  <c r="AJ102" i="4"/>
  <c r="AY102" i="4" s="1"/>
  <c r="AK96" i="4"/>
  <c r="AZ96" i="4" s="1"/>
  <c r="AQ96" i="4"/>
  <c r="BF96" i="4" s="1"/>
  <c r="AK97" i="4"/>
  <c r="AZ97" i="4" s="1"/>
  <c r="AQ97" i="4"/>
  <c r="BF97" i="4" s="1"/>
  <c r="AK98" i="4"/>
  <c r="AZ98" i="4" s="1"/>
  <c r="AQ98" i="4"/>
  <c r="BF98" i="4" s="1"/>
  <c r="AK99" i="4"/>
  <c r="AZ99" i="4" s="1"/>
  <c r="AQ99" i="4"/>
  <c r="BF99" i="4" s="1"/>
  <c r="AK100" i="4"/>
  <c r="AZ100" i="4" s="1"/>
  <c r="AQ100" i="4"/>
  <c r="BF100" i="4" s="1"/>
  <c r="AK101" i="4"/>
  <c r="AZ101" i="4" s="1"/>
  <c r="AQ101" i="4"/>
  <c r="BF101" i="4" s="1"/>
  <c r="AK102" i="4"/>
  <c r="AZ102" i="4" s="1"/>
  <c r="AQ102" i="4"/>
  <c r="BF102" i="4" s="1"/>
  <c r="AG96" i="4"/>
  <c r="AV96" i="4" s="1"/>
  <c r="AM97" i="4"/>
  <c r="BB97" i="4" s="1"/>
  <c r="AM98" i="4"/>
  <c r="BB98" i="4" s="1"/>
  <c r="AM99" i="4"/>
  <c r="BB99" i="4" s="1"/>
  <c r="AM100" i="4"/>
  <c r="BB100" i="4" s="1"/>
  <c r="AM101" i="4"/>
  <c r="BB101" i="4" s="1"/>
  <c r="AM102" i="4"/>
  <c r="BB102" i="4" s="1"/>
  <c r="AH96" i="4"/>
  <c r="AW96" i="4" s="1"/>
  <c r="AH97" i="4"/>
  <c r="AW97" i="4" s="1"/>
  <c r="AH98" i="4"/>
  <c r="AW98" i="4" s="1"/>
  <c r="AH99" i="4"/>
  <c r="AW99" i="4" s="1"/>
  <c r="AH100" i="4"/>
  <c r="AW100" i="4" s="1"/>
  <c r="AH101" i="4"/>
  <c r="AW101" i="4" s="1"/>
  <c r="AH102" i="4"/>
  <c r="AW102" i="4" s="1"/>
  <c r="AI96" i="4"/>
  <c r="AX96" i="4" s="1"/>
  <c r="AI97" i="4"/>
  <c r="AX97" i="4" s="1"/>
  <c r="AI98" i="4"/>
  <c r="AX98" i="4" s="1"/>
  <c r="AI99" i="4"/>
  <c r="AX99" i="4" s="1"/>
  <c r="AI100" i="4"/>
  <c r="AX100" i="4" s="1"/>
  <c r="AI101" i="4"/>
  <c r="AX101" i="4" s="1"/>
  <c r="AI102" i="4"/>
  <c r="AX102" i="4" s="1"/>
  <c r="AP96" i="4"/>
  <c r="BE96" i="4" s="1"/>
  <c r="AJ97" i="4"/>
  <c r="AY97" i="4" s="1"/>
  <c r="AP98" i="4"/>
  <c r="BE98" i="4" s="1"/>
  <c r="AJ99" i="4"/>
  <c r="AY99" i="4" s="1"/>
  <c r="AJ100" i="4"/>
  <c r="AY100" i="4" s="1"/>
  <c r="AP101" i="4"/>
  <c r="BE101" i="4" s="1"/>
  <c r="AP102" i="4"/>
  <c r="BE102" i="4" s="1"/>
  <c r="AF96" i="4"/>
  <c r="AU96" i="4" s="1"/>
  <c r="AL96" i="4"/>
  <c r="BA96" i="4" s="1"/>
  <c r="AF97" i="4"/>
  <c r="AU97" i="4" s="1"/>
  <c r="AL97" i="4"/>
  <c r="BA97" i="4" s="1"/>
  <c r="AF98" i="4"/>
  <c r="AU98" i="4" s="1"/>
  <c r="AL98" i="4"/>
  <c r="BA98" i="4" s="1"/>
  <c r="AF99" i="4"/>
  <c r="AU99" i="4" s="1"/>
  <c r="AL99" i="4"/>
  <c r="BA99" i="4" s="1"/>
  <c r="AF100" i="4"/>
  <c r="AU100" i="4" s="1"/>
  <c r="AL100" i="4"/>
  <c r="BA100" i="4" s="1"/>
  <c r="AF101" i="4"/>
  <c r="AU101" i="4" s="1"/>
  <c r="AL101" i="4"/>
  <c r="BA101" i="4" s="1"/>
  <c r="AF102" i="4"/>
  <c r="AU102" i="4" s="1"/>
  <c r="AL102" i="4"/>
  <c r="BA102" i="4" s="1"/>
  <c r="G5" i="2"/>
  <c r="E16" i="7"/>
  <c r="L108" i="4"/>
  <c r="I6" i="3" s="1"/>
  <c r="C9" i="3"/>
  <c r="AF93" i="4"/>
  <c r="AI57" i="4"/>
  <c r="AX57" i="4" s="1"/>
  <c r="AP57" i="4"/>
  <c r="BE57" i="4" s="1"/>
  <c r="BD57" i="4"/>
  <c r="AH57" i="4"/>
  <c r="AW57" i="4" s="1"/>
  <c r="AN57" i="4"/>
  <c r="BC57" i="4" s="1"/>
  <c r="AY57" i="4"/>
  <c r="AK57" i="4"/>
  <c r="AZ57" i="4" s="1"/>
  <c r="AQ57" i="4"/>
  <c r="BF57" i="4" s="1"/>
  <c r="AV57" i="4"/>
  <c r="BB57" i="4"/>
  <c r="AU57" i="4"/>
  <c r="BA57" i="4"/>
  <c r="B56" i="4"/>
  <c r="AF56" i="4" s="1"/>
  <c r="AU56" i="4" s="1"/>
  <c r="J9" i="3" s="1"/>
  <c r="B72" i="4"/>
  <c r="B73" i="4"/>
  <c r="B74" i="4"/>
  <c r="AF74" i="4" s="1"/>
  <c r="B75" i="4"/>
  <c r="B76" i="4"/>
  <c r="B77" i="4"/>
  <c r="AF77" i="4" s="1"/>
  <c r="B78" i="4"/>
  <c r="AF78" i="4" s="1"/>
  <c r="B79" i="4"/>
  <c r="AF79" i="4" s="1"/>
  <c r="B80" i="4"/>
  <c r="B81" i="4"/>
  <c r="B82" i="4"/>
  <c r="AF82" i="4" s="1"/>
  <c r="B39" i="2"/>
  <c r="B83" i="4" s="1"/>
  <c r="AF83" i="4" s="1"/>
  <c r="B40" i="2"/>
  <c r="B84" i="4" s="1"/>
  <c r="AF84" i="4" s="1"/>
  <c r="B41" i="2"/>
  <c r="B85" i="4" s="1"/>
  <c r="AF85" i="4" s="1"/>
  <c r="B42" i="2"/>
  <c r="B86" i="4" s="1"/>
  <c r="AF86" i="4" s="1"/>
  <c r="B43" i="2"/>
  <c r="B87" i="4" s="1"/>
  <c r="AF87" i="4" s="1"/>
  <c r="B44" i="2"/>
  <c r="B88" i="4" s="1"/>
  <c r="AF88" i="4" s="1"/>
  <c r="B45" i="2"/>
  <c r="B89" i="4" s="1"/>
  <c r="AF89" i="4" s="1"/>
  <c r="B46" i="2"/>
  <c r="B90" i="4" s="1"/>
  <c r="AF90" i="4" s="1"/>
  <c r="B47" i="2"/>
  <c r="B91" i="4" s="1"/>
  <c r="AF91" i="4" s="1"/>
  <c r="B48" i="2"/>
  <c r="B92" i="4" s="1"/>
  <c r="AF92" i="4" s="1"/>
  <c r="X49" i="2"/>
  <c r="M93" i="4" s="1"/>
  <c r="AQ93" i="4" s="1"/>
  <c r="V49" i="2"/>
  <c r="L93" i="4" s="1"/>
  <c r="AP93" i="4" s="1"/>
  <c r="T49" i="2"/>
  <c r="K93" i="4" s="1"/>
  <c r="AO93" i="4" s="1"/>
  <c r="R49" i="2"/>
  <c r="J93" i="4" s="1"/>
  <c r="AN93" i="4" s="1"/>
  <c r="P49" i="2"/>
  <c r="I93" i="4" s="1"/>
  <c r="AM93" i="4" s="1"/>
  <c r="N49" i="2"/>
  <c r="H93" i="4" s="1"/>
  <c r="AL93" i="4" s="1"/>
  <c r="L49" i="2"/>
  <c r="G93" i="4" s="1"/>
  <c r="AK93" i="4" s="1"/>
  <c r="J49" i="2"/>
  <c r="F93" i="4" s="1"/>
  <c r="AJ93" i="4" s="1"/>
  <c r="H49" i="2"/>
  <c r="E93" i="4" s="1"/>
  <c r="AI93" i="4" s="1"/>
  <c r="F49" i="2"/>
  <c r="D93" i="4" s="1"/>
  <c r="AH93" i="4" s="1"/>
  <c r="D49" i="2"/>
  <c r="C93" i="4" s="1"/>
  <c r="X48" i="2"/>
  <c r="M92" i="4" s="1"/>
  <c r="AQ92" i="4" s="1"/>
  <c r="V48" i="2"/>
  <c r="L92" i="4" s="1"/>
  <c r="AP92" i="4" s="1"/>
  <c r="T48" i="2"/>
  <c r="K92" i="4" s="1"/>
  <c r="AO92" i="4" s="1"/>
  <c r="R48" i="2"/>
  <c r="J92" i="4" s="1"/>
  <c r="AN92" i="4" s="1"/>
  <c r="P48" i="2"/>
  <c r="I92" i="4" s="1"/>
  <c r="AM92" i="4" s="1"/>
  <c r="N48" i="2"/>
  <c r="H92" i="4" s="1"/>
  <c r="AL92" i="4" s="1"/>
  <c r="L48" i="2"/>
  <c r="G92" i="4" s="1"/>
  <c r="AK92" i="4" s="1"/>
  <c r="J48" i="2"/>
  <c r="F92" i="4" s="1"/>
  <c r="AJ92" i="4" s="1"/>
  <c r="H48" i="2"/>
  <c r="E92" i="4" s="1"/>
  <c r="AI92" i="4" s="1"/>
  <c r="F48" i="2"/>
  <c r="D92" i="4" s="1"/>
  <c r="AH92" i="4" s="1"/>
  <c r="D48" i="2"/>
  <c r="C92" i="4" s="1"/>
  <c r="AG92" i="4" s="1"/>
  <c r="X47" i="2"/>
  <c r="M91" i="4" s="1"/>
  <c r="AQ91" i="4" s="1"/>
  <c r="V47" i="2"/>
  <c r="L91" i="4" s="1"/>
  <c r="AP91" i="4" s="1"/>
  <c r="T47" i="2"/>
  <c r="K91" i="4" s="1"/>
  <c r="AO91" i="4" s="1"/>
  <c r="R47" i="2"/>
  <c r="J91" i="4" s="1"/>
  <c r="AN91" i="4" s="1"/>
  <c r="P47" i="2"/>
  <c r="I91" i="4" s="1"/>
  <c r="AM91" i="4" s="1"/>
  <c r="N47" i="2"/>
  <c r="H91" i="4" s="1"/>
  <c r="AL91" i="4" s="1"/>
  <c r="L47" i="2"/>
  <c r="G91" i="4" s="1"/>
  <c r="AK91" i="4" s="1"/>
  <c r="J47" i="2"/>
  <c r="F91" i="4" s="1"/>
  <c r="AJ91" i="4" s="1"/>
  <c r="H47" i="2"/>
  <c r="E91" i="4" s="1"/>
  <c r="AI91" i="4" s="1"/>
  <c r="F47" i="2"/>
  <c r="D91" i="4" s="1"/>
  <c r="AH91" i="4" s="1"/>
  <c r="D47" i="2"/>
  <c r="C91" i="4" s="1"/>
  <c r="AG91" i="4" s="1"/>
  <c r="X46" i="2"/>
  <c r="M90" i="4" s="1"/>
  <c r="AQ90" i="4" s="1"/>
  <c r="V46" i="2"/>
  <c r="L90" i="4" s="1"/>
  <c r="AP90" i="4" s="1"/>
  <c r="T46" i="2"/>
  <c r="K90" i="4" s="1"/>
  <c r="AO90" i="4" s="1"/>
  <c r="R46" i="2"/>
  <c r="J90" i="4" s="1"/>
  <c r="AN90" i="4" s="1"/>
  <c r="P46" i="2"/>
  <c r="I90" i="4" s="1"/>
  <c r="AM90" i="4" s="1"/>
  <c r="N46" i="2"/>
  <c r="H90" i="4" s="1"/>
  <c r="AL90" i="4" s="1"/>
  <c r="L46" i="2"/>
  <c r="G90" i="4" s="1"/>
  <c r="AK90" i="4" s="1"/>
  <c r="J46" i="2"/>
  <c r="F90" i="4" s="1"/>
  <c r="AJ90" i="4" s="1"/>
  <c r="H46" i="2"/>
  <c r="E90" i="4" s="1"/>
  <c r="AI90" i="4" s="1"/>
  <c r="F46" i="2"/>
  <c r="D90" i="4" s="1"/>
  <c r="AH90" i="4" s="1"/>
  <c r="D46" i="2"/>
  <c r="C90" i="4" s="1"/>
  <c r="AG90" i="4" s="1"/>
  <c r="X45" i="2"/>
  <c r="M89" i="4" s="1"/>
  <c r="AQ89" i="4" s="1"/>
  <c r="V45" i="2"/>
  <c r="L89" i="4" s="1"/>
  <c r="AP89" i="4" s="1"/>
  <c r="T45" i="2"/>
  <c r="K89" i="4" s="1"/>
  <c r="AO89" i="4" s="1"/>
  <c r="R45" i="2"/>
  <c r="J89" i="4" s="1"/>
  <c r="AN89" i="4" s="1"/>
  <c r="P45" i="2"/>
  <c r="I89" i="4" s="1"/>
  <c r="AM89" i="4" s="1"/>
  <c r="N45" i="2"/>
  <c r="H89" i="4" s="1"/>
  <c r="AL89" i="4" s="1"/>
  <c r="L45" i="2"/>
  <c r="G89" i="4" s="1"/>
  <c r="AK89" i="4" s="1"/>
  <c r="J45" i="2"/>
  <c r="F89" i="4" s="1"/>
  <c r="AJ89" i="4" s="1"/>
  <c r="H45" i="2"/>
  <c r="E89" i="4" s="1"/>
  <c r="AI89" i="4" s="1"/>
  <c r="F45" i="2"/>
  <c r="D89" i="4" s="1"/>
  <c r="AH89" i="4" s="1"/>
  <c r="D45" i="2"/>
  <c r="C89" i="4" s="1"/>
  <c r="AG89" i="4" s="1"/>
  <c r="X44" i="2"/>
  <c r="M88" i="4" s="1"/>
  <c r="AQ88" i="4" s="1"/>
  <c r="V44" i="2"/>
  <c r="L88" i="4" s="1"/>
  <c r="AP88" i="4" s="1"/>
  <c r="T44" i="2"/>
  <c r="K88" i="4" s="1"/>
  <c r="AO88" i="4" s="1"/>
  <c r="R44" i="2"/>
  <c r="J88" i="4" s="1"/>
  <c r="AN88" i="4" s="1"/>
  <c r="P44" i="2"/>
  <c r="I88" i="4" s="1"/>
  <c r="AM88" i="4" s="1"/>
  <c r="N44" i="2"/>
  <c r="H88" i="4" s="1"/>
  <c r="AL88" i="4" s="1"/>
  <c r="L44" i="2"/>
  <c r="G88" i="4" s="1"/>
  <c r="AK88" i="4" s="1"/>
  <c r="J44" i="2"/>
  <c r="F88" i="4" s="1"/>
  <c r="AJ88" i="4" s="1"/>
  <c r="H44" i="2"/>
  <c r="E88" i="4" s="1"/>
  <c r="AI88" i="4" s="1"/>
  <c r="F44" i="2"/>
  <c r="D88" i="4" s="1"/>
  <c r="AH88" i="4" s="1"/>
  <c r="D44" i="2"/>
  <c r="C88" i="4" s="1"/>
  <c r="AG88" i="4" s="1"/>
  <c r="X43" i="2"/>
  <c r="M87" i="4" s="1"/>
  <c r="AQ87" i="4" s="1"/>
  <c r="V43" i="2"/>
  <c r="L87" i="4" s="1"/>
  <c r="AP87" i="4" s="1"/>
  <c r="T43" i="2"/>
  <c r="K87" i="4" s="1"/>
  <c r="AO87" i="4" s="1"/>
  <c r="R43" i="2"/>
  <c r="J87" i="4" s="1"/>
  <c r="AN87" i="4" s="1"/>
  <c r="P43" i="2"/>
  <c r="I87" i="4" s="1"/>
  <c r="AM87" i="4" s="1"/>
  <c r="N43" i="2"/>
  <c r="H87" i="4" s="1"/>
  <c r="AL87" i="4" s="1"/>
  <c r="L43" i="2"/>
  <c r="G87" i="4" s="1"/>
  <c r="AK87" i="4" s="1"/>
  <c r="J43" i="2"/>
  <c r="F87" i="4" s="1"/>
  <c r="AJ87" i="4" s="1"/>
  <c r="H43" i="2"/>
  <c r="E87" i="4" s="1"/>
  <c r="AI87" i="4" s="1"/>
  <c r="F43" i="2"/>
  <c r="D87" i="4" s="1"/>
  <c r="AH87" i="4" s="1"/>
  <c r="D43" i="2"/>
  <c r="C87" i="4" s="1"/>
  <c r="AG87" i="4" s="1"/>
  <c r="X42" i="2"/>
  <c r="M86" i="4" s="1"/>
  <c r="AQ86" i="4" s="1"/>
  <c r="V42" i="2"/>
  <c r="L86" i="4" s="1"/>
  <c r="AP86" i="4" s="1"/>
  <c r="T42" i="2"/>
  <c r="K86" i="4" s="1"/>
  <c r="AO86" i="4" s="1"/>
  <c r="R42" i="2"/>
  <c r="J86" i="4" s="1"/>
  <c r="AN86" i="4" s="1"/>
  <c r="P42" i="2"/>
  <c r="I86" i="4" s="1"/>
  <c r="AM86" i="4" s="1"/>
  <c r="N42" i="2"/>
  <c r="H86" i="4" s="1"/>
  <c r="AL86" i="4" s="1"/>
  <c r="L42" i="2"/>
  <c r="G86" i="4" s="1"/>
  <c r="AK86" i="4" s="1"/>
  <c r="J42" i="2"/>
  <c r="F86" i="4" s="1"/>
  <c r="AJ86" i="4" s="1"/>
  <c r="H42" i="2"/>
  <c r="E86" i="4" s="1"/>
  <c r="AI86" i="4" s="1"/>
  <c r="F42" i="2"/>
  <c r="D86" i="4" s="1"/>
  <c r="AH86" i="4" s="1"/>
  <c r="D42" i="2"/>
  <c r="C86" i="4" s="1"/>
  <c r="AG86" i="4" s="1"/>
  <c r="X41" i="2"/>
  <c r="M85" i="4" s="1"/>
  <c r="AQ85" i="4" s="1"/>
  <c r="V41" i="2"/>
  <c r="L85" i="4" s="1"/>
  <c r="AP85" i="4" s="1"/>
  <c r="T41" i="2"/>
  <c r="K85" i="4" s="1"/>
  <c r="AO85" i="4" s="1"/>
  <c r="R41" i="2"/>
  <c r="J85" i="4" s="1"/>
  <c r="AN85" i="4" s="1"/>
  <c r="P41" i="2"/>
  <c r="I85" i="4" s="1"/>
  <c r="AM85" i="4" s="1"/>
  <c r="N41" i="2"/>
  <c r="H85" i="4" s="1"/>
  <c r="AL85" i="4" s="1"/>
  <c r="L41" i="2"/>
  <c r="G85" i="4" s="1"/>
  <c r="AK85" i="4" s="1"/>
  <c r="J41" i="2"/>
  <c r="F85" i="4" s="1"/>
  <c r="AJ85" i="4" s="1"/>
  <c r="H41" i="2"/>
  <c r="E85" i="4" s="1"/>
  <c r="AI85" i="4" s="1"/>
  <c r="F41" i="2"/>
  <c r="D85" i="4" s="1"/>
  <c r="AH85" i="4" s="1"/>
  <c r="D41" i="2"/>
  <c r="C85" i="4" s="1"/>
  <c r="AG85" i="4" s="1"/>
  <c r="X40" i="2"/>
  <c r="M84" i="4" s="1"/>
  <c r="AQ84" i="4" s="1"/>
  <c r="V40" i="2"/>
  <c r="L84" i="4" s="1"/>
  <c r="AP84" i="4" s="1"/>
  <c r="T40" i="2"/>
  <c r="K84" i="4" s="1"/>
  <c r="AO84" i="4" s="1"/>
  <c r="R40" i="2"/>
  <c r="J84" i="4" s="1"/>
  <c r="AN84" i="4" s="1"/>
  <c r="P40" i="2"/>
  <c r="I84" i="4" s="1"/>
  <c r="AM84" i="4" s="1"/>
  <c r="N40" i="2"/>
  <c r="H84" i="4" s="1"/>
  <c r="AL84" i="4" s="1"/>
  <c r="L40" i="2"/>
  <c r="G84" i="4" s="1"/>
  <c r="AK84" i="4" s="1"/>
  <c r="J40" i="2"/>
  <c r="F84" i="4" s="1"/>
  <c r="AJ84" i="4" s="1"/>
  <c r="H40" i="2"/>
  <c r="E84" i="4" s="1"/>
  <c r="AI84" i="4" s="1"/>
  <c r="F40" i="2"/>
  <c r="D84" i="4" s="1"/>
  <c r="AH84" i="4" s="1"/>
  <c r="D40" i="2"/>
  <c r="C84" i="4" s="1"/>
  <c r="AG84" i="4" s="1"/>
  <c r="X39" i="2"/>
  <c r="M83" i="4" s="1"/>
  <c r="AQ83" i="4" s="1"/>
  <c r="V39" i="2"/>
  <c r="L83" i="4" s="1"/>
  <c r="AP83" i="4" s="1"/>
  <c r="T39" i="2"/>
  <c r="K83" i="4" s="1"/>
  <c r="AO83" i="4" s="1"/>
  <c r="R39" i="2"/>
  <c r="J83" i="4" s="1"/>
  <c r="AN83" i="4" s="1"/>
  <c r="P39" i="2"/>
  <c r="I83" i="4" s="1"/>
  <c r="AM83" i="4" s="1"/>
  <c r="N39" i="2"/>
  <c r="H83" i="4" s="1"/>
  <c r="AL83" i="4" s="1"/>
  <c r="L39" i="2"/>
  <c r="G83" i="4" s="1"/>
  <c r="AK83" i="4" s="1"/>
  <c r="J39" i="2"/>
  <c r="F83" i="4" s="1"/>
  <c r="AJ83" i="4" s="1"/>
  <c r="H39" i="2"/>
  <c r="E83" i="4" s="1"/>
  <c r="AI83" i="4" s="1"/>
  <c r="F39" i="2"/>
  <c r="D83" i="4" s="1"/>
  <c r="AH83" i="4" s="1"/>
  <c r="D39" i="2"/>
  <c r="C83" i="4" s="1"/>
  <c r="AG83" i="4" s="1"/>
  <c r="X38" i="2"/>
  <c r="M82" i="4" s="1"/>
  <c r="AQ82" i="4" s="1"/>
  <c r="V38" i="2"/>
  <c r="L82" i="4" s="1"/>
  <c r="AP82" i="4" s="1"/>
  <c r="T38" i="2"/>
  <c r="K82" i="4" s="1"/>
  <c r="AO82" i="4" s="1"/>
  <c r="R38" i="2"/>
  <c r="J82" i="4" s="1"/>
  <c r="AN82" i="4" s="1"/>
  <c r="P38" i="2"/>
  <c r="I82" i="4" s="1"/>
  <c r="AM82" i="4" s="1"/>
  <c r="N38" i="2"/>
  <c r="H82" i="4" s="1"/>
  <c r="AL82" i="4" s="1"/>
  <c r="L38" i="2"/>
  <c r="G82" i="4" s="1"/>
  <c r="AK82" i="4" s="1"/>
  <c r="F82" i="4"/>
  <c r="AJ82" i="4" s="1"/>
  <c r="E82" i="4"/>
  <c r="AI82" i="4" s="1"/>
  <c r="D82" i="4"/>
  <c r="AH82" i="4" s="1"/>
  <c r="C82" i="4"/>
  <c r="AG82" i="4" s="1"/>
  <c r="X37" i="2"/>
  <c r="M81" i="4" s="1"/>
  <c r="AQ81" i="4" s="1"/>
  <c r="V37" i="2"/>
  <c r="L81" i="4" s="1"/>
  <c r="AP81" i="4" s="1"/>
  <c r="T37" i="2"/>
  <c r="K81" i="4" s="1"/>
  <c r="AO81" i="4" s="1"/>
  <c r="R37" i="2"/>
  <c r="J81" i="4" s="1"/>
  <c r="AN81" i="4" s="1"/>
  <c r="P37" i="2"/>
  <c r="I81" i="4" s="1"/>
  <c r="AM81" i="4" s="1"/>
  <c r="N37" i="2"/>
  <c r="H81" i="4" s="1"/>
  <c r="AL81" i="4" s="1"/>
  <c r="L37" i="2"/>
  <c r="G81" i="4" s="1"/>
  <c r="AK81" i="4" s="1"/>
  <c r="F81" i="4"/>
  <c r="E81" i="4"/>
  <c r="AI81" i="4" s="1"/>
  <c r="D81" i="4"/>
  <c r="AH81" i="4" s="1"/>
  <c r="C81" i="4"/>
  <c r="AG81" i="4" s="1"/>
  <c r="X36" i="2"/>
  <c r="M80" i="4" s="1"/>
  <c r="AQ80" i="4" s="1"/>
  <c r="V36" i="2"/>
  <c r="L80" i="4" s="1"/>
  <c r="AP80" i="4" s="1"/>
  <c r="T36" i="2"/>
  <c r="K80" i="4" s="1"/>
  <c r="AO80" i="4" s="1"/>
  <c r="R36" i="2"/>
  <c r="J80" i="4" s="1"/>
  <c r="AN80" i="4" s="1"/>
  <c r="P36" i="2"/>
  <c r="I80" i="4" s="1"/>
  <c r="AM80" i="4" s="1"/>
  <c r="N36" i="2"/>
  <c r="H80" i="4" s="1"/>
  <c r="AL80" i="4" s="1"/>
  <c r="L36" i="2"/>
  <c r="G80" i="4" s="1"/>
  <c r="AK80" i="4" s="1"/>
  <c r="F80" i="4"/>
  <c r="E80" i="4"/>
  <c r="D80" i="4"/>
  <c r="C80" i="4"/>
  <c r="AG80" i="4" s="1"/>
  <c r="X35" i="2"/>
  <c r="M79" i="4" s="1"/>
  <c r="AQ79" i="4" s="1"/>
  <c r="V35" i="2"/>
  <c r="L79" i="4" s="1"/>
  <c r="AP79" i="4" s="1"/>
  <c r="T35" i="2"/>
  <c r="K79" i="4" s="1"/>
  <c r="AO79" i="4" s="1"/>
  <c r="R35" i="2"/>
  <c r="J79" i="4" s="1"/>
  <c r="AN79" i="4" s="1"/>
  <c r="P35" i="2"/>
  <c r="I79" i="4" s="1"/>
  <c r="AM79" i="4" s="1"/>
  <c r="N35" i="2"/>
  <c r="H79" i="4" s="1"/>
  <c r="AL79" i="4" s="1"/>
  <c r="L35" i="2"/>
  <c r="G79" i="4" s="1"/>
  <c r="AK79" i="4" s="1"/>
  <c r="F79" i="4"/>
  <c r="AJ79" i="4" s="1"/>
  <c r="E79" i="4"/>
  <c r="AI79" i="4" s="1"/>
  <c r="D79" i="4"/>
  <c r="AH79" i="4" s="1"/>
  <c r="C79" i="4"/>
  <c r="X34" i="2"/>
  <c r="M78" i="4" s="1"/>
  <c r="AQ78" i="4" s="1"/>
  <c r="V34" i="2"/>
  <c r="L78" i="4" s="1"/>
  <c r="AP78" i="4" s="1"/>
  <c r="T34" i="2"/>
  <c r="K78" i="4" s="1"/>
  <c r="AO78" i="4" s="1"/>
  <c r="R34" i="2"/>
  <c r="J78" i="4" s="1"/>
  <c r="AN78" i="4" s="1"/>
  <c r="P34" i="2"/>
  <c r="I78" i="4" s="1"/>
  <c r="AM78" i="4" s="1"/>
  <c r="N34" i="2"/>
  <c r="H78" i="4" s="1"/>
  <c r="AL78" i="4" s="1"/>
  <c r="L34" i="2"/>
  <c r="G78" i="4" s="1"/>
  <c r="AK78" i="4" s="1"/>
  <c r="F78" i="4"/>
  <c r="AJ78" i="4" s="1"/>
  <c r="E78" i="4"/>
  <c r="AI78" i="4" s="1"/>
  <c r="D78" i="4"/>
  <c r="AH78" i="4" s="1"/>
  <c r="C78" i="4"/>
  <c r="AG78" i="4" s="1"/>
  <c r="X33" i="2"/>
  <c r="M77" i="4" s="1"/>
  <c r="AQ77" i="4" s="1"/>
  <c r="V33" i="2"/>
  <c r="L77" i="4" s="1"/>
  <c r="AP77" i="4" s="1"/>
  <c r="T33" i="2"/>
  <c r="K77" i="4" s="1"/>
  <c r="AO77" i="4" s="1"/>
  <c r="R33" i="2"/>
  <c r="J77" i="4" s="1"/>
  <c r="AN77" i="4" s="1"/>
  <c r="P33" i="2"/>
  <c r="I77" i="4" s="1"/>
  <c r="AM77" i="4" s="1"/>
  <c r="N33" i="2"/>
  <c r="H77" i="4" s="1"/>
  <c r="AL77" i="4" s="1"/>
  <c r="L33" i="2"/>
  <c r="G77" i="4" s="1"/>
  <c r="AK77" i="4" s="1"/>
  <c r="F77" i="4"/>
  <c r="AJ77" i="4" s="1"/>
  <c r="E77" i="4"/>
  <c r="AI77" i="4" s="1"/>
  <c r="D77" i="4"/>
  <c r="AH77" i="4" s="1"/>
  <c r="C77" i="4"/>
  <c r="AG77" i="4" s="1"/>
  <c r="X32" i="2"/>
  <c r="M76" i="4" s="1"/>
  <c r="AQ76" i="4" s="1"/>
  <c r="V32" i="2"/>
  <c r="L76" i="4" s="1"/>
  <c r="AP76" i="4" s="1"/>
  <c r="T32" i="2"/>
  <c r="K76" i="4" s="1"/>
  <c r="AO76" i="4" s="1"/>
  <c r="R32" i="2"/>
  <c r="J76" i="4" s="1"/>
  <c r="AN76" i="4" s="1"/>
  <c r="P32" i="2"/>
  <c r="I76" i="4" s="1"/>
  <c r="AM76" i="4" s="1"/>
  <c r="N32" i="2"/>
  <c r="H76" i="4" s="1"/>
  <c r="AL76" i="4" s="1"/>
  <c r="L32" i="2"/>
  <c r="G76" i="4" s="1"/>
  <c r="AK76" i="4" s="1"/>
  <c r="F76" i="4"/>
  <c r="E76" i="4"/>
  <c r="D76" i="4"/>
  <c r="C76" i="4"/>
  <c r="X31" i="2"/>
  <c r="M75" i="4" s="1"/>
  <c r="AQ75" i="4" s="1"/>
  <c r="V31" i="2"/>
  <c r="L75" i="4" s="1"/>
  <c r="AP75" i="4" s="1"/>
  <c r="T31" i="2"/>
  <c r="K75" i="4" s="1"/>
  <c r="AO75" i="4" s="1"/>
  <c r="R31" i="2"/>
  <c r="J75" i="4" s="1"/>
  <c r="AN75" i="4" s="1"/>
  <c r="P31" i="2"/>
  <c r="I75" i="4" s="1"/>
  <c r="AM75" i="4" s="1"/>
  <c r="N31" i="2"/>
  <c r="H75" i="4" s="1"/>
  <c r="AL75" i="4" s="1"/>
  <c r="L31" i="2"/>
  <c r="G75" i="4" s="1"/>
  <c r="AK75" i="4" s="1"/>
  <c r="F75" i="4"/>
  <c r="AJ75" i="4" s="1"/>
  <c r="E75" i="4"/>
  <c r="D75" i="4"/>
  <c r="C75" i="4"/>
  <c r="AG75" i="4" s="1"/>
  <c r="X30" i="2"/>
  <c r="M74" i="4" s="1"/>
  <c r="AQ74" i="4" s="1"/>
  <c r="V30" i="2"/>
  <c r="L74" i="4" s="1"/>
  <c r="AP74" i="4" s="1"/>
  <c r="T30" i="2"/>
  <c r="K74" i="4" s="1"/>
  <c r="AO74" i="4" s="1"/>
  <c r="R30" i="2"/>
  <c r="J74" i="4" s="1"/>
  <c r="AN74" i="4" s="1"/>
  <c r="P30" i="2"/>
  <c r="I74" i="4" s="1"/>
  <c r="AM74" i="4" s="1"/>
  <c r="N30" i="2"/>
  <c r="H74" i="4" s="1"/>
  <c r="AL74" i="4" s="1"/>
  <c r="L30" i="2"/>
  <c r="G74" i="4" s="1"/>
  <c r="AK74" i="4" s="1"/>
  <c r="F74" i="4"/>
  <c r="AJ74" i="4" s="1"/>
  <c r="E74" i="4"/>
  <c r="AI74" i="4" s="1"/>
  <c r="D74" i="4"/>
  <c r="AH74" i="4" s="1"/>
  <c r="C74" i="4"/>
  <c r="AG74" i="4" s="1"/>
  <c r="X29" i="2"/>
  <c r="M73" i="4" s="1"/>
  <c r="AQ73" i="4" s="1"/>
  <c r="V29" i="2"/>
  <c r="L73" i="4" s="1"/>
  <c r="AP73" i="4" s="1"/>
  <c r="T29" i="2"/>
  <c r="K73" i="4" s="1"/>
  <c r="AO73" i="4" s="1"/>
  <c r="R29" i="2"/>
  <c r="J73" i="4" s="1"/>
  <c r="AN73" i="4" s="1"/>
  <c r="P29" i="2"/>
  <c r="I73" i="4" s="1"/>
  <c r="AM73" i="4" s="1"/>
  <c r="N29" i="2"/>
  <c r="H73" i="4" s="1"/>
  <c r="AL73" i="4" s="1"/>
  <c r="L29" i="2"/>
  <c r="G73" i="4" s="1"/>
  <c r="AK73" i="4" s="1"/>
  <c r="F73" i="4"/>
  <c r="E73" i="4"/>
  <c r="D73" i="4"/>
  <c r="C73" i="4"/>
  <c r="X28" i="2"/>
  <c r="M72" i="4" s="1"/>
  <c r="AQ72" i="4" s="1"/>
  <c r="V28" i="2"/>
  <c r="L72" i="4" s="1"/>
  <c r="AP72" i="4" s="1"/>
  <c r="T28" i="2"/>
  <c r="K72" i="4" s="1"/>
  <c r="AO72" i="4" s="1"/>
  <c r="R28" i="2"/>
  <c r="J72" i="4" s="1"/>
  <c r="AN72" i="4" s="1"/>
  <c r="P28" i="2"/>
  <c r="I72" i="4" s="1"/>
  <c r="AM72" i="4" s="1"/>
  <c r="N28" i="2"/>
  <c r="H72" i="4" s="1"/>
  <c r="AL72" i="4" s="1"/>
  <c r="L28" i="2"/>
  <c r="G72" i="4" s="1"/>
  <c r="AK72" i="4" s="1"/>
  <c r="F72" i="4"/>
  <c r="AJ72" i="4" s="1"/>
  <c r="E72" i="4"/>
  <c r="AI72" i="4" s="1"/>
  <c r="D72" i="4"/>
  <c r="AH72" i="4" s="1"/>
  <c r="C72" i="4"/>
  <c r="AG72" i="4" s="1"/>
  <c r="X27" i="2"/>
  <c r="M70" i="4" s="1"/>
  <c r="AQ70" i="4" s="1"/>
  <c r="V27" i="2"/>
  <c r="L70" i="4" s="1"/>
  <c r="AP70" i="4" s="1"/>
  <c r="T27" i="2"/>
  <c r="K70" i="4" s="1"/>
  <c r="AO70" i="4" s="1"/>
  <c r="R27" i="2"/>
  <c r="J70" i="4" s="1"/>
  <c r="AN70" i="4" s="1"/>
  <c r="P27" i="2"/>
  <c r="I70" i="4" s="1"/>
  <c r="AM70" i="4" s="1"/>
  <c r="N27" i="2"/>
  <c r="H70" i="4" s="1"/>
  <c r="AL70" i="4" s="1"/>
  <c r="L27" i="2"/>
  <c r="G70" i="4" s="1"/>
  <c r="AK70" i="4" s="1"/>
  <c r="F70" i="4"/>
  <c r="AJ70" i="4" s="1"/>
  <c r="E70" i="4"/>
  <c r="AI70" i="4" s="1"/>
  <c r="D70" i="4"/>
  <c r="AH70" i="4" s="1"/>
  <c r="C70" i="4"/>
  <c r="AG70" i="4" s="1"/>
  <c r="X26" i="2"/>
  <c r="M69" i="4" s="1"/>
  <c r="V26" i="2"/>
  <c r="L69" i="4" s="1"/>
  <c r="T26" i="2"/>
  <c r="K69" i="4" s="1"/>
  <c r="R26" i="2"/>
  <c r="J69" i="4" s="1"/>
  <c r="P26" i="2"/>
  <c r="I69" i="4" s="1"/>
  <c r="N26" i="2"/>
  <c r="H69" i="4" s="1"/>
  <c r="L26" i="2"/>
  <c r="G69" i="4" s="1"/>
  <c r="F69" i="4"/>
  <c r="E69" i="4"/>
  <c r="D69" i="4"/>
  <c r="C69" i="4"/>
  <c r="X25" i="2"/>
  <c r="M68" i="4" s="1"/>
  <c r="V25" i="2"/>
  <c r="L68" i="4" s="1"/>
  <c r="T25" i="2"/>
  <c r="K68" i="4" s="1"/>
  <c r="R25" i="2"/>
  <c r="J68" i="4" s="1"/>
  <c r="P25" i="2"/>
  <c r="I68" i="4" s="1"/>
  <c r="N25" i="2"/>
  <c r="H68" i="4" s="1"/>
  <c r="L25" i="2"/>
  <c r="G68" i="4" s="1"/>
  <c r="F68" i="4"/>
  <c r="E68" i="4"/>
  <c r="D68" i="4"/>
  <c r="C68" i="4"/>
  <c r="X24" i="2"/>
  <c r="V24" i="2"/>
  <c r="T24" i="2"/>
  <c r="R24" i="2"/>
  <c r="P24" i="2"/>
  <c r="N24" i="2"/>
  <c r="L24" i="2"/>
  <c r="X23" i="2"/>
  <c r="M66" i="4" s="1"/>
  <c r="AQ66" i="4" s="1"/>
  <c r="V23" i="2"/>
  <c r="L66" i="4" s="1"/>
  <c r="AP66" i="4" s="1"/>
  <c r="T23" i="2"/>
  <c r="K66" i="4" s="1"/>
  <c r="AO66" i="4" s="1"/>
  <c r="R23" i="2"/>
  <c r="J66" i="4" s="1"/>
  <c r="AN66" i="4" s="1"/>
  <c r="P23" i="2"/>
  <c r="I66" i="4" s="1"/>
  <c r="AM66" i="4" s="1"/>
  <c r="N23" i="2"/>
  <c r="H66" i="4" s="1"/>
  <c r="AL66" i="4" s="1"/>
  <c r="L23" i="2"/>
  <c r="G66" i="4" s="1"/>
  <c r="AK66" i="4" s="1"/>
  <c r="F66" i="4"/>
  <c r="E66" i="4"/>
  <c r="D66" i="4"/>
  <c r="C66" i="4"/>
  <c r="X22" i="2"/>
  <c r="M65" i="4" s="1"/>
  <c r="AQ65" i="4" s="1"/>
  <c r="V22" i="2"/>
  <c r="L65" i="4" s="1"/>
  <c r="AP65" i="4" s="1"/>
  <c r="T22" i="2"/>
  <c r="K65" i="4" s="1"/>
  <c r="AO65" i="4" s="1"/>
  <c r="R22" i="2"/>
  <c r="J65" i="4" s="1"/>
  <c r="AN65" i="4" s="1"/>
  <c r="P22" i="2"/>
  <c r="I65" i="4" s="1"/>
  <c r="AM65" i="4" s="1"/>
  <c r="N22" i="2"/>
  <c r="H65" i="4" s="1"/>
  <c r="AL65" i="4" s="1"/>
  <c r="L22" i="2"/>
  <c r="G65" i="4" s="1"/>
  <c r="AK65" i="4" s="1"/>
  <c r="F65" i="4"/>
  <c r="E65" i="4"/>
  <c r="D65" i="4"/>
  <c r="C65" i="4"/>
  <c r="X21" i="2"/>
  <c r="M64" i="4" s="1"/>
  <c r="AQ64" i="4" s="1"/>
  <c r="V21" i="2"/>
  <c r="L64" i="4" s="1"/>
  <c r="AP64" i="4" s="1"/>
  <c r="T21" i="2"/>
  <c r="K64" i="4" s="1"/>
  <c r="AO64" i="4" s="1"/>
  <c r="R21" i="2"/>
  <c r="J64" i="4" s="1"/>
  <c r="AN64" i="4" s="1"/>
  <c r="P21" i="2"/>
  <c r="I64" i="4" s="1"/>
  <c r="AM64" i="4" s="1"/>
  <c r="N21" i="2"/>
  <c r="H64" i="4" s="1"/>
  <c r="AL64" i="4" s="1"/>
  <c r="L21" i="2"/>
  <c r="G64" i="4" s="1"/>
  <c r="AK64" i="4" s="1"/>
  <c r="F64" i="4"/>
  <c r="E64" i="4"/>
  <c r="D64" i="4"/>
  <c r="C64" i="4"/>
  <c r="X20" i="2"/>
  <c r="M63" i="4" s="1"/>
  <c r="AQ63" i="4" s="1"/>
  <c r="V20" i="2"/>
  <c r="L63" i="4" s="1"/>
  <c r="AP63" i="4" s="1"/>
  <c r="T20" i="2"/>
  <c r="K63" i="4" s="1"/>
  <c r="AO63" i="4" s="1"/>
  <c r="R20" i="2"/>
  <c r="J63" i="4" s="1"/>
  <c r="AN63" i="4" s="1"/>
  <c r="P20" i="2"/>
  <c r="I63" i="4" s="1"/>
  <c r="AM63" i="4" s="1"/>
  <c r="N20" i="2"/>
  <c r="H63" i="4" s="1"/>
  <c r="AL63" i="4" s="1"/>
  <c r="L20" i="2"/>
  <c r="G63" i="4" s="1"/>
  <c r="AK63" i="4" s="1"/>
  <c r="F63" i="4"/>
  <c r="E63" i="4"/>
  <c r="D63" i="4"/>
  <c r="C63" i="4"/>
  <c r="X19" i="2"/>
  <c r="M62" i="4" s="1"/>
  <c r="AQ62" i="4" s="1"/>
  <c r="V19" i="2"/>
  <c r="L62" i="4" s="1"/>
  <c r="AP62" i="4" s="1"/>
  <c r="T19" i="2"/>
  <c r="K62" i="4" s="1"/>
  <c r="AO62" i="4" s="1"/>
  <c r="R19" i="2"/>
  <c r="J62" i="4" s="1"/>
  <c r="AN62" i="4" s="1"/>
  <c r="P19" i="2"/>
  <c r="I62" i="4" s="1"/>
  <c r="AM62" i="4" s="1"/>
  <c r="N19" i="2"/>
  <c r="H62" i="4" s="1"/>
  <c r="AL62" i="4" s="1"/>
  <c r="L19" i="2"/>
  <c r="G62" i="4" s="1"/>
  <c r="AK62" i="4" s="1"/>
  <c r="F62" i="4"/>
  <c r="E62" i="4"/>
  <c r="D62" i="4"/>
  <c r="C62" i="4"/>
  <c r="B70" i="4"/>
  <c r="B69" i="4"/>
  <c r="B68" i="4"/>
  <c r="B66" i="4"/>
  <c r="B65" i="4"/>
  <c r="B64" i="4"/>
  <c r="B63" i="4"/>
  <c r="B62" i="4"/>
  <c r="D5" i="2"/>
  <c r="B6" i="3" s="1"/>
  <c r="J9" i="4"/>
  <c r="J8" i="4"/>
  <c r="J7" i="4"/>
  <c r="J6" i="4"/>
  <c r="J5" i="4"/>
  <c r="J4" i="4"/>
  <c r="J3" i="4"/>
  <c r="J2" i="4"/>
  <c r="AG65" i="4" l="1"/>
  <c r="AV65" i="4" s="1"/>
  <c r="AF63" i="4"/>
  <c r="AH65" i="4"/>
  <c r="AW65" i="4" s="1"/>
  <c r="AI73" i="4"/>
  <c r="AJ80" i="4"/>
  <c r="AH64" i="4"/>
  <c r="AW64" i="4" s="1"/>
  <c r="AJ66" i="4"/>
  <c r="AY66" i="4" s="1"/>
  <c r="AJ73" i="4"/>
  <c r="AF65" i="4"/>
  <c r="AH63" i="4"/>
  <c r="AW63" i="4" s="1"/>
  <c r="AI64" i="4"/>
  <c r="AX64" i="4" s="1"/>
  <c r="AJ65" i="4"/>
  <c r="AY65" i="4" s="1"/>
  <c r="AH76" i="4"/>
  <c r="AG93" i="4"/>
  <c r="AG64" i="4"/>
  <c r="AI66" i="4"/>
  <c r="AX66" i="4" s="1"/>
  <c r="AF81" i="4"/>
  <c r="AF64" i="4"/>
  <c r="AG63" i="4"/>
  <c r="AV63" i="4" s="1"/>
  <c r="AI65" i="4"/>
  <c r="AG62" i="4"/>
  <c r="AV62" i="4" s="1"/>
  <c r="AF66" i="4"/>
  <c r="AX103" i="4"/>
  <c r="K24" i="3" s="1"/>
  <c r="AF62" i="4"/>
  <c r="AJ62" i="4"/>
  <c r="AY62" i="4" s="1"/>
  <c r="AH66" i="4"/>
  <c r="AW66" i="4" s="1"/>
  <c r="AH73" i="4"/>
  <c r="AI80" i="4"/>
  <c r="AJ81" i="4"/>
  <c r="AY103" i="4"/>
  <c r="K29" i="3" s="1"/>
  <c r="AH62" i="4"/>
  <c r="AW62" i="4" s="1"/>
  <c r="AI63" i="4"/>
  <c r="AX63" i="4" s="1"/>
  <c r="AJ64" i="4"/>
  <c r="AY64" i="4" s="1"/>
  <c r="AH75" i="4"/>
  <c r="AI76" i="4"/>
  <c r="AI62" i="4"/>
  <c r="AX62" i="4" s="1"/>
  <c r="AJ63" i="4"/>
  <c r="AY63" i="4" s="1"/>
  <c r="AG66" i="4"/>
  <c r="AV66" i="4" s="1"/>
  <c r="AI75" i="4"/>
  <c r="AJ76" i="4"/>
  <c r="AH80" i="4"/>
  <c r="B5" i="3"/>
  <c r="BE94" i="4"/>
  <c r="C62" i="3" s="1"/>
  <c r="BB94" i="4"/>
  <c r="C47" i="3" s="1"/>
  <c r="BD94" i="4"/>
  <c r="C57" i="3" s="1"/>
  <c r="AZ94" i="4"/>
  <c r="C37" i="3" s="1"/>
  <c r="AV94" i="4"/>
  <c r="C17" i="3" s="1"/>
  <c r="AX94" i="4"/>
  <c r="C27" i="3" s="1"/>
  <c r="BF94" i="4"/>
  <c r="C67" i="3" s="1"/>
  <c r="AW94" i="4"/>
  <c r="C22" i="3" s="1"/>
  <c r="AY94" i="4"/>
  <c r="C32" i="3" s="1"/>
  <c r="AU94" i="4"/>
  <c r="C12" i="3" s="1"/>
  <c r="BC94" i="4"/>
  <c r="C52" i="3" s="1"/>
  <c r="BA94" i="4"/>
  <c r="C42" i="3" s="1"/>
  <c r="J5" i="2"/>
  <c r="M5" i="2" s="1"/>
  <c r="AF76" i="4"/>
  <c r="AF75" i="4"/>
  <c r="AG76" i="4"/>
  <c r="AF80" i="4"/>
  <c r="AF73" i="4"/>
  <c r="AF72" i="4"/>
  <c r="AG73" i="4"/>
  <c r="AG79" i="4"/>
  <c r="BD63" i="4"/>
  <c r="BE64" i="4"/>
  <c r="BA66" i="4"/>
  <c r="BD62" i="4"/>
  <c r="AZ62" i="4"/>
  <c r="BF62" i="4"/>
  <c r="BA63" i="4"/>
  <c r="AV64" i="4"/>
  <c r="BB64" i="4"/>
  <c r="BC65" i="4"/>
  <c r="BD66" i="4"/>
  <c r="F67" i="4"/>
  <c r="L67" i="4"/>
  <c r="AV70" i="4"/>
  <c r="H14" i="3" s="1"/>
  <c r="BB70" i="4"/>
  <c r="H44" i="3" s="1"/>
  <c r="BC62" i="4"/>
  <c r="AZ65" i="4"/>
  <c r="BF65" i="4"/>
  <c r="J67" i="4"/>
  <c r="AZ63" i="4"/>
  <c r="BF63" i="4"/>
  <c r="BA64" i="4"/>
  <c r="AF70" i="4"/>
  <c r="BA62" i="4"/>
  <c r="BB63" i="4"/>
  <c r="BC64" i="4"/>
  <c r="AX65" i="4"/>
  <c r="BD65" i="4"/>
  <c r="BE66" i="4"/>
  <c r="G67" i="4"/>
  <c r="M67" i="4"/>
  <c r="AW70" i="4"/>
  <c r="H19" i="3" s="1"/>
  <c r="BC70" i="4"/>
  <c r="H49" i="3" s="1"/>
  <c r="C67" i="4"/>
  <c r="I67" i="4"/>
  <c r="AY70" i="4"/>
  <c r="H29" i="3" s="1"/>
  <c r="BE70" i="4"/>
  <c r="H59" i="3" s="1"/>
  <c r="B67" i="4"/>
  <c r="BE63" i="4"/>
  <c r="AZ64" i="4"/>
  <c r="BF64" i="4"/>
  <c r="BA65" i="4"/>
  <c r="BB66" i="4"/>
  <c r="D67" i="4"/>
  <c r="AZ70" i="4"/>
  <c r="H34" i="3" s="1"/>
  <c r="BF70" i="4"/>
  <c r="H64" i="3" s="1"/>
  <c r="BE62" i="4"/>
  <c r="BB65" i="4"/>
  <c r="BC66" i="4"/>
  <c r="E67" i="4"/>
  <c r="K67" i="4"/>
  <c r="BA70" i="4"/>
  <c r="H39" i="3" s="1"/>
  <c r="BB62" i="4"/>
  <c r="BC63" i="4"/>
  <c r="BD64" i="4"/>
  <c r="BE65" i="4"/>
  <c r="AZ66" i="4"/>
  <c r="BF66" i="4"/>
  <c r="H67" i="4"/>
  <c r="AX70" i="4"/>
  <c r="H24" i="3" s="1"/>
  <c r="BD70" i="4"/>
  <c r="H54" i="3" s="1"/>
  <c r="C56" i="4"/>
  <c r="AG56" i="4" s="1"/>
  <c r="AV56" i="4" s="1"/>
  <c r="J14" i="3" s="1"/>
  <c r="D56" i="4"/>
  <c r="AH56" i="4" s="1"/>
  <c r="AW56" i="4" s="1"/>
  <c r="J19" i="3" s="1"/>
  <c r="J56" i="4"/>
  <c r="AN56" i="4" s="1"/>
  <c r="BC56" i="4" s="1"/>
  <c r="J49" i="3" s="1"/>
  <c r="I56" i="4"/>
  <c r="AM56" i="4" s="1"/>
  <c r="BB56" i="4" s="1"/>
  <c r="J44" i="3" s="1"/>
  <c r="E56" i="4"/>
  <c r="AI56" i="4" s="1"/>
  <c r="AX56" i="4" s="1"/>
  <c r="J24" i="3" s="1"/>
  <c r="K56" i="4"/>
  <c r="AO56" i="4" s="1"/>
  <c r="BD56" i="4" s="1"/>
  <c r="J54" i="3" s="1"/>
  <c r="H56" i="4"/>
  <c r="AL56" i="4" s="1"/>
  <c r="BA56" i="4" s="1"/>
  <c r="J39" i="3" s="1"/>
  <c r="F56" i="4"/>
  <c r="AJ56" i="4" s="1"/>
  <c r="AY56" i="4" s="1"/>
  <c r="J29" i="3" s="1"/>
  <c r="L56" i="4"/>
  <c r="AP56" i="4" s="1"/>
  <c r="BE56" i="4" s="1"/>
  <c r="J59" i="3" s="1"/>
  <c r="G56" i="4"/>
  <c r="AK56" i="4" s="1"/>
  <c r="AZ56" i="4" s="1"/>
  <c r="J34" i="3" s="1"/>
  <c r="M56" i="4"/>
  <c r="AQ56" i="4" s="1"/>
  <c r="BF56" i="4" s="1"/>
  <c r="J64" i="3" s="1"/>
  <c r="AV103" i="4" l="1"/>
  <c r="K14" i="3" s="1"/>
  <c r="AU103" i="4"/>
  <c r="K9" i="3" s="1"/>
  <c r="AW103" i="4"/>
  <c r="K19" i="3" s="1"/>
  <c r="AV61" i="4"/>
  <c r="C15" i="3" s="1"/>
  <c r="AU72" i="4" a="1"/>
  <c r="AU72" i="4" s="1"/>
  <c r="BB61" i="4"/>
  <c r="C45" i="3" s="1"/>
  <c r="AW61" i="4"/>
  <c r="C20" i="3" s="1"/>
  <c r="AH69" i="4"/>
  <c r="AW69" i="4" s="1"/>
  <c r="G19" i="3" s="1"/>
  <c r="AP69" i="4"/>
  <c r="BE69" i="4" s="1"/>
  <c r="G59" i="3" s="1"/>
  <c r="AJ67" i="4"/>
  <c r="AY67" i="4" s="1"/>
  <c r="E29" i="3" s="1"/>
  <c r="AM68" i="4"/>
  <c r="BB68" i="4" s="1"/>
  <c r="F44" i="3" s="1"/>
  <c r="AO68" i="4"/>
  <c r="BD68" i="4" s="1"/>
  <c r="F54" i="3" s="1"/>
  <c r="AJ69" i="4"/>
  <c r="AY69" i="4" s="1"/>
  <c r="G29" i="3" s="1"/>
  <c r="AL67" i="4"/>
  <c r="BA67" i="4" s="1"/>
  <c r="E39" i="3" s="1"/>
  <c r="AH67" i="4"/>
  <c r="AW67" i="4" s="1"/>
  <c r="E19" i="3" s="1"/>
  <c r="AL68" i="4"/>
  <c r="BA68" i="4" s="1"/>
  <c r="F39" i="3" s="1"/>
  <c r="AU70" i="4"/>
  <c r="H9" i="3" s="1"/>
  <c r="AQ68" i="4"/>
  <c r="BF68" i="4" s="1"/>
  <c r="F64" i="3" s="1"/>
  <c r="AK69" i="4"/>
  <c r="AZ69" i="4" s="1"/>
  <c r="G34" i="3" s="1"/>
  <c r="AG67" i="4"/>
  <c r="AV67" i="4" s="1"/>
  <c r="E14" i="3" s="1"/>
  <c r="AQ67" i="4"/>
  <c r="BF67" i="4" s="1"/>
  <c r="E64" i="3" s="1"/>
  <c r="AK68" i="4"/>
  <c r="AZ68" i="4" s="1"/>
  <c r="F34" i="3" s="1"/>
  <c r="AF69" i="4"/>
  <c r="AU69" i="4" s="1"/>
  <c r="G9" i="3" s="1"/>
  <c r="AJ68" i="4"/>
  <c r="AY68" i="4" s="1"/>
  <c r="F29" i="3" s="1"/>
  <c r="AI69" i="4"/>
  <c r="AX69" i="4" s="1"/>
  <c r="G24" i="3" s="1"/>
  <c r="AO67" i="4"/>
  <c r="BD67" i="4" s="1"/>
  <c r="E54" i="3" s="1"/>
  <c r="AN68" i="4"/>
  <c r="BC68" i="4" s="1"/>
  <c r="F49" i="3" s="1"/>
  <c r="AM69" i="4"/>
  <c r="BB69" i="4" s="1"/>
  <c r="G44" i="3" s="1"/>
  <c r="AG68" i="4"/>
  <c r="AV68" i="4" s="1"/>
  <c r="F14" i="3" s="1"/>
  <c r="AI67" i="4"/>
  <c r="AX67" i="4" s="1"/>
  <c r="E24" i="3" s="1"/>
  <c r="AI68" i="4"/>
  <c r="AX68" i="4" s="1"/>
  <c r="F24" i="3" s="1"/>
  <c r="AH68" i="4"/>
  <c r="AW68" i="4" s="1"/>
  <c r="F19" i="3" s="1"/>
  <c r="AG69" i="4"/>
  <c r="AV69" i="4" s="1"/>
  <c r="G14" i="3" s="1"/>
  <c r="AL69" i="4"/>
  <c r="BA69" i="4" s="1"/>
  <c r="G39" i="3" s="1"/>
  <c r="AQ69" i="4"/>
  <c r="BF69" i="4" s="1"/>
  <c r="G64" i="3" s="1"/>
  <c r="AM67" i="4"/>
  <c r="BB67" i="4" s="1"/>
  <c r="E44" i="3" s="1"/>
  <c r="AN67" i="4"/>
  <c r="BC67" i="4" s="1"/>
  <c r="E49" i="3" s="1"/>
  <c r="AN69" i="4"/>
  <c r="BC69" i="4" s="1"/>
  <c r="G49" i="3" s="1"/>
  <c r="AP68" i="4"/>
  <c r="BE68" i="4" s="1"/>
  <c r="F59" i="3" s="1"/>
  <c r="AF67" i="4"/>
  <c r="AU67" i="4" s="1"/>
  <c r="E9" i="3" s="1"/>
  <c r="AO69" i="4"/>
  <c r="BD69" i="4" s="1"/>
  <c r="G54" i="3" s="1"/>
  <c r="AK67" i="4"/>
  <c r="AZ67" i="4" s="1"/>
  <c r="E34" i="3" s="1"/>
  <c r="AF68" i="4"/>
  <c r="AU68" i="4" s="1"/>
  <c r="F9" i="3" s="1"/>
  <c r="AP67" i="4"/>
  <c r="BE67" i="4" s="1"/>
  <c r="E59" i="3" s="1"/>
  <c r="BA61" i="4"/>
  <c r="C40" i="3" s="1"/>
  <c r="BD61" i="4"/>
  <c r="C55" i="3" s="1"/>
  <c r="BF61" i="4"/>
  <c r="C65" i="3" s="1"/>
  <c r="BE61" i="4"/>
  <c r="C60" i="3" s="1"/>
  <c r="AU65" i="4"/>
  <c r="AU62" i="4"/>
  <c r="AX61" i="4"/>
  <c r="C25" i="3" s="1"/>
  <c r="AU64" i="4"/>
  <c r="AZ61" i="4"/>
  <c r="C35" i="3" s="1"/>
  <c r="BC61" i="4"/>
  <c r="C50" i="3" s="1"/>
  <c r="AY61" i="4"/>
  <c r="C30" i="3" s="1"/>
  <c r="AU66" i="4"/>
  <c r="AU63" i="4"/>
  <c r="AZ88" i="4" a="1"/>
  <c r="AZ88" i="4" s="1"/>
  <c r="BC92" i="4" a="1"/>
  <c r="BC92" i="4" s="1"/>
  <c r="BE73" i="4" a="1"/>
  <c r="BE73" i="4" s="1"/>
  <c r="AY76" i="4" a="1"/>
  <c r="AY76" i="4" s="1"/>
  <c r="AX92" i="4" a="1"/>
  <c r="AX92" i="4" s="1"/>
  <c r="BD82" i="4" a="1"/>
  <c r="BD82" i="4" s="1"/>
  <c r="BD93" i="4" a="1"/>
  <c r="BD93" i="4" s="1"/>
  <c r="BC76" i="4" a="1"/>
  <c r="BC76" i="4" s="1"/>
  <c r="BC85" i="4" a="1"/>
  <c r="BC85" i="4" s="1"/>
  <c r="AW81" i="4" a="1"/>
  <c r="AW81" i="4" s="1"/>
  <c r="AY75" i="4" a="1"/>
  <c r="AY75" i="4" s="1"/>
  <c r="AY88" i="4" a="1"/>
  <c r="AY88" i="4" s="1"/>
  <c r="AW79" i="4" a="1"/>
  <c r="AW79" i="4" s="1"/>
  <c r="BD87" i="4" a="1"/>
  <c r="BD87" i="4" s="1"/>
  <c r="AV73" i="4" a="1"/>
  <c r="AV73" i="4" s="1"/>
  <c r="BB86" i="4" a="1"/>
  <c r="BB86" i="4" s="1"/>
  <c r="AV86" i="4" a="1"/>
  <c r="AV86" i="4" s="1"/>
  <c r="BA86" i="4" a="1"/>
  <c r="BA86" i="4" s="1"/>
  <c r="BF72" i="4" a="1"/>
  <c r="BF72" i="4" s="1"/>
  <c r="BF79" i="4" a="1"/>
  <c r="BF79" i="4" s="1"/>
  <c r="AU80" i="4" a="1"/>
  <c r="AU80" i="4" s="1"/>
  <c r="AU86" i="4" a="1"/>
  <c r="AU86" i="4" s="1"/>
  <c r="AU93" i="4" a="1"/>
  <c r="AU93" i="4" s="1"/>
  <c r="AU85" i="4" a="1"/>
  <c r="AU85" i="4" s="1"/>
  <c r="AU89" i="4" a="1"/>
  <c r="AU89" i="4" s="1"/>
  <c r="BC91" i="4" a="1"/>
  <c r="BC91" i="4" s="1"/>
  <c r="BC82" i="4" a="1"/>
  <c r="BC82" i="4" s="1"/>
  <c r="AW80" i="4" a="1"/>
  <c r="AW80" i="4" s="1"/>
  <c r="AZ83" i="4" a="1"/>
  <c r="AZ83" i="4" s="1"/>
  <c r="AZ87" i="4" a="1"/>
  <c r="AZ87" i="4" s="1"/>
  <c r="BE91" i="4" a="1"/>
  <c r="BE91" i="4" s="1"/>
  <c r="BE76" i="4" a="1"/>
  <c r="BE76" i="4" s="1"/>
  <c r="AX86" i="4" a="1"/>
  <c r="AX86" i="4" s="1"/>
  <c r="AX93" i="4" a="1"/>
  <c r="AX93" i="4" s="1"/>
  <c r="BC84" i="4" a="1"/>
  <c r="BC84" i="4" s="1"/>
  <c r="BB88" i="4" a="1"/>
  <c r="BB88" i="4" s="1"/>
  <c r="BF87" i="4" a="1"/>
  <c r="BF87" i="4" s="1"/>
  <c r="BF74" i="4" a="1"/>
  <c r="BF74" i="4" s="1"/>
  <c r="AU76" i="4" a="1"/>
  <c r="AU76" i="4" s="1"/>
  <c r="AY92" i="4" a="1"/>
  <c r="AY92" i="4" s="1"/>
  <c r="AY83" i="4" a="1"/>
  <c r="AY83" i="4" s="1"/>
  <c r="BD85" i="4" a="1"/>
  <c r="BD85" i="4" s="1"/>
  <c r="BD81" i="4" a="1"/>
  <c r="BD81" i="4" s="1"/>
  <c r="BA83" i="4" a="1"/>
  <c r="BA83" i="4" s="1"/>
  <c r="BA81" i="4" a="1"/>
  <c r="BA81" i="4" s="1"/>
  <c r="BA79" i="4" a="1"/>
  <c r="BA79" i="4" s="1"/>
  <c r="BA78" i="4" a="1"/>
  <c r="BA78" i="4" s="1"/>
  <c r="BA82" i="4" a="1"/>
  <c r="BA82" i="4" s="1"/>
  <c r="BA77" i="4" a="1"/>
  <c r="BA77" i="4" s="1"/>
  <c r="BA85" i="4" a="1"/>
  <c r="BA85" i="4" s="1"/>
  <c r="BA90" i="4" a="1"/>
  <c r="BA90" i="4" s="1"/>
  <c r="BA72" i="4" a="1"/>
  <c r="BA72" i="4" s="1"/>
  <c r="BA87" i="4" a="1"/>
  <c r="BA87" i="4" s="1"/>
  <c r="BA76" i="4" a="1"/>
  <c r="BA76" i="4" s="1"/>
  <c r="BA91" i="4" a="1"/>
  <c r="BA91" i="4" s="1"/>
  <c r="BA75" i="4" a="1"/>
  <c r="BA75" i="4" s="1"/>
  <c r="AV76" i="4" a="1"/>
  <c r="AV76" i="4" s="1"/>
  <c r="BC88" i="4" a="1"/>
  <c r="BC88" i="4" s="1"/>
  <c r="BA93" i="4" a="1"/>
  <c r="BA93" i="4" s="1"/>
  <c r="AZ79" i="4" a="1"/>
  <c r="AZ79" i="4" s="1"/>
  <c r="AZ89" i="4" a="1"/>
  <c r="AZ89" i="4" s="1"/>
  <c r="BE80" i="4" a="1"/>
  <c r="BE80" i="4" s="1"/>
  <c r="BE87" i="4" a="1"/>
  <c r="BE87" i="4" s="1"/>
  <c r="AX73" i="4" a="1"/>
  <c r="AX73" i="4" s="1"/>
  <c r="AX77" i="4" a="1"/>
  <c r="AX77" i="4" s="1"/>
  <c r="BB81" i="4" a="1"/>
  <c r="BB81" i="4" s="1"/>
  <c r="AV75" i="4" a="1"/>
  <c r="AV75" i="4" s="1"/>
  <c r="BF75" i="4" a="1"/>
  <c r="BF75" i="4" s="1"/>
  <c r="BF93" i="4" a="1"/>
  <c r="BF93" i="4" s="1"/>
  <c r="AW77" i="4" a="1"/>
  <c r="AW77" i="4" s="1"/>
  <c r="AY80" i="4" a="1"/>
  <c r="AY80" i="4" s="1"/>
  <c r="AY84" i="4" a="1"/>
  <c r="AY84" i="4" s="1"/>
  <c r="BD79" i="4" a="1"/>
  <c r="BD79" i="4" s="1"/>
  <c r="BD92" i="4" a="1"/>
  <c r="BD92" i="4" s="1"/>
  <c r="AV89" i="4" a="1"/>
  <c r="AV89" i="4" s="1"/>
  <c r="AV84" i="4" a="1"/>
  <c r="AV84" i="4" s="1"/>
  <c r="AV77" i="4" a="1"/>
  <c r="AV77" i="4" s="1"/>
  <c r="AV91" i="4" a="1"/>
  <c r="AV91" i="4" s="1"/>
  <c r="AV90" i="4" a="1"/>
  <c r="AV90" i="4" s="1"/>
  <c r="AV83" i="4" a="1"/>
  <c r="AV83" i="4" s="1"/>
  <c r="AV85" i="4" a="1"/>
  <c r="AV85" i="4" s="1"/>
  <c r="AV82" i="4" a="1"/>
  <c r="AV82" i="4" s="1"/>
  <c r="AV78" i="4" a="1"/>
  <c r="AV78" i="4" s="1"/>
  <c r="BB85" i="4" a="1"/>
  <c r="BB85" i="4" s="1"/>
  <c r="BB89" i="4" a="1"/>
  <c r="BB89" i="4" s="1"/>
  <c r="BB73" i="4" a="1"/>
  <c r="BB73" i="4" s="1"/>
  <c r="BB84" i="4" a="1"/>
  <c r="BB84" i="4" s="1"/>
  <c r="BB90" i="4" a="1"/>
  <c r="BB90" i="4" s="1"/>
  <c r="BB83" i="4" a="1"/>
  <c r="BB83" i="4" s="1"/>
  <c r="AV79" i="4" a="1"/>
  <c r="AV79" i="4" s="1"/>
  <c r="BB91" i="4" a="1"/>
  <c r="BB91" i="4" s="1"/>
  <c r="BB82" i="4" a="1"/>
  <c r="BB82" i="4" s="1"/>
  <c r="BC87" i="4" a="1"/>
  <c r="BC87" i="4" s="1"/>
  <c r="BC89" i="4" a="1"/>
  <c r="BC89" i="4" s="1"/>
  <c r="AW76" i="4" a="1"/>
  <c r="AW76" i="4" s="1"/>
  <c r="AW89" i="4" a="1"/>
  <c r="AW89" i="4" s="1"/>
  <c r="AU74" i="4" a="1"/>
  <c r="AU74" i="4" s="1"/>
  <c r="AZ73" i="4" a="1"/>
  <c r="AZ73" i="4" s="1"/>
  <c r="AZ72" i="4" a="1"/>
  <c r="AZ72" i="4" s="1"/>
  <c r="AZ75" i="4" a="1"/>
  <c r="AZ75" i="4" s="1"/>
  <c r="AZ90" i="4" a="1"/>
  <c r="AZ90" i="4" s="1"/>
  <c r="BE83" i="4" a="1"/>
  <c r="BE83" i="4" s="1"/>
  <c r="BE86" i="4" a="1"/>
  <c r="BE86" i="4" s="1"/>
  <c r="BE78" i="4" a="1"/>
  <c r="BE78" i="4" s="1"/>
  <c r="AX88" i="4" a="1"/>
  <c r="AX88" i="4" s="1"/>
  <c r="AX75" i="4" a="1"/>
  <c r="AX75" i="4" s="1"/>
  <c r="AX76" i="4" a="1"/>
  <c r="AX76" i="4" s="1"/>
  <c r="AX78" i="4" a="1"/>
  <c r="AX78" i="4" s="1"/>
  <c r="BB76" i="4" a="1"/>
  <c r="BB76" i="4" s="1"/>
  <c r="BB92" i="4" a="1"/>
  <c r="BB92" i="4" s="1"/>
  <c r="AV74" i="4" a="1"/>
  <c r="AV74" i="4" s="1"/>
  <c r="AV80" i="4" a="1"/>
  <c r="AV80" i="4" s="1"/>
  <c r="BF86" i="4" a="1"/>
  <c r="BF86" i="4" s="1"/>
  <c r="BF82" i="4" a="1"/>
  <c r="BF82" i="4" s="1"/>
  <c r="BF77" i="4" a="1"/>
  <c r="BF77" i="4" s="1"/>
  <c r="AU78" i="4" a="1"/>
  <c r="AU78" i="4" s="1"/>
  <c r="AU87" i="4" a="1"/>
  <c r="AU87" i="4" s="1"/>
  <c r="BC83" i="4" a="1"/>
  <c r="BC83" i="4" s="1"/>
  <c r="AY79" i="4" a="1"/>
  <c r="AY79" i="4" s="1"/>
  <c r="AY72" i="4" a="1"/>
  <c r="AY72" i="4" s="1"/>
  <c r="AY89" i="4" a="1"/>
  <c r="AY89" i="4" s="1"/>
  <c r="AY85" i="4" a="1"/>
  <c r="AY85" i="4" s="1"/>
  <c r="BD78" i="4" a="1"/>
  <c r="BD78" i="4" s="1"/>
  <c r="BD90" i="4" a="1"/>
  <c r="BD90" i="4" s="1"/>
  <c r="BD72" i="4" a="1"/>
  <c r="BD72" i="4" s="1"/>
  <c r="AU81" i="4" a="1"/>
  <c r="AU81" i="4" s="1"/>
  <c r="BC86" i="4" a="1"/>
  <c r="BC86" i="4" s="1"/>
  <c r="BA74" i="4" a="1"/>
  <c r="BA74" i="4" s="1"/>
  <c r="AZ84" i="4" a="1"/>
  <c r="AZ84" i="4" s="1"/>
  <c r="AZ82" i="4" a="1"/>
  <c r="AZ82" i="4" s="1"/>
  <c r="BE82" i="4" a="1"/>
  <c r="BE82" i="4" s="1"/>
  <c r="BE93" i="4" a="1"/>
  <c r="BE93" i="4" s="1"/>
  <c r="AX90" i="4" a="1"/>
  <c r="AX90" i="4" s="1"/>
  <c r="BB79" i="4" a="1"/>
  <c r="BB79" i="4" s="1"/>
  <c r="BB93" i="4" a="1"/>
  <c r="BB93" i="4" s="1"/>
  <c r="BF92" i="4" a="1"/>
  <c r="BF92" i="4" s="1"/>
  <c r="BF73" i="4" a="1"/>
  <c r="BF73" i="4" s="1"/>
  <c r="BA89" i="4" a="1"/>
  <c r="BA89" i="4" s="1"/>
  <c r="BD77" i="4" a="1"/>
  <c r="BD77" i="4" s="1"/>
  <c r="AU73" i="4" a="1"/>
  <c r="AU73" i="4" s="1"/>
  <c r="AW74" i="4" a="1"/>
  <c r="AW74" i="4" s="1"/>
  <c r="AW86" i="4" a="1"/>
  <c r="AW86" i="4" s="1"/>
  <c r="AZ93" i="4" a="1"/>
  <c r="AZ93" i="4" s="1"/>
  <c r="AZ92" i="4" a="1"/>
  <c r="AZ92" i="4" s="1"/>
  <c r="BE81" i="4" a="1"/>
  <c r="BE81" i="4" s="1"/>
  <c r="BE77" i="4" a="1"/>
  <c r="BE77" i="4" s="1"/>
  <c r="AX91" i="4" a="1"/>
  <c r="AX91" i="4" s="1"/>
  <c r="BB72" i="4" a="1"/>
  <c r="BB72" i="4" s="1"/>
  <c r="AW72" i="4" a="1"/>
  <c r="AW72" i="4" s="1"/>
  <c r="AV93" i="4" a="1"/>
  <c r="AV93" i="4" s="1"/>
  <c r="BF80" i="4" a="1"/>
  <c r="BF80" i="4" s="1"/>
  <c r="BF76" i="4" a="1"/>
  <c r="BF76" i="4" s="1"/>
  <c r="AU84" i="4" a="1"/>
  <c r="AU84" i="4" s="1"/>
  <c r="AY77" i="4" a="1"/>
  <c r="AY77" i="4" s="1"/>
  <c r="AY82" i="4" a="1"/>
  <c r="AY82" i="4" s="1"/>
  <c r="BD88" i="4" a="1"/>
  <c r="BD88" i="4" s="1"/>
  <c r="BD84" i="4" a="1"/>
  <c r="BD84" i="4" s="1"/>
  <c r="BC72" i="4" a="1"/>
  <c r="BC72" i="4" s="1"/>
  <c r="BC73" i="4" a="1"/>
  <c r="BC73" i="4" s="1"/>
  <c r="BC77" i="4" a="1"/>
  <c r="BC77" i="4" s="1"/>
  <c r="AV72" i="4" a="1"/>
  <c r="AV72" i="4" s="1"/>
  <c r="BB77" i="4" a="1"/>
  <c r="BB77" i="4" s="1"/>
  <c r="BC74" i="4" a="1"/>
  <c r="BC74" i="4" s="1"/>
  <c r="BC81" i="4" a="1"/>
  <c r="BC81" i="4" s="1"/>
  <c r="AW88" i="4" a="1"/>
  <c r="AW88" i="4" s="1"/>
  <c r="AW93" i="4" a="1"/>
  <c r="AW93" i="4" s="1"/>
  <c r="BA92" i="4" a="1"/>
  <c r="BA92" i="4" s="1"/>
  <c r="AU91" i="4" a="1"/>
  <c r="AU91" i="4" s="1"/>
  <c r="AZ81" i="4" a="1"/>
  <c r="AZ81" i="4" s="1"/>
  <c r="AZ85" i="4" a="1"/>
  <c r="AZ85" i="4" s="1"/>
  <c r="AZ80" i="4" a="1"/>
  <c r="AZ80" i="4" s="1"/>
  <c r="AZ91" i="4" a="1"/>
  <c r="AZ91" i="4" s="1"/>
  <c r="BE85" i="4" a="1"/>
  <c r="BE85" i="4" s="1"/>
  <c r="BE88" i="4" a="1"/>
  <c r="BE88" i="4" s="1"/>
  <c r="BE79" i="4" a="1"/>
  <c r="BE79" i="4" s="1"/>
  <c r="AX74" i="4" a="1"/>
  <c r="AX74" i="4" s="1"/>
  <c r="AX80" i="4" a="1"/>
  <c r="AX80" i="4" s="1"/>
  <c r="AX83" i="4" a="1"/>
  <c r="AX83" i="4" s="1"/>
  <c r="AX79" i="4" a="1"/>
  <c r="AX79" i="4" s="1"/>
  <c r="AU92" i="4" a="1"/>
  <c r="AU92" i="4" s="1"/>
  <c r="AW83" i="4" a="1"/>
  <c r="AW83" i="4" s="1"/>
  <c r="BB75" i="4" a="1"/>
  <c r="BB75" i="4" s="1"/>
  <c r="AV87" i="4" a="1"/>
  <c r="AV87" i="4" s="1"/>
  <c r="AV88" i="4" a="1"/>
  <c r="AV88" i="4" s="1"/>
  <c r="BF89" i="4" a="1"/>
  <c r="BF89" i="4" s="1"/>
  <c r="BF83" i="4" a="1"/>
  <c r="BF83" i="4" s="1"/>
  <c r="BF78" i="4" a="1"/>
  <c r="BF78" i="4" s="1"/>
  <c r="BA84" i="4" a="1"/>
  <c r="BA84" i="4" s="1"/>
  <c r="BC78" i="4" a="1"/>
  <c r="BC78" i="4" s="1"/>
  <c r="AU77" i="4" a="1"/>
  <c r="AU77" i="4" s="1"/>
  <c r="AY73" i="4" a="1"/>
  <c r="AY73" i="4" s="1"/>
  <c r="AY81" i="4" a="1"/>
  <c r="AY81" i="4" s="1"/>
  <c r="AY90" i="4" a="1"/>
  <c r="AY90" i="4" s="1"/>
  <c r="AY93" i="4" a="1"/>
  <c r="AY93" i="4" s="1"/>
  <c r="BD75" i="4" a="1"/>
  <c r="BD75" i="4" s="1"/>
  <c r="BD76" i="4" a="1"/>
  <c r="BD76" i="4" s="1"/>
  <c r="BD73" i="4" a="1"/>
  <c r="BD73" i="4" s="1"/>
  <c r="AW91" i="4" a="1"/>
  <c r="AW91" i="4" s="1"/>
  <c r="AW90" i="4" a="1"/>
  <c r="AW90" i="4" s="1"/>
  <c r="BB78" i="4" a="1"/>
  <c r="BB78" i="4" s="1"/>
  <c r="AW84" i="4" a="1"/>
  <c r="AW84" i="4" s="1"/>
  <c r="BC93" i="4" a="1"/>
  <c r="BC93" i="4" s="1"/>
  <c r="AW82" i="4" a="1"/>
  <c r="AW82" i="4" s="1"/>
  <c r="AW87" i="4" a="1"/>
  <c r="AW87" i="4" s="1"/>
  <c r="AU82" i="4" a="1"/>
  <c r="AU82" i="4" s="1"/>
  <c r="AZ86" i="4" a="1"/>
  <c r="AZ86" i="4" s="1"/>
  <c r="AZ77" i="4" a="1"/>
  <c r="AZ77" i="4" s="1"/>
  <c r="AZ74" i="4" a="1"/>
  <c r="AZ74" i="4" s="1"/>
  <c r="BE84" i="4" a="1"/>
  <c r="BE84" i="4" s="1"/>
  <c r="BE75" i="4" a="1"/>
  <c r="BE75" i="4" s="1"/>
  <c r="BE90" i="4" a="1"/>
  <c r="BE90" i="4" s="1"/>
  <c r="BE72" i="4" a="1"/>
  <c r="BE72" i="4" s="1"/>
  <c r="AX72" i="4" a="1"/>
  <c r="AX72" i="4" s="1"/>
  <c r="AX82" i="4" a="1"/>
  <c r="AX82" i="4" s="1"/>
  <c r="AX84" i="4" a="1"/>
  <c r="AX84" i="4" s="1"/>
  <c r="AX87" i="4" a="1"/>
  <c r="AX87" i="4" s="1"/>
  <c r="AU75" i="4" a="1"/>
  <c r="AU75" i="4" s="1"/>
  <c r="BB74" i="4" a="1"/>
  <c r="BB74" i="4" s="1"/>
  <c r="AV92" i="4" a="1"/>
  <c r="AV92" i="4" s="1"/>
  <c r="BF88" i="4" a="1"/>
  <c r="BF88" i="4" s="1"/>
  <c r="BF91" i="4" a="1"/>
  <c r="BF91" i="4" s="1"/>
  <c r="BF84" i="4" a="1"/>
  <c r="BF84" i="4" s="1"/>
  <c r="AW73" i="4" a="1"/>
  <c r="AW73" i="4" s="1"/>
  <c r="BA88" i="4" a="1"/>
  <c r="BA88" i="4" s="1"/>
  <c r="AU83" i="4" a="1"/>
  <c r="AU83" i="4" s="1"/>
  <c r="AY78" i="4" a="1"/>
  <c r="AY78" i="4" s="1"/>
  <c r="AY86" i="4" a="1"/>
  <c r="AY86" i="4" s="1"/>
  <c r="AY91" i="4" a="1"/>
  <c r="AY91" i="4" s="1"/>
  <c r="BD83" i="4" a="1"/>
  <c r="BD83" i="4" s="1"/>
  <c r="BD86" i="4" a="1"/>
  <c r="BD86" i="4" s="1"/>
  <c r="BD91" i="4" a="1"/>
  <c r="BD91" i="4" s="1"/>
  <c r="AW85" i="4" a="1"/>
  <c r="AW85" i="4" s="1"/>
  <c r="BC90" i="4" a="1"/>
  <c r="BC90" i="4" s="1"/>
  <c r="BC80" i="4" a="1"/>
  <c r="BC80" i="4" s="1"/>
  <c r="BC75" i="4" a="1"/>
  <c r="BC75" i="4" s="1"/>
  <c r="AW75" i="4" a="1"/>
  <c r="AW75" i="4" s="1"/>
  <c r="AW92" i="4" a="1"/>
  <c r="AW92" i="4" s="1"/>
  <c r="BA80" i="4" a="1"/>
  <c r="BA80" i="4" s="1"/>
  <c r="AU88" i="4" a="1"/>
  <c r="AU88" i="4" s="1"/>
  <c r="AZ76" i="4" a="1"/>
  <c r="AZ76" i="4" s="1"/>
  <c r="AZ78" i="4" a="1"/>
  <c r="AZ78" i="4" s="1"/>
  <c r="BE92" i="4" a="1"/>
  <c r="BE92" i="4" s="1"/>
  <c r="BE89" i="4" a="1"/>
  <c r="BE89" i="4" s="1"/>
  <c r="BE74" i="4" a="1"/>
  <c r="BE74" i="4" s="1"/>
  <c r="AX81" i="4" a="1"/>
  <c r="AX81" i="4" s="1"/>
  <c r="AX89" i="4" a="1"/>
  <c r="AX89" i="4" s="1"/>
  <c r="AX85" i="4" a="1"/>
  <c r="AX85" i="4" s="1"/>
  <c r="AW78" i="4" a="1"/>
  <c r="AW78" i="4" s="1"/>
  <c r="BB87" i="4" a="1"/>
  <c r="BB87" i="4" s="1"/>
  <c r="BB80" i="4" a="1"/>
  <c r="BB80" i="4" s="1"/>
  <c r="AV81" i="4" a="1"/>
  <c r="AV81" i="4" s="1"/>
  <c r="BF90" i="4" a="1"/>
  <c r="BF90" i="4" s="1"/>
  <c r="BF81" i="4" a="1"/>
  <c r="BF81" i="4" s="1"/>
  <c r="BF85" i="4" a="1"/>
  <c r="BF85" i="4" s="1"/>
  <c r="BC79" i="4" a="1"/>
  <c r="BC79" i="4" s="1"/>
  <c r="AU79" i="4" a="1"/>
  <c r="AU79" i="4" s="1"/>
  <c r="AU90" i="4" a="1"/>
  <c r="AU90" i="4" s="1"/>
  <c r="AY87" i="4" a="1"/>
  <c r="AY87" i="4" s="1"/>
  <c r="AY74" i="4" a="1"/>
  <c r="AY74" i="4" s="1"/>
  <c r="BD74" i="4" a="1"/>
  <c r="BD74" i="4" s="1"/>
  <c r="BD89" i="4" a="1"/>
  <c r="BD89" i="4" s="1"/>
  <c r="BD80" i="4" a="1"/>
  <c r="BD80" i="4" s="1"/>
  <c r="BA73" i="4" a="1"/>
  <c r="BA73" i="4" s="1"/>
  <c r="AU71" i="4" l="1"/>
  <c r="C11" i="3" s="1"/>
  <c r="AU61" i="4"/>
  <c r="C10" i="3" s="1"/>
  <c r="BF71" i="4"/>
  <c r="C66" i="3" s="1"/>
  <c r="BD71" i="4"/>
  <c r="C56" i="3" s="1"/>
  <c r="AX71" i="4"/>
  <c r="C26" i="3" s="1"/>
  <c r="BE71" i="4"/>
  <c r="C61" i="3" s="1"/>
  <c r="BC71" i="4"/>
  <c r="C51" i="3" s="1"/>
  <c r="AZ71" i="4"/>
  <c r="C36" i="3" s="1"/>
  <c r="AW71" i="4"/>
  <c r="C21" i="3" s="1"/>
  <c r="BB71" i="4"/>
  <c r="C46" i="3" s="1"/>
  <c r="BA71" i="4"/>
  <c r="C41" i="3" s="1"/>
  <c r="AV71" i="4"/>
  <c r="C16" i="3" s="1"/>
  <c r="AY71" i="4"/>
  <c r="C31" i="3" s="1"/>
  <c r="I109" i="4"/>
  <c r="C2" i="7" s="1"/>
  <c r="C3" i="7" l="1"/>
  <c r="I111" i="4" l="1"/>
  <c r="C4" i="7" s="1"/>
  <c r="I112" i="4" l="1"/>
  <c r="C5" i="7" s="1"/>
  <c r="I113" i="4" l="1"/>
  <c r="C6" i="7" s="1"/>
  <c r="I114" i="4" l="1"/>
  <c r="C7" i="7" s="1"/>
  <c r="I115" i="4" l="1"/>
  <c r="C8" i="7" s="1"/>
  <c r="I116" i="4" l="1"/>
  <c r="C9" i="7" s="1"/>
  <c r="I117" i="4" l="1"/>
  <c r="C10" i="7" s="1"/>
  <c r="I118" i="4" l="1"/>
  <c r="C11" i="7" s="1"/>
  <c r="I119" i="4" s="1"/>
  <c r="C12" i="7" s="1"/>
</calcChain>
</file>

<file path=xl/comments1.xml><?xml version="1.0" encoding="utf-8"?>
<comments xmlns="http://schemas.openxmlformats.org/spreadsheetml/2006/main">
  <authors>
    <author>Paul</author>
  </authors>
  <commentList>
    <comment ref="G4" authorId="0" shapeId="0">
      <text>
        <r>
          <rPr>
            <sz val="9"/>
            <color indexed="81"/>
            <rFont val="Tahoma"/>
            <family val="2"/>
          </rPr>
          <t>Number of increases purchased mid-season</t>
        </r>
      </text>
    </comment>
    <comment ref="P5" authorId="0" shapeId="0">
      <text>
        <r>
          <rPr>
            <sz val="9"/>
            <color indexed="81"/>
            <rFont val="Tahoma"/>
            <family val="2"/>
          </rPr>
          <t>Track your earnt arena points here. If you spend any on single use assets, deduct from the total or enter the appropriate negative quantity
E.G. If after 3 fights you've earnt 6 arena points, but spend 9 on various single-use assets, enter -3</t>
        </r>
      </text>
    </comment>
    <comment ref="A12" authorId="0" shapeId="0">
      <text>
        <r>
          <rPr>
            <sz val="9"/>
            <color indexed="81"/>
            <rFont val="Tahoma"/>
            <family val="2"/>
          </rPr>
          <t>Set to Yes (Y) if the gladiator  is a mercenary hired for this fight</t>
        </r>
      </text>
    </comment>
    <comment ref="A13" authorId="0" shapeId="0">
      <text>
        <r>
          <rPr>
            <sz val="9"/>
            <color indexed="81"/>
            <rFont val="Tahoma"/>
            <family val="2"/>
          </rPr>
          <t>Indicates if a gladiator is a Tricarnian slave.
Teams are limited to a single Tricarnian slave unless the entire team is Tricarnian.</t>
        </r>
      </text>
    </comment>
    <comment ref="A14" authorId="0" shapeId="0">
      <text>
        <r>
          <rPr>
            <sz val="9"/>
            <color indexed="81"/>
            <rFont val="Tahoma"/>
            <family val="2"/>
          </rPr>
          <t>If value is N/A, this Role and Type combination is not permitted.
If value is 0, then the Custom entry is not fully complete</t>
        </r>
      </text>
    </comment>
    <comment ref="B17" authorId="0" shapeId="0">
      <text>
        <r>
          <rPr>
            <sz val="9"/>
            <color indexed="81"/>
            <rFont val="Tahoma"/>
            <family val="2"/>
          </rPr>
          <t>Advances Spent / Number of available advances</t>
        </r>
      </text>
    </comment>
  </commentList>
</comments>
</file>

<file path=xl/comments2.xml><?xml version="1.0" encoding="utf-8"?>
<comments xmlns="http://schemas.openxmlformats.org/spreadsheetml/2006/main">
  <authors>
    <author>Paul</author>
  </authors>
  <commentList>
    <comment ref="A2" authorId="0" shapeId="0">
      <text>
        <r>
          <rPr>
            <sz val="9"/>
            <color indexed="81"/>
            <rFont val="Tahoma"/>
            <family val="2"/>
          </rPr>
          <t>Set to Y to indicate if your gladiator is a Tricarnian slave.</t>
        </r>
      </text>
    </comment>
    <comment ref="A4" authorId="0" shapeId="0">
      <text>
        <r>
          <rPr>
            <sz val="9"/>
            <color indexed="81"/>
            <rFont val="Tahoma"/>
            <family val="2"/>
          </rPr>
          <t>The weapon die type of your best weapon. If armed with two weapons, only select 1</t>
        </r>
      </text>
    </comment>
    <comment ref="A13" authorId="0" shapeId="0">
      <text>
        <r>
          <rPr>
            <sz val="9"/>
            <color indexed="81"/>
            <rFont val="Tahoma"/>
            <family val="2"/>
          </rPr>
          <t>Enter excluding armour</t>
        </r>
      </text>
    </comment>
  </commentList>
</comments>
</file>

<file path=xl/sharedStrings.xml><?xml version="1.0" encoding="utf-8"?>
<sst xmlns="http://schemas.openxmlformats.org/spreadsheetml/2006/main" count="1356" uniqueCount="440">
  <si>
    <t>Gladiator</t>
  </si>
  <si>
    <t>Team Name:</t>
  </si>
  <si>
    <t>Player:</t>
  </si>
  <si>
    <t>Position</t>
  </si>
  <si>
    <t>Name</t>
  </si>
  <si>
    <t>Agility</t>
  </si>
  <si>
    <t>Strength</t>
  </si>
  <si>
    <t>Team Celebrity:</t>
  </si>
  <si>
    <t>Gladiators</t>
  </si>
  <si>
    <t>Smarts</t>
  </si>
  <si>
    <t>Spirit</t>
  </si>
  <si>
    <t>Vigor</t>
  </si>
  <si>
    <t>Value</t>
  </si>
  <si>
    <t>Arena Points</t>
  </si>
  <si>
    <t>Team Type</t>
  </si>
  <si>
    <t>Base</t>
  </si>
  <si>
    <t>Mod</t>
  </si>
  <si>
    <t>Fighting</t>
  </si>
  <si>
    <t>Shooting</t>
  </si>
  <si>
    <t>Throwing</t>
  </si>
  <si>
    <t>Riding</t>
  </si>
  <si>
    <t>Notice</t>
  </si>
  <si>
    <t>Boating</t>
  </si>
  <si>
    <t>Climbing</t>
  </si>
  <si>
    <t>Driving</t>
  </si>
  <si>
    <t>Gambling</t>
  </si>
  <si>
    <t>Healing</t>
  </si>
  <si>
    <t>Intimdation</t>
  </si>
  <si>
    <t>Investigation</t>
  </si>
  <si>
    <t>Lockpicking</t>
  </si>
  <si>
    <t>Persuasion</t>
  </si>
  <si>
    <t>Piloting</t>
  </si>
  <si>
    <t>Repair</t>
  </si>
  <si>
    <t>Stealth</t>
  </si>
  <si>
    <t>Streetwise</t>
  </si>
  <si>
    <t>Survival</t>
  </si>
  <si>
    <t>Swimming</t>
  </si>
  <si>
    <t>Taunt</t>
  </si>
  <si>
    <t>Tracking</t>
  </si>
  <si>
    <t>Kill Points</t>
  </si>
  <si>
    <t>Toughness</t>
  </si>
  <si>
    <t>Parry</t>
  </si>
  <si>
    <t>Charisma</t>
  </si>
  <si>
    <t>Type</t>
  </si>
  <si>
    <t>Gladiator Role</t>
  </si>
  <si>
    <t>Injury Status</t>
  </si>
  <si>
    <t>Extra</t>
  </si>
  <si>
    <t>Right-Hand</t>
  </si>
  <si>
    <t>Henchman</t>
  </si>
  <si>
    <t>Wild Card</t>
  </si>
  <si>
    <t>Dead</t>
  </si>
  <si>
    <t>Niggling Injury</t>
  </si>
  <si>
    <t>Wounded</t>
  </si>
  <si>
    <t>Uninjured</t>
  </si>
  <si>
    <t>Items on a grey background are entered by the user</t>
  </si>
  <si>
    <t>Items on a blue background are calculated by the roster</t>
  </si>
  <si>
    <t>Base Edges</t>
  </si>
  <si>
    <t>Chain Fighter</t>
  </si>
  <si>
    <t>d6</t>
  </si>
  <si>
    <t>d8</t>
  </si>
  <si>
    <t>8 (2)</t>
  </si>
  <si>
    <t>Pace</t>
  </si>
  <si>
    <t>Die Types</t>
  </si>
  <si>
    <t>d4-2</t>
  </si>
  <si>
    <t>d4</t>
  </si>
  <si>
    <t>d10</t>
  </si>
  <si>
    <t>d12</t>
  </si>
  <si>
    <t>d12+1</t>
  </si>
  <si>
    <t>d12+2</t>
  </si>
  <si>
    <t>d12+3</t>
  </si>
  <si>
    <t>Combat Value</t>
  </si>
  <si>
    <t>Bone Wolf</t>
  </si>
  <si>
    <t>Desert Shrieker</t>
  </si>
  <si>
    <t>Dominions Cat</t>
  </si>
  <si>
    <t>Bestiarius</t>
  </si>
  <si>
    <t>Caldeian Fencer</t>
  </si>
  <si>
    <t>Caled Spearman</t>
  </si>
  <si>
    <t>Pugilist</t>
  </si>
  <si>
    <t>Retiarius</t>
  </si>
  <si>
    <t>Skirmisher</t>
  </si>
  <si>
    <t>Spear Runner</t>
  </si>
  <si>
    <t>Swordsman</t>
  </si>
  <si>
    <t>Twin Master</t>
  </si>
  <si>
    <t>Scythed Death Char.</t>
  </si>
  <si>
    <t>Beast Warrior</t>
  </si>
  <si>
    <t>Bull Dancer</t>
  </si>
  <si>
    <t>Cavalryman</t>
  </si>
  <si>
    <t xml:space="preserve">Charioteer Archer </t>
  </si>
  <si>
    <t>Charioteer</t>
  </si>
  <si>
    <t>Common Gladiator</t>
  </si>
  <si>
    <t>Myrmidon</t>
  </si>
  <si>
    <t>Tusk Fighter</t>
  </si>
  <si>
    <t xml:space="preserve">Bald Head </t>
  </si>
  <si>
    <t>Blind Mauler</t>
  </si>
  <si>
    <t>Sweet Death</t>
  </si>
  <si>
    <t>Allowed</t>
  </si>
  <si>
    <t>Spent</t>
  </si>
  <si>
    <t>Remaining</t>
  </si>
  <si>
    <t>League Type</t>
  </si>
  <si>
    <t>Area Points</t>
  </si>
  <si>
    <t>Duration</t>
  </si>
  <si>
    <t>RH</t>
  </si>
  <si>
    <t>HC</t>
  </si>
  <si>
    <t>WC</t>
  </si>
  <si>
    <t>Celebrity</t>
  </si>
  <si>
    <t>Quick Match</t>
  </si>
  <si>
    <t>Single battle</t>
  </si>
  <si>
    <t>any</t>
  </si>
  <si>
    <t xml:space="preserve">Short League </t>
  </si>
  <si>
    <t>4 Weeks long</t>
  </si>
  <si>
    <t>Medium League</t>
  </si>
  <si>
    <t>8 Weeks long</t>
  </si>
  <si>
    <t>Long League</t>
  </si>
  <si>
    <t>12 Weeks long</t>
  </si>
  <si>
    <t>Cost</t>
  </si>
  <si>
    <t>BASE</t>
  </si>
  <si>
    <t>MOD</t>
  </si>
  <si>
    <t>Additional Edge 1</t>
  </si>
  <si>
    <t>Additional Edge 2</t>
  </si>
  <si>
    <t>Additional Edge 3</t>
  </si>
  <si>
    <t>Additional Edge 4</t>
  </si>
  <si>
    <t>Additional Edge 5</t>
  </si>
  <si>
    <t>Additional Edge 6</t>
  </si>
  <si>
    <t>Additional Edge 7</t>
  </si>
  <si>
    <t>Combined</t>
  </si>
  <si>
    <t>SKILLS</t>
  </si>
  <si>
    <t>Column</t>
  </si>
  <si>
    <t>Wounds</t>
  </si>
  <si>
    <t>Bennies</t>
  </si>
  <si>
    <t>Wild Die</t>
  </si>
  <si>
    <t>N</t>
  </si>
  <si>
    <t>Y</t>
  </si>
  <si>
    <t>Attributes</t>
  </si>
  <si>
    <t>Skills</t>
  </si>
  <si>
    <t>Edges</t>
  </si>
  <si>
    <t>Arena Points (Spent/Budget)</t>
  </si>
  <si>
    <t>Start</t>
  </si>
  <si>
    <t>MidSeason</t>
  </si>
  <si>
    <t>EDGES</t>
  </si>
  <si>
    <t>Acrobat</t>
  </si>
  <si>
    <t>Adept</t>
  </si>
  <si>
    <t>Faith</t>
  </si>
  <si>
    <t>Alertness</t>
  </si>
  <si>
    <t>Ambidextrous</t>
  </si>
  <si>
    <t>Assassin</t>
  </si>
  <si>
    <t>Attractive</t>
  </si>
  <si>
    <t>Master</t>
  </si>
  <si>
    <t>Berserk</t>
  </si>
  <si>
    <t>Block</t>
  </si>
  <si>
    <t>Brave</t>
  </si>
  <si>
    <t>Brawler</t>
  </si>
  <si>
    <t>Bruiser</t>
  </si>
  <si>
    <t>Brawny</t>
  </si>
  <si>
    <t>Champion</t>
  </si>
  <si>
    <t>Charismatic</t>
  </si>
  <si>
    <t>Command</t>
  </si>
  <si>
    <t>Connections</t>
  </si>
  <si>
    <t>Counterattack</t>
  </si>
  <si>
    <t>Dodge</t>
  </si>
  <si>
    <t>Elan</t>
  </si>
  <si>
    <t>Extraction</t>
  </si>
  <si>
    <t>Healer</t>
  </si>
  <si>
    <t>Fervor</t>
  </si>
  <si>
    <t>Fleet-Footed</t>
  </si>
  <si>
    <t>Florentine</t>
  </si>
  <si>
    <t>Followers</t>
  </si>
  <si>
    <t>Frenzy</t>
  </si>
  <si>
    <t>Inspire</t>
  </si>
  <si>
    <t>Investigator</t>
  </si>
  <si>
    <t>Jack-of-All-Trades</t>
  </si>
  <si>
    <t>Linguist</t>
  </si>
  <si>
    <t>Luck</t>
  </si>
  <si>
    <t>Marksman</t>
  </si>
  <si>
    <t>Noble</t>
  </si>
  <si>
    <t>Professional</t>
  </si>
  <si>
    <t>Expert</t>
  </si>
  <si>
    <t>Quick</t>
  </si>
  <si>
    <t>Rich</t>
  </si>
  <si>
    <t>Scavenger</t>
  </si>
  <si>
    <t>Scholar</t>
  </si>
  <si>
    <t>Sidekick</t>
  </si>
  <si>
    <t>Sweep</t>
  </si>
  <si>
    <t>Tactician</t>
  </si>
  <si>
    <t>Thief</t>
  </si>
  <si>
    <t>Two-Fisted</t>
  </si>
  <si>
    <t>Woodsman</t>
  </si>
  <si>
    <t>Arcane Background</t>
  </si>
  <si>
    <t>Arcane Resistance</t>
  </si>
  <si>
    <t>Imp. Arcane Res</t>
  </si>
  <si>
    <t>Very Attractive</t>
  </si>
  <si>
    <t>Beast Master</t>
  </si>
  <si>
    <t>Command Presence</t>
  </si>
  <si>
    <t>Improved Extraction</t>
  </si>
  <si>
    <t>Fast Healer</t>
  </si>
  <si>
    <t>First Strike</t>
  </si>
  <si>
    <t>Hard to Kill</t>
  </si>
  <si>
    <t>Holy/Unholy Warrior</t>
  </si>
  <si>
    <t>Liquid Courage</t>
  </si>
  <si>
    <t>Great Luck</t>
  </si>
  <si>
    <t>Martial Artist</t>
  </si>
  <si>
    <t>Natural Leader</t>
  </si>
  <si>
    <t>Nerves of Steel</t>
  </si>
  <si>
    <t>Quick Draw</t>
  </si>
  <si>
    <t>Filthy Rich</t>
  </si>
  <si>
    <t>Steady Hands</t>
  </si>
  <si>
    <t>Strong Willed</t>
  </si>
  <si>
    <t>Trademark Weapon</t>
  </si>
  <si>
    <t>Hold the Line!</t>
  </si>
  <si>
    <t>Improvisational Fighter</t>
  </si>
  <si>
    <t>Level Headed</t>
  </si>
  <si>
    <t>Imp. Level Headed</t>
  </si>
  <si>
    <t>Rock and Roll!</t>
  </si>
  <si>
    <t>Soul Drain</t>
  </si>
  <si>
    <t>Beast Bond</t>
  </si>
  <si>
    <t>Improved Block</t>
  </si>
  <si>
    <t>Combat Reflexes</t>
  </si>
  <si>
    <t>Common Bond</t>
  </si>
  <si>
    <t>Improved Counterattack</t>
  </si>
  <si>
    <t>Danger Sense</t>
  </si>
  <si>
    <t>Dead Shot</t>
  </si>
  <si>
    <t>Improved Dodge</t>
  </si>
  <si>
    <t>Imp. First Strike</t>
  </si>
  <si>
    <t>Imp. Frenzy</t>
  </si>
  <si>
    <t>Giant Killer</t>
  </si>
  <si>
    <t>Harder to Kill</t>
  </si>
  <si>
    <t>Killer Instinct</t>
  </si>
  <si>
    <t>Leader of Men</t>
  </si>
  <si>
    <t>Improved Martial Artist</t>
  </si>
  <si>
    <t>Martial Arts Master</t>
  </si>
  <si>
    <t>Mighty Blow</t>
  </si>
  <si>
    <t>Imp. Nerves of Steel</t>
  </si>
  <si>
    <t>No Mercy</t>
  </si>
  <si>
    <t>Imp. Sweep</t>
  </si>
  <si>
    <t>Tough as Nails</t>
  </si>
  <si>
    <t>Imp. Tough as Nails</t>
  </si>
  <si>
    <t>Imp. Tr. Weapon</t>
  </si>
  <si>
    <t>Weapon Master</t>
  </si>
  <si>
    <t>Master of Arms</t>
  </si>
  <si>
    <t>ATTRIBUTES</t>
  </si>
  <si>
    <t>ROSTER</t>
  </si>
  <si>
    <t>Notes</t>
  </si>
  <si>
    <t>Cha.</t>
  </si>
  <si>
    <t>Tough.</t>
  </si>
  <si>
    <t>Custom_Gladiator_1</t>
  </si>
  <si>
    <t>Custom_Gladiator_2</t>
  </si>
  <si>
    <t>Custom_Gladiator_3</t>
  </si>
  <si>
    <t>Custom_Gladiator_4</t>
  </si>
  <si>
    <t>Custom_Gladiator_5</t>
  </si>
  <si>
    <t>Custom_Gladiator_6</t>
  </si>
  <si>
    <t>Default</t>
  </si>
  <si>
    <t>Weapon Die</t>
  </si>
  <si>
    <t>Edge_1</t>
  </si>
  <si>
    <t>Edge_2</t>
  </si>
  <si>
    <t>Edge_3</t>
  </si>
  <si>
    <t>Edge_4</t>
  </si>
  <si>
    <t>Edge_5</t>
  </si>
  <si>
    <t>Edge_6</t>
  </si>
  <si>
    <t>Edge_7</t>
  </si>
  <si>
    <t>Edge_8</t>
  </si>
  <si>
    <t>No. Special Abilities</t>
  </si>
  <si>
    <t>Armour</t>
  </si>
  <si>
    <t>Base Toughness</t>
  </si>
  <si>
    <t>Lookup</t>
  </si>
  <si>
    <t>Max</t>
  </si>
  <si>
    <t>Level</t>
  </si>
  <si>
    <t>Multiplier</t>
  </si>
  <si>
    <t>Earnt</t>
  </si>
  <si>
    <t>Items on a red background are invalid selections, see the comments for guidance</t>
  </si>
  <si>
    <t>Agitator</t>
  </si>
  <si>
    <t>Hostile Asset</t>
  </si>
  <si>
    <t>Augur</t>
  </si>
  <si>
    <t>Single use</t>
  </si>
  <si>
    <t>Courtesan</t>
  </si>
  <si>
    <t>Excellent Weapon/Armor</t>
  </si>
  <si>
    <t>Item</t>
  </si>
  <si>
    <t>Guard</t>
  </si>
  <si>
    <t>Guard Captain</t>
  </si>
  <si>
    <t>Lanista</t>
  </si>
  <si>
    <t>Lotusmaster</t>
  </si>
  <si>
    <t>Match-Fixer</t>
  </si>
  <si>
    <t>Mercenary</t>
  </si>
  <si>
    <t>Poisoner</t>
  </si>
  <si>
    <t>Spy</t>
  </si>
  <si>
    <t>Warlock</t>
  </si>
  <si>
    <t>Assets</t>
  </si>
  <si>
    <t>Mod. Cost</t>
  </si>
  <si>
    <t>True / False</t>
  </si>
  <si>
    <t>Arena Points Spent</t>
  </si>
  <si>
    <t>Assets Spend</t>
  </si>
  <si>
    <t>Purchased</t>
  </si>
  <si>
    <t>Variable - See Roster</t>
  </si>
  <si>
    <t>ASSETS</t>
  </si>
  <si>
    <t>Cost Per Unit</t>
  </si>
  <si>
    <t>7 (2)</t>
  </si>
  <si>
    <t>Brute, Combat Reflexes, Frenzy, Tooth and Nail</t>
  </si>
  <si>
    <t>6 (1)</t>
  </si>
  <si>
    <t>7 (1)</t>
  </si>
  <si>
    <t>Block, Gladiator (Beast Warrior), Harras, Hold the Line!</t>
  </si>
  <si>
    <t>d8 (A)</t>
  </si>
  <si>
    <t>Gear</t>
  </si>
  <si>
    <t>Base Gear</t>
  </si>
  <si>
    <t>Additional Gear</t>
  </si>
  <si>
    <t>Bite: Str+d6</t>
  </si>
  <si>
    <t>Bone Breaker, Fleet-Footed, Pack Tactics</t>
  </si>
  <si>
    <t>Longsword (Str+d8), Medium Half Armour (+2), Medium Bladed Shield (+1 Parry)</t>
  </si>
  <si>
    <t>Season of Blood
Team Roster</t>
  </si>
  <si>
    <t>GEAR</t>
  </si>
  <si>
    <t>Spear (Str+d6), Dagger (Str+d4), Light Armour (+1), Animal Companion</t>
  </si>
  <si>
    <t>2 x Dagger (Str+d4)</t>
  </si>
  <si>
    <t>d6 (A)</t>
  </si>
  <si>
    <t>Fleet-Footed, Reptile Reactions</t>
  </si>
  <si>
    <t>Bite: Str+d6, AP1, Bony Plates - Armour (+1)</t>
  </si>
  <si>
    <t>Claws: Str+d6</t>
  </si>
  <si>
    <t>Pounce, Quick</t>
  </si>
  <si>
    <t>Combat Reflexes, First Strike, Gladiator (Bestiarius), Quick</t>
  </si>
  <si>
    <t>Spear (Str+d6, Reach 1), Light Armour (+1), Medium Shield (+1 Parry)</t>
  </si>
  <si>
    <t>Maul (Str+d10, AP1, -1 Parry, 2H), Blind Helm (+3, causes Blind)</t>
  </si>
  <si>
    <t>Alertness, Improved Sweep, Size +1, Extended Perception</t>
  </si>
  <si>
    <t>Acrobat, Attractive, Fleet-Footed- Gladiator (Bull Dancer), Luck, Quick</t>
  </si>
  <si>
    <t>Beat Back, Block, Command, Gladiator (Caldeian Fencer), First Strike</t>
  </si>
  <si>
    <t>Caldeian Sabre (Str+d6), Caldeian Dagger (Str+d4, +1 Parry), Caldeian Officer's Helm (+2), Light Armour (+1)</t>
  </si>
  <si>
    <t>Block, Gladiator (Caled Spearman), Sweep</t>
  </si>
  <si>
    <t>Spear (Str+d6, +1 Parry, Reach 2, 2H), loincloth, tattoos</t>
  </si>
  <si>
    <t>Red Leather bikini</t>
  </si>
  <si>
    <t>Block, Combat Reflexes, Dodge, Gladiator (Cavalryman)</t>
  </si>
  <si>
    <t>Spear (Str+d6, Reach 1), Small Shield (+1 Parry), Light armour (+1), Riding Horse</t>
  </si>
  <si>
    <t>Arena Chain (Str+d8, Reach 2, Ignore Parry bonus, -1 parry, 2H), Hooked Half Medium Armour (+2, +1 if hit with Raise)</t>
  </si>
  <si>
    <t>Block, Death Grip, Gladiator (Chain Fighter)</t>
  </si>
  <si>
    <t>Dodge, Marksman, Trained Thrower (Bow)</t>
  </si>
  <si>
    <t>Bow (2d6, 12/24/48), Dagger (Str+d4), Light Armour (+1)</t>
  </si>
  <si>
    <t>Charioteer, Improved Dodge, Steady Hands</t>
  </si>
  <si>
    <t>Whip (Str, Reach 2), Light Armour (+1), Small Shield (+1 Parry), Arena Chariot (see GE page 101), 2 Horses</t>
  </si>
  <si>
    <t>Long Whip (Str, Reach 4), Medium Armour (+2), Arena Chariot (see GE p101), 2 x Horses</t>
  </si>
  <si>
    <t>Chariotter, Death Grip, Level Headed, Steady Hands, Drag Along the Ground, Slashing Death</t>
  </si>
  <si>
    <t>First Strike, Gladiator (Retired)</t>
  </si>
  <si>
    <t>Disk Thrower</t>
  </si>
  <si>
    <t>Ambidexterity, Gladiator (Disk Thrower), Two Fisted, Quick Draw</t>
  </si>
  <si>
    <t>4 x Chakram (Str+d4, 6/12/24), 2 x Spiked Chakram (Str+d4, 4/8/16, -1 Throwing, +1 damage &amp; +1 Parry in melee)</t>
  </si>
  <si>
    <t>9 (3)</t>
  </si>
  <si>
    <t>Block, Counterattack, Gladiator (Myrmidon), Sweep</t>
  </si>
  <si>
    <t>Longsword (Str+d8), Large Shield (+2 Parry), Heavy Armour (+3), Gladiator Helm (+3, -1 Notice)</t>
  </si>
  <si>
    <t>Brawler, Gladiator (Pugulist), Improved Frenzy, Iron Will</t>
  </si>
  <si>
    <t>Iron Fist (Str+d4+2), Small Shield (+1 Parry)</t>
  </si>
  <si>
    <t>Ambidexterity, Block, Death Grip, Gladiator (Retiarius)</t>
  </si>
  <si>
    <t>Trident (Str+d6, Reach 1), Combat Net (+2 to Grapple rolls, Reach 2) Gladiator Helm (+3, -1 to Notice rolls)</t>
  </si>
  <si>
    <t>Fleet-Footed, Extraction, Gladiator (Skirmisher), Steady Hands</t>
  </si>
  <si>
    <t>Bow (2d6, 12/24/48), Gladiator armguard (+1 Parry), Leather Greaves (+1 Legs only)</t>
  </si>
  <si>
    <t>Fleet-Footed, Gladiator (Spear Runner), Improved Frenzy</t>
  </si>
  <si>
    <t>Spear (Str+d6, +1 Parry, Reach 2, 2H), 3 x Javelins (Str+d6, 4/8/16), loincloth</t>
  </si>
  <si>
    <t>Attractive, Dodge, First Strike, Rain of Steel, Pleasure Girl, Poisonous Saliva, Poison Resistance</t>
  </si>
  <si>
    <t>Short Sword (Str+d6), Small Shield (+1 Parry), Medium Armour (+2), 3 x Throwing Dagger (Str+d4, 3/6/9, +1 Throwing, -1 Fighting)</t>
  </si>
  <si>
    <t>Block, Counterattack, Distract, Gladiator (Swordsman)</t>
  </si>
  <si>
    <t>Short Sword (str+d6), Medium Shield (+2 Parry), Gladiator armguard (+1 Parry), Gladiator Helm (+3, -1 Notice rolls)</t>
  </si>
  <si>
    <t>Combat Reflexes, Gladiator (Tusk Fighter), Nerves of Steel, Tooth and Nail, Two-Fisted</t>
  </si>
  <si>
    <t>2 x Iron Fists (Str+d4), Gladiator Helm (+3, -1 Notice rolls)</t>
  </si>
  <si>
    <t>Acrobat, Ambidexterity, Distract, Gladiator (Twin Master), Two Fisted</t>
  </si>
  <si>
    <t>This sheet is designed to be used with Beasts and Barbarians suppliment, Gladiators of the Dominon, to use this you require a copy of this suppliment, a copy of Beasts and Barbarians Golden Edition, and the Savage Worlds Deluxe core rulebook</t>
  </si>
  <si>
    <t>The Print Sheet is designed to output on 2 sheets of A4 paper to provide quick reference during play</t>
  </si>
  <si>
    <t>As your team progresses, you can award increases to your attributes or skills via the "Mod" column on the Roster Selection tab. This will automatically increase the relevant statistic on the Print Sheet tab. Additionally, you can select extra Edges and add more Gear to your fighter through the relevant sections on the Roster Sheet.</t>
  </si>
  <si>
    <t>Tricarnian</t>
  </si>
  <si>
    <t>Regular</t>
  </si>
  <si>
    <t>Quartermaster</t>
  </si>
  <si>
    <t>Born in the Saddle</t>
  </si>
  <si>
    <t>Brute</t>
  </si>
  <si>
    <t>Buffalo Rider</t>
  </si>
  <si>
    <t>Fallen Noble</t>
  </si>
  <si>
    <t>Gladiator, Former</t>
  </si>
  <si>
    <t>Ghoulblood</t>
  </si>
  <si>
    <t>Hoplite Training</t>
  </si>
  <si>
    <t>Savage</t>
  </si>
  <si>
    <t>Armor Use</t>
  </si>
  <si>
    <t>Distract</t>
  </si>
  <si>
    <t>Loincloth Hero</t>
  </si>
  <si>
    <t>Loincloth God</t>
  </si>
  <si>
    <t>One Hand and a Half</t>
  </si>
  <si>
    <t>Strong Arm</t>
  </si>
  <si>
    <t>Tooth and Nail</t>
  </si>
  <si>
    <t>Amazon</t>
  </si>
  <si>
    <t>Dancing Witch/Warlock</t>
  </si>
  <si>
    <t>Monk</t>
  </si>
  <si>
    <t>Priest/Philosopher</t>
  </si>
  <si>
    <t>Sage</t>
  </si>
  <si>
    <t>Treasure Hunter</t>
  </si>
  <si>
    <t>Trained Thrower</t>
  </si>
  <si>
    <t>Helper</t>
  </si>
  <si>
    <t>Temptress</t>
  </si>
  <si>
    <t>Watch your Back!</t>
  </si>
  <si>
    <t>GE</t>
  </si>
  <si>
    <t>CoJ</t>
  </si>
  <si>
    <t>Source</t>
  </si>
  <si>
    <t>SWD</t>
  </si>
  <si>
    <t>Beggar's Gift</t>
  </si>
  <si>
    <t>Night Eyes</t>
  </si>
  <si>
    <t>Street Rat</t>
  </si>
  <si>
    <t>Beat Back</t>
  </si>
  <si>
    <t>Cloak Hero/Heroine</t>
  </si>
  <si>
    <t>Cloak Master/Mistress</t>
  </si>
  <si>
    <t>Harass</t>
  </si>
  <si>
    <t>Nimble Strike</t>
  </si>
  <si>
    <t>Rain of Steel</t>
  </si>
  <si>
    <t>Cat Burglar</t>
  </si>
  <si>
    <t>Gladiators are entered on the Roster Selection tab, and you can also specify details about your team and league, Select any assets that are inplay from the Assets tab (except Mercenary's which are added like a regular gladiator).
If you wish to use your PC, or design your own gladiator, you can do so on the Custom Gladiators tab, NB: Arcane Backgrounds have deliberately been omitted, select the generic AB, and Power Edge place holders</t>
  </si>
  <si>
    <t>Falcolner</t>
  </si>
  <si>
    <t>Jan Tong Tattoo</t>
  </si>
  <si>
    <t>Poet</t>
  </si>
  <si>
    <t>Master of Disguise</t>
  </si>
  <si>
    <t>Still Got One</t>
  </si>
  <si>
    <t>Born in the Pits</t>
  </si>
  <si>
    <t>GloD</t>
  </si>
  <si>
    <t>Death Grip</t>
  </si>
  <si>
    <t>Gory Fighter</t>
  </si>
  <si>
    <t>Shaft Master</t>
  </si>
  <si>
    <t>Shield Warrior</t>
  </si>
  <si>
    <t>Gladiator, Beast Warrior</t>
  </si>
  <si>
    <t>Gladiator, Bestiarius</t>
  </si>
  <si>
    <t>Gladiator, Bull Dancer</t>
  </si>
  <si>
    <t>Gladiator, Caled Spearman</t>
  </si>
  <si>
    <t>Gladiator, Cavalryman</t>
  </si>
  <si>
    <t>Gladiator, Chain fighter</t>
  </si>
  <si>
    <t>Gladiator, Disk Fighter</t>
  </si>
  <si>
    <t>Gladiator, Myrmidon</t>
  </si>
  <si>
    <t>Gladiator, Pugilist</t>
  </si>
  <si>
    <t>Gladiator, Retiarius</t>
  </si>
  <si>
    <t>Gladiator, Skirmisher</t>
  </si>
  <si>
    <t>Gladiator, Spear Runner</t>
  </si>
  <si>
    <t>Gladiator, Swordsman</t>
  </si>
  <si>
    <t>Gladiator, Tusk Fighter</t>
  </si>
  <si>
    <t>Gladiator, Twin Master</t>
  </si>
  <si>
    <t>Gladiator, Caldeian Fencer</t>
  </si>
  <si>
    <t>Pit Trained</t>
  </si>
  <si>
    <t>Gentle Touch</t>
  </si>
  <si>
    <t>Soul Eater</t>
  </si>
  <si>
    <t>Burned Hand of Tosar</t>
  </si>
  <si>
    <t>Count the Deaths!</t>
  </si>
  <si>
    <t>Hero of the Pits</t>
  </si>
  <si>
    <t>Generic</t>
  </si>
  <si>
    <t>New Power</t>
  </si>
  <si>
    <t>Power Edge</t>
  </si>
  <si>
    <t>Base toughness</t>
  </si>
  <si>
    <t>This game references the Savage Worlds game system, available from Pinnacle Entertainment Group at www.peginc.com. Savage Worlds and all associated logos and trademarks are copyrights of Pinnacle Entertainment
Group. Used with permission. Pinnacle makes no representation or warranty as to the quality, viability, or suitability for purpose of this product. Some artwork copyright Michael Hammes and Philip Reed, used under license. www.roninarts.com
©2011 Gramel Justyna Koryś, Beasts and Barbarians, Dread Star Dominions and all related marks and logos are trademarks of Gramel Justyna Koryś. All Rights Reserved.
Produced under license by Studio 2 Publishing, Inc. The Studio 2 logo is a trademark of Studio 2 Publishing, Inc. All rights reserved.</t>
  </si>
</sst>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Calibri"/>
      <family val="2"/>
      <scheme val="minor"/>
    </font>
    <font>
      <b/>
      <sz val="11"/>
      <color theme="1"/>
      <name val="Calibri"/>
      <family val="2"/>
      <scheme val="minor"/>
    </font>
    <font>
      <i/>
      <sz val="11"/>
      <color theme="1"/>
      <name val="Calibri"/>
      <family val="2"/>
      <scheme val="minor"/>
    </font>
    <font>
      <sz val="9"/>
      <color indexed="81"/>
      <name val="Tahoma"/>
      <family val="2"/>
    </font>
    <font>
      <sz val="11"/>
      <color theme="0"/>
      <name val="Calibri"/>
      <family val="2"/>
      <scheme val="minor"/>
    </font>
    <font>
      <b/>
      <sz val="16"/>
      <color theme="1"/>
      <name val="Calibri"/>
      <family val="2"/>
      <scheme val="minor"/>
    </font>
    <font>
      <b/>
      <sz val="10"/>
      <color theme="1"/>
      <name val="Calibri"/>
      <family val="2"/>
      <scheme val="minor"/>
    </font>
    <font>
      <sz val="10"/>
      <color theme="1"/>
      <name val="Calibri"/>
      <family val="2"/>
      <scheme val="minor"/>
    </font>
    <font>
      <sz val="11"/>
      <name val="Calibri"/>
      <family val="2"/>
      <scheme val="minor"/>
    </font>
  </fonts>
  <fills count="6">
    <fill>
      <patternFill patternType="none"/>
    </fill>
    <fill>
      <patternFill patternType="gray125"/>
    </fill>
    <fill>
      <patternFill patternType="solid">
        <fgColor theme="2" tint="-9.9978637043366805E-2"/>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s>
  <borders count="50">
    <border>
      <left/>
      <right/>
      <top/>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top/>
      <bottom style="thin">
        <color auto="1"/>
      </bottom>
      <diagonal/>
    </border>
    <border>
      <left/>
      <right style="thin">
        <color auto="1"/>
      </right>
      <top style="medium">
        <color auto="1"/>
      </top>
      <bottom style="medium">
        <color auto="1"/>
      </bottom>
      <diagonal/>
    </border>
    <border>
      <left style="medium">
        <color auto="1"/>
      </left>
      <right/>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thin">
        <color auto="1"/>
      </top>
      <bottom style="thin">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style="thin">
        <color auto="1"/>
      </top>
      <bottom style="thin">
        <color auto="1"/>
      </bottom>
      <diagonal/>
    </border>
    <border>
      <left style="thin">
        <color auto="1"/>
      </left>
      <right style="thin">
        <color auto="1"/>
      </right>
      <top style="medium">
        <color auto="1"/>
      </top>
      <bottom style="medium">
        <color auto="1"/>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style="thin">
        <color auto="1"/>
      </left>
      <right/>
      <top/>
      <bottom/>
      <diagonal/>
    </border>
    <border>
      <left style="thin">
        <color auto="1"/>
      </left>
      <right/>
      <top/>
      <bottom style="medium">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s>
  <cellStyleXfs count="1">
    <xf numFmtId="0" fontId="0" fillId="0" borderId="0"/>
  </cellStyleXfs>
  <cellXfs count="160">
    <xf numFmtId="0" fontId="0" fillId="0" borderId="0" xfId="0"/>
    <xf numFmtId="0" fontId="1" fillId="0" borderId="9" xfId="0" applyFont="1" applyBorder="1" applyAlignment="1">
      <alignment horizontal="center"/>
    </xf>
    <xf numFmtId="0" fontId="1" fillId="0" borderId="10" xfId="0" applyFont="1" applyBorder="1"/>
    <xf numFmtId="0" fontId="0" fillId="0" borderId="11" xfId="0" applyBorder="1"/>
    <xf numFmtId="0" fontId="0" fillId="0" borderId="12" xfId="0" applyBorder="1"/>
    <xf numFmtId="0" fontId="0" fillId="0" borderId="13" xfId="0" applyBorder="1"/>
    <xf numFmtId="0" fontId="0" fillId="0" borderId="14" xfId="0" applyFont="1" applyBorder="1"/>
    <xf numFmtId="0" fontId="0" fillId="0" borderId="12" xfId="0" applyFont="1" applyBorder="1"/>
    <xf numFmtId="0" fontId="1" fillId="0" borderId="8" xfId="0" applyFont="1" applyBorder="1" applyAlignment="1">
      <alignment horizontal="center"/>
    </xf>
    <xf numFmtId="0" fontId="0" fillId="0" borderId="16" xfId="0" applyBorder="1"/>
    <xf numFmtId="0" fontId="1" fillId="0" borderId="0" xfId="0" applyFont="1" applyAlignment="1">
      <alignment vertical="center" wrapText="1"/>
    </xf>
    <xf numFmtId="0" fontId="1" fillId="0" borderId="0" xfId="0" applyFont="1" applyAlignment="1">
      <alignment vertical="center" wrapText="1"/>
    </xf>
    <xf numFmtId="0" fontId="0" fillId="0" borderId="0" xfId="0" applyAlignment="1">
      <alignment vertical="center" wrapText="1"/>
    </xf>
    <xf numFmtId="0" fontId="0" fillId="0" borderId="0" xfId="0" applyAlignment="1">
      <alignment horizontal="right"/>
    </xf>
    <xf numFmtId="0" fontId="1" fillId="0" borderId="1" xfId="0" applyFont="1" applyBorder="1"/>
    <xf numFmtId="0" fontId="0" fillId="3" borderId="2" xfId="0" applyFill="1" applyBorder="1" applyAlignment="1">
      <alignment horizontal="center"/>
    </xf>
    <xf numFmtId="0" fontId="0" fillId="3" borderId="4" xfId="0" applyFill="1" applyBorder="1" applyAlignment="1">
      <alignment horizontal="center"/>
    </xf>
    <xf numFmtId="0" fontId="0" fillId="3" borderId="6" xfId="0" applyFill="1" applyBorder="1" applyAlignment="1">
      <alignment horizontal="center"/>
    </xf>
    <xf numFmtId="0" fontId="0" fillId="3" borderId="21" xfId="0" applyFill="1" applyBorder="1" applyAlignment="1">
      <alignment wrapText="1"/>
    </xf>
    <xf numFmtId="0" fontId="0" fillId="3" borderId="21" xfId="0" applyFill="1" applyBorder="1" applyAlignment="1">
      <alignment wrapText="1"/>
    </xf>
    <xf numFmtId="0" fontId="0" fillId="0" borderId="19" xfId="0" applyBorder="1"/>
    <xf numFmtId="0" fontId="0" fillId="0" borderId="23" xfId="0" applyBorder="1"/>
    <xf numFmtId="0" fontId="0" fillId="0" borderId="22" xfId="0" applyFill="1" applyBorder="1" applyAlignment="1">
      <alignment vertical="top"/>
    </xf>
    <xf numFmtId="0" fontId="1" fillId="0" borderId="11" xfId="0" applyFont="1" applyBorder="1"/>
    <xf numFmtId="0" fontId="1" fillId="0" borderId="0" xfId="0" applyFont="1" applyAlignment="1">
      <alignment vertical="center" wrapText="1"/>
    </xf>
    <xf numFmtId="0" fontId="0" fillId="0" borderId="0" xfId="0" applyAlignment="1">
      <alignment vertical="center" wrapText="1"/>
    </xf>
    <xf numFmtId="0" fontId="1" fillId="0" borderId="0" xfId="0" applyFont="1"/>
    <xf numFmtId="0" fontId="0" fillId="0" borderId="0" xfId="0" applyFont="1" applyAlignment="1">
      <alignment vertical="center" wrapText="1"/>
    </xf>
    <xf numFmtId="0" fontId="1" fillId="0" borderId="0" xfId="0" applyFont="1" applyAlignment="1">
      <alignment horizontal="right"/>
    </xf>
    <xf numFmtId="0" fontId="0" fillId="0" borderId="0" xfId="0" applyAlignment="1">
      <alignment horizontal="center"/>
    </xf>
    <xf numFmtId="0" fontId="1" fillId="0" borderId="25" xfId="0" applyFont="1" applyBorder="1" applyAlignment="1">
      <alignment horizontal="center"/>
    </xf>
    <xf numFmtId="0" fontId="0" fillId="0" borderId="0" xfId="0" applyBorder="1" applyAlignment="1">
      <alignment wrapText="1"/>
    </xf>
    <xf numFmtId="0" fontId="1" fillId="0" borderId="36" xfId="0" applyFont="1" applyBorder="1" applyAlignment="1">
      <alignment horizontal="center"/>
    </xf>
    <xf numFmtId="0" fontId="0" fillId="0" borderId="0" xfId="0" applyAlignment="1"/>
    <xf numFmtId="0" fontId="0" fillId="2" borderId="21" xfId="0" applyFill="1" applyBorder="1" applyAlignment="1" applyProtection="1">
      <alignment wrapText="1"/>
      <protection locked="0"/>
    </xf>
    <xf numFmtId="0" fontId="0" fillId="2" borderId="5" xfId="0" applyFill="1" applyBorder="1" applyProtection="1">
      <protection locked="0"/>
    </xf>
    <xf numFmtId="0" fontId="0" fillId="2" borderId="3" xfId="0" applyFill="1" applyBorder="1" applyProtection="1">
      <protection locked="0"/>
    </xf>
    <xf numFmtId="0" fontId="0" fillId="2" borderId="7" xfId="0" applyFill="1" applyBorder="1" applyProtection="1">
      <protection locked="0"/>
    </xf>
    <xf numFmtId="0" fontId="0" fillId="0" borderId="0" xfId="0" applyAlignment="1">
      <alignment horizontal="left"/>
    </xf>
    <xf numFmtId="0" fontId="0" fillId="0" borderId="33" xfId="0" applyFill="1" applyBorder="1" applyAlignment="1">
      <alignment vertical="top" wrapText="1"/>
    </xf>
    <xf numFmtId="0" fontId="1" fillId="0" borderId="8" xfId="0" applyFont="1" applyBorder="1"/>
    <xf numFmtId="0" fontId="0" fillId="0" borderId="2" xfId="0" applyBorder="1"/>
    <xf numFmtId="0" fontId="0" fillId="0" borderId="4" xfId="0" applyBorder="1"/>
    <xf numFmtId="0" fontId="0" fillId="0" borderId="6" xfId="0" applyBorder="1"/>
    <xf numFmtId="0" fontId="0" fillId="3" borderId="37" xfId="0" applyFill="1" applyBorder="1" applyAlignment="1">
      <alignment horizontal="center"/>
    </xf>
    <xf numFmtId="0" fontId="0" fillId="3" borderId="38" xfId="0" applyFill="1" applyBorder="1" applyAlignment="1">
      <alignment horizontal="center"/>
    </xf>
    <xf numFmtId="0" fontId="0" fillId="3" borderId="39" xfId="0" applyFill="1" applyBorder="1" applyAlignment="1">
      <alignment horizontal="center"/>
    </xf>
    <xf numFmtId="0" fontId="1" fillId="0" borderId="25" xfId="0" applyFont="1" applyFill="1" applyBorder="1" applyAlignment="1">
      <alignment horizontal="center"/>
    </xf>
    <xf numFmtId="0" fontId="0" fillId="0" borderId="40" xfId="0" applyBorder="1"/>
    <xf numFmtId="0" fontId="0" fillId="3" borderId="41" xfId="0" applyFill="1" applyBorder="1" applyAlignment="1">
      <alignment horizontal="center"/>
    </xf>
    <xf numFmtId="0" fontId="0" fillId="3" borderId="43" xfId="0" applyFill="1" applyBorder="1" applyAlignment="1">
      <alignment horizontal="center"/>
    </xf>
    <xf numFmtId="0" fontId="0" fillId="3" borderId="44" xfId="0" applyFill="1" applyBorder="1" applyAlignment="1">
      <alignment horizontal="center"/>
    </xf>
    <xf numFmtId="0" fontId="0" fillId="3" borderId="45" xfId="0" applyFill="1" applyBorder="1" applyAlignment="1">
      <alignment horizontal="center"/>
    </xf>
    <xf numFmtId="0" fontId="0" fillId="3" borderId="3" xfId="0" applyFill="1" applyBorder="1" applyAlignment="1">
      <alignment horizontal="left"/>
    </xf>
    <xf numFmtId="0" fontId="0" fillId="3" borderId="5" xfId="0" applyFill="1" applyBorder="1" applyAlignment="1">
      <alignment horizontal="left"/>
    </xf>
    <xf numFmtId="0" fontId="0" fillId="3" borderId="42" xfId="0" applyFill="1" applyBorder="1" applyAlignment="1">
      <alignment horizontal="left"/>
    </xf>
    <xf numFmtId="0" fontId="0" fillId="3" borderId="7" xfId="0" applyFill="1" applyBorder="1" applyAlignment="1">
      <alignment horizontal="left"/>
    </xf>
    <xf numFmtId="0" fontId="4" fillId="0" borderId="30" xfId="0" applyFont="1" applyBorder="1"/>
    <xf numFmtId="0" fontId="0" fillId="2" borderId="19" xfId="0" applyFill="1" applyBorder="1" applyAlignment="1" applyProtection="1">
      <alignment horizontal="left" wrapText="1"/>
      <protection locked="0"/>
    </xf>
    <xf numFmtId="0" fontId="0" fillId="2" borderId="19" xfId="0" applyFill="1" applyBorder="1" applyAlignment="1" applyProtection="1">
      <alignment horizontal="left"/>
      <protection locked="0"/>
    </xf>
    <xf numFmtId="0" fontId="0" fillId="2" borderId="23" xfId="0" applyFill="1" applyBorder="1" applyAlignment="1" applyProtection="1">
      <alignment horizontal="left"/>
      <protection locked="0"/>
    </xf>
    <xf numFmtId="0" fontId="1" fillId="3" borderId="19" xfId="0" applyFont="1" applyFill="1" applyBorder="1" applyProtection="1"/>
    <xf numFmtId="0" fontId="0" fillId="3" borderId="19" xfId="0" applyFill="1" applyBorder="1" applyAlignment="1" applyProtection="1">
      <alignment horizontal="left"/>
    </xf>
    <xf numFmtId="0" fontId="0" fillId="2" borderId="37" xfId="0" applyFill="1" applyBorder="1" applyAlignment="1" applyProtection="1">
      <alignment horizontal="center"/>
      <protection locked="0"/>
    </xf>
    <xf numFmtId="0" fontId="0" fillId="2" borderId="38" xfId="0" applyFill="1" applyBorder="1" applyAlignment="1" applyProtection="1">
      <alignment horizontal="center"/>
      <protection locked="0"/>
    </xf>
    <xf numFmtId="0" fontId="0" fillId="2" borderId="41" xfId="0" applyFill="1" applyBorder="1" applyAlignment="1" applyProtection="1">
      <alignment horizontal="center"/>
      <protection locked="0"/>
    </xf>
    <xf numFmtId="0" fontId="0" fillId="2" borderId="0" xfId="0" applyFill="1" applyAlignment="1">
      <alignment wrapText="1"/>
    </xf>
    <xf numFmtId="0" fontId="0" fillId="3" borderId="0" xfId="0" applyFill="1" applyAlignment="1">
      <alignment wrapText="1"/>
    </xf>
    <xf numFmtId="0" fontId="0" fillId="4" borderId="0" xfId="0" applyFill="1" applyAlignment="1">
      <alignment wrapText="1"/>
    </xf>
    <xf numFmtId="0" fontId="0" fillId="0" borderId="0" xfId="0" applyAlignment="1">
      <alignment wrapText="1"/>
    </xf>
    <xf numFmtId="0" fontId="1" fillId="0" borderId="0" xfId="0" applyFont="1" applyBorder="1" applyAlignment="1">
      <alignment horizontal="center" vertical="center" wrapText="1"/>
    </xf>
    <xf numFmtId="0" fontId="1" fillId="0" borderId="0" xfId="0" applyFont="1" applyBorder="1"/>
    <xf numFmtId="0" fontId="0" fillId="0" borderId="0" xfId="0" applyBorder="1" applyAlignment="1">
      <alignment vertical="top" wrapText="1"/>
    </xf>
    <xf numFmtId="0" fontId="6" fillId="0" borderId="1" xfId="0" applyFont="1" applyBorder="1"/>
    <xf numFmtId="0" fontId="6" fillId="0" borderId="15" xfId="0" applyFont="1" applyBorder="1"/>
    <xf numFmtId="0" fontId="6" fillId="0" borderId="25" xfId="0" applyFont="1" applyBorder="1"/>
    <xf numFmtId="0" fontId="6" fillId="0" borderId="25" xfId="0" applyFont="1" applyBorder="1" applyAlignment="1">
      <alignment horizontal="center"/>
    </xf>
    <xf numFmtId="0" fontId="6" fillId="0" borderId="36" xfId="0" applyFont="1" applyBorder="1" applyAlignment="1">
      <alignment horizontal="center"/>
    </xf>
    <xf numFmtId="0" fontId="7" fillId="0" borderId="8" xfId="0" applyFont="1" applyBorder="1"/>
    <xf numFmtId="0" fontId="7" fillId="0" borderId="25" xfId="0" applyFont="1" applyBorder="1"/>
    <xf numFmtId="0" fontId="7" fillId="0" borderId="25" xfId="0" applyFont="1" applyBorder="1" applyAlignment="1">
      <alignment horizontal="center"/>
    </xf>
    <xf numFmtId="0" fontId="7" fillId="0" borderId="9" xfId="0" applyFont="1" applyBorder="1" applyAlignment="1">
      <alignment horizontal="center"/>
    </xf>
    <xf numFmtId="0" fontId="6" fillId="0" borderId="17" xfId="0" applyFont="1" applyBorder="1"/>
    <xf numFmtId="0" fontId="6" fillId="0" borderId="34" xfId="0" applyFont="1" applyBorder="1"/>
    <xf numFmtId="0" fontId="6" fillId="0" borderId="35" xfId="0" applyFont="1" applyBorder="1"/>
    <xf numFmtId="0" fontId="6" fillId="0" borderId="8" xfId="0" applyFont="1" applyBorder="1" applyAlignment="1">
      <alignment horizontal="left" vertical="center"/>
    </xf>
    <xf numFmtId="0" fontId="6" fillId="0" borderId="8" xfId="0" applyFont="1" applyBorder="1" applyAlignment="1">
      <alignment horizontal="left" vertical="center" wrapText="1"/>
    </xf>
    <xf numFmtId="0" fontId="7" fillId="0" borderId="21" xfId="0" applyFont="1" applyBorder="1" applyAlignment="1">
      <alignment horizontal="center" vertical="center"/>
    </xf>
    <xf numFmtId="0" fontId="6" fillId="0" borderId="8" xfId="0" applyFont="1" applyBorder="1" applyAlignment="1">
      <alignment horizontal="right" vertical="center" wrapText="1"/>
    </xf>
    <xf numFmtId="0" fontId="0" fillId="0" borderId="48" xfId="0" applyBorder="1"/>
    <xf numFmtId="0" fontId="0" fillId="2" borderId="48" xfId="0" applyFill="1" applyBorder="1" applyAlignment="1" applyProtection="1">
      <alignment horizontal="left"/>
      <protection locked="0"/>
    </xf>
    <xf numFmtId="0" fontId="0" fillId="0" borderId="0" xfId="0" quotePrefix="1" applyAlignment="1">
      <alignment horizontal="center"/>
    </xf>
    <xf numFmtId="0" fontId="0" fillId="0" borderId="0" xfId="0" applyAlignment="1">
      <alignment vertical="top" wrapText="1"/>
    </xf>
    <xf numFmtId="0" fontId="0" fillId="0" borderId="0" xfId="0" applyAlignment="1">
      <alignment vertical="top"/>
    </xf>
    <xf numFmtId="0" fontId="0" fillId="0" borderId="49" xfId="0" applyBorder="1"/>
    <xf numFmtId="0" fontId="0" fillId="3" borderId="49" xfId="0" applyFill="1" applyBorder="1" applyAlignment="1" applyProtection="1">
      <alignment horizontal="left"/>
    </xf>
    <xf numFmtId="0" fontId="8" fillId="0" borderId="22" xfId="0" applyFont="1" applyBorder="1"/>
    <xf numFmtId="0" fontId="0" fillId="0" borderId="31" xfId="0" applyBorder="1"/>
    <xf numFmtId="0" fontId="0" fillId="2" borderId="22" xfId="0" applyFill="1" applyBorder="1"/>
    <xf numFmtId="0" fontId="0" fillId="0" borderId="0" xfId="0" applyAlignment="1">
      <alignment horizontal="center" vertical="center" wrapText="1"/>
    </xf>
    <xf numFmtId="0" fontId="7" fillId="0" borderId="10" xfId="0" applyFont="1" applyBorder="1" applyAlignment="1">
      <alignment vertical="top" wrapText="1"/>
    </xf>
    <xf numFmtId="0" fontId="7" fillId="0" borderId="20" xfId="0" applyFont="1" applyBorder="1" applyAlignment="1">
      <alignment wrapText="1"/>
    </xf>
    <xf numFmtId="0" fontId="7" fillId="0" borderId="21" xfId="0" applyFont="1" applyBorder="1" applyAlignment="1">
      <alignment wrapText="1"/>
    </xf>
    <xf numFmtId="0" fontId="6" fillId="0" borderId="10" xfId="0" applyFont="1" applyBorder="1" applyAlignment="1">
      <alignment horizontal="right" vertical="center" wrapText="1"/>
    </xf>
    <xf numFmtId="0" fontId="7" fillId="0" borderId="21" xfId="0" applyFont="1" applyBorder="1" applyAlignment="1">
      <alignment horizontal="right" wrapText="1"/>
    </xf>
    <xf numFmtId="0" fontId="7" fillId="0" borderId="47" xfId="0" applyFont="1" applyBorder="1" applyAlignment="1">
      <alignment shrinkToFit="1"/>
    </xf>
    <xf numFmtId="0" fontId="7" fillId="0" borderId="29" xfId="0" applyFont="1" applyBorder="1" applyAlignment="1">
      <alignment shrinkToFit="1"/>
    </xf>
    <xf numFmtId="0" fontId="7" fillId="0" borderId="30" xfId="0" applyFont="1" applyBorder="1" applyAlignment="1">
      <alignment shrinkToFit="1"/>
    </xf>
    <xf numFmtId="0" fontId="6" fillId="0" borderId="31" xfId="0" applyFont="1" applyBorder="1" applyAlignment="1">
      <alignment horizontal="center" vertical="center" wrapText="1"/>
    </xf>
    <xf numFmtId="0" fontId="6" fillId="0" borderId="32" xfId="0" applyFont="1" applyBorder="1" applyAlignment="1">
      <alignment horizontal="center" vertical="center" wrapText="1"/>
    </xf>
    <xf numFmtId="0" fontId="6" fillId="0" borderId="33" xfId="0" applyFont="1" applyBorder="1" applyAlignment="1">
      <alignment horizontal="center" vertical="center" wrapText="1"/>
    </xf>
    <xf numFmtId="0" fontId="7" fillId="0" borderId="31" xfId="0" applyFont="1" applyBorder="1" applyAlignment="1">
      <alignment vertical="top" wrapText="1"/>
    </xf>
    <xf numFmtId="0" fontId="7" fillId="0" borderId="32" xfId="0" applyFont="1" applyBorder="1" applyAlignment="1">
      <alignment vertical="top" wrapText="1"/>
    </xf>
    <xf numFmtId="0" fontId="7" fillId="0" borderId="33" xfId="0" applyFont="1" applyBorder="1" applyAlignment="1">
      <alignment vertical="top" wrapText="1"/>
    </xf>
    <xf numFmtId="0" fontId="7" fillId="0" borderId="26" xfId="0" applyFont="1" applyBorder="1" applyAlignment="1">
      <alignment wrapText="1"/>
    </xf>
    <xf numFmtId="0" fontId="7" fillId="0" borderId="27" xfId="0" applyFont="1" applyBorder="1" applyAlignment="1">
      <alignment wrapText="1"/>
    </xf>
    <xf numFmtId="0" fontId="7" fillId="0" borderId="0" xfId="0" applyFont="1" applyBorder="1" applyAlignment="1">
      <alignment wrapText="1"/>
    </xf>
    <xf numFmtId="0" fontId="7" fillId="0" borderId="28" xfId="0" applyFont="1" applyBorder="1" applyAlignment="1">
      <alignment wrapText="1"/>
    </xf>
    <xf numFmtId="0" fontId="7" fillId="0" borderId="46" xfId="0" applyFont="1" applyBorder="1" applyAlignment="1">
      <alignment wrapText="1"/>
    </xf>
    <xf numFmtId="0" fontId="5" fillId="0" borderId="0" xfId="0" applyFont="1" applyAlignment="1" applyProtection="1">
      <alignment horizontal="center" vertical="center" wrapText="1"/>
      <protection locked="0"/>
    </xf>
    <xf numFmtId="0" fontId="0" fillId="0" borderId="0" xfId="0" applyAlignment="1">
      <alignment wrapText="1"/>
    </xf>
    <xf numFmtId="0" fontId="0" fillId="0" borderId="29" xfId="0" applyBorder="1" applyAlignment="1">
      <alignment wrapText="1"/>
    </xf>
    <xf numFmtId="0" fontId="7" fillId="0" borderId="25" xfId="0" applyFont="1" applyBorder="1" applyAlignment="1">
      <alignment horizontal="center" vertical="center" wrapText="1"/>
    </xf>
    <xf numFmtId="0" fontId="7" fillId="0" borderId="25" xfId="0" applyFont="1" applyBorder="1" applyAlignment="1">
      <alignment vertical="center" wrapText="1"/>
    </xf>
    <xf numFmtId="0" fontId="7" fillId="0" borderId="36" xfId="0" applyFont="1" applyBorder="1" applyAlignment="1">
      <alignment vertical="center" wrapText="1"/>
    </xf>
    <xf numFmtId="0" fontId="7" fillId="0" borderId="25" xfId="0" applyFont="1" applyBorder="1" applyAlignment="1">
      <alignment horizontal="left" vertical="center" wrapText="1"/>
    </xf>
    <xf numFmtId="0" fontId="7" fillId="0" borderId="9" xfId="0" applyFont="1" applyBorder="1" applyAlignment="1">
      <alignment horizontal="left" vertical="center" wrapText="1"/>
    </xf>
    <xf numFmtId="0" fontId="0" fillId="0" borderId="29" xfId="0" applyFill="1" applyBorder="1" applyAlignment="1">
      <alignment horizontal="center" vertical="center"/>
    </xf>
    <xf numFmtId="0" fontId="0" fillId="0" borderId="0" xfId="0" applyAlignment="1">
      <alignment horizontal="center" vertical="center"/>
    </xf>
    <xf numFmtId="0" fontId="0" fillId="2" borderId="6" xfId="0" applyFill="1" applyBorder="1" applyAlignment="1" applyProtection="1">
      <alignment vertical="top" wrapText="1"/>
      <protection locked="0"/>
    </xf>
    <xf numFmtId="0" fontId="0" fillId="2" borderId="7" xfId="0" applyFill="1" applyBorder="1" applyAlignment="1" applyProtection="1">
      <alignment vertical="top" wrapText="1"/>
      <protection locked="0"/>
    </xf>
    <xf numFmtId="0" fontId="0" fillId="3" borderId="2" xfId="0" applyFill="1" applyBorder="1" applyAlignment="1">
      <alignment vertical="top" wrapText="1"/>
    </xf>
    <xf numFmtId="0" fontId="0" fillId="3" borderId="3" xfId="0" applyFill="1" applyBorder="1" applyAlignment="1">
      <alignment vertical="top" wrapText="1"/>
    </xf>
    <xf numFmtId="0" fontId="2" fillId="0" borderId="10" xfId="0" applyFont="1" applyBorder="1" applyAlignment="1">
      <alignment wrapText="1"/>
    </xf>
    <xf numFmtId="0" fontId="2" fillId="0" borderId="15" xfId="0" applyFont="1" applyBorder="1" applyAlignment="1">
      <alignment wrapText="1"/>
    </xf>
    <xf numFmtId="0" fontId="0" fillId="2" borderId="6" xfId="0" applyFill="1" applyBorder="1" applyAlignment="1" applyProtection="1">
      <alignment horizontal="center" wrapText="1"/>
      <protection locked="0"/>
    </xf>
    <xf numFmtId="0" fontId="0" fillId="2" borderId="7" xfId="0" applyFill="1" applyBorder="1" applyAlignment="1" applyProtection="1">
      <alignment horizontal="center" wrapText="1"/>
      <protection locked="0"/>
    </xf>
    <xf numFmtId="0" fontId="0" fillId="3" borderId="12" xfId="0" applyFill="1" applyBorder="1" applyAlignment="1">
      <alignment horizontal="right" wrapText="1"/>
    </xf>
    <xf numFmtId="0" fontId="0" fillId="0" borderId="24" xfId="0" applyBorder="1" applyAlignment="1">
      <alignment horizontal="right" wrapText="1"/>
    </xf>
    <xf numFmtId="0" fontId="0" fillId="2" borderId="12" xfId="0" applyFill="1" applyBorder="1" applyAlignment="1" applyProtection="1">
      <alignment shrinkToFit="1"/>
      <protection locked="0"/>
    </xf>
    <xf numFmtId="0" fontId="0" fillId="2" borderId="24" xfId="0" applyFill="1" applyBorder="1" applyAlignment="1" applyProtection="1">
      <alignment shrinkToFit="1"/>
      <protection locked="0"/>
    </xf>
    <xf numFmtId="0" fontId="0" fillId="2" borderId="12" xfId="0" applyFill="1" applyBorder="1" applyAlignment="1" applyProtection="1">
      <alignment wrapText="1"/>
      <protection locked="0"/>
    </xf>
    <xf numFmtId="0" fontId="0" fillId="2" borderId="24" xfId="0" applyFill="1" applyBorder="1" applyAlignment="1" applyProtection="1">
      <alignment wrapText="1"/>
      <protection locked="0"/>
    </xf>
    <xf numFmtId="0" fontId="0" fillId="3" borderId="4" xfId="0" applyFill="1" applyBorder="1" applyAlignment="1" applyProtection="1">
      <alignment horizontal="center" wrapText="1"/>
      <protection locked="0"/>
    </xf>
    <xf numFmtId="0" fontId="0" fillId="3" borderId="5" xfId="0" applyFill="1" applyBorder="1" applyAlignment="1" applyProtection="1">
      <alignment horizontal="center" wrapText="1"/>
      <protection locked="0"/>
    </xf>
    <xf numFmtId="0" fontId="0" fillId="0" borderId="17" xfId="0" applyBorder="1" applyAlignment="1">
      <alignment horizontal="center" wrapText="1"/>
    </xf>
    <xf numFmtId="0" fontId="0" fillId="0" borderId="18" xfId="0" applyBorder="1" applyAlignment="1">
      <alignment horizontal="center" wrapText="1"/>
    </xf>
    <xf numFmtId="0" fontId="0" fillId="2" borderId="4" xfId="0" applyFill="1" applyBorder="1" applyAlignment="1" applyProtection="1">
      <alignment wrapText="1"/>
      <protection locked="0"/>
    </xf>
    <xf numFmtId="0" fontId="0" fillId="2" borderId="5" xfId="0" applyFill="1" applyBorder="1" applyAlignment="1" applyProtection="1">
      <alignment wrapText="1"/>
      <protection locked="0"/>
    </xf>
    <xf numFmtId="0" fontId="0" fillId="2" borderId="4" xfId="0" applyFill="1" applyBorder="1" applyAlignment="1" applyProtection="1">
      <alignment horizontal="center" wrapText="1"/>
      <protection locked="0"/>
    </xf>
    <xf numFmtId="0" fontId="0" fillId="2" borderId="5" xfId="0" applyFill="1" applyBorder="1" applyAlignment="1" applyProtection="1">
      <alignment horizontal="center" wrapText="1"/>
      <protection locked="0"/>
    </xf>
    <xf numFmtId="0" fontId="0" fillId="2" borderId="10" xfId="0" applyFill="1" applyBorder="1" applyAlignment="1" applyProtection="1">
      <alignment wrapText="1"/>
      <protection locked="0"/>
    </xf>
    <xf numFmtId="0" fontId="0" fillId="2" borderId="20" xfId="0" applyFill="1" applyBorder="1" applyAlignment="1" applyProtection="1">
      <alignment wrapText="1"/>
      <protection locked="0"/>
    </xf>
    <xf numFmtId="0" fontId="0" fillId="2" borderId="21" xfId="0" applyFill="1" applyBorder="1" applyAlignment="1" applyProtection="1">
      <alignment wrapText="1"/>
      <protection locked="0"/>
    </xf>
    <xf numFmtId="0" fontId="1" fillId="0" borderId="10" xfId="0" applyFont="1" applyBorder="1" applyAlignment="1">
      <alignment wrapText="1"/>
    </xf>
    <xf numFmtId="0" fontId="1" fillId="0" borderId="20" xfId="0" applyFont="1" applyBorder="1" applyAlignment="1">
      <alignment wrapText="1"/>
    </xf>
    <xf numFmtId="0" fontId="1" fillId="0" borderId="21" xfId="0" applyFont="1" applyBorder="1" applyAlignment="1">
      <alignment wrapText="1"/>
    </xf>
    <xf numFmtId="0" fontId="0" fillId="3" borderId="4" xfId="0" applyFill="1" applyBorder="1" applyAlignment="1">
      <alignment horizontal="right" wrapText="1"/>
    </xf>
    <xf numFmtId="0" fontId="0" fillId="3" borderId="5" xfId="0" applyFill="1" applyBorder="1" applyAlignment="1">
      <alignment horizontal="right" wrapText="1"/>
    </xf>
    <xf numFmtId="0" fontId="0" fillId="5" borderId="0" xfId="0" applyFill="1" applyAlignment="1">
      <alignment horizontal="center" vertical="center" wrapText="1"/>
    </xf>
  </cellXfs>
  <cellStyles count="1">
    <cellStyle name="Normal" xfId="0" builtinId="0"/>
  </cellStyles>
  <dxfs count="7">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1190625</xdr:colOff>
      <xdr:row>0</xdr:row>
      <xdr:rowOff>0</xdr:rowOff>
    </xdr:from>
    <xdr:to>
      <xdr:col>0</xdr:col>
      <xdr:colOff>3133725</xdr:colOff>
      <xdr:row>0</xdr:row>
      <xdr:rowOff>1152751</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0625" y="0"/>
          <a:ext cx="1943100" cy="11527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69367</xdr:colOff>
      <xdr:row>0</xdr:row>
      <xdr:rowOff>771525</xdr:rowOff>
    </xdr:to>
    <xdr:pic>
      <xdr:nvPicPr>
        <xdr:cNvPr id="3" name="Pictur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0"/>
          <a:ext cx="1079016" cy="771525"/>
        </a:xfrm>
        <a:prstGeom prst="rect">
          <a:avLst/>
        </a:prstGeom>
      </xdr:spPr>
    </xdr:pic>
    <xdr:clientData/>
  </xdr:twoCellAnchor>
  <xdr:twoCellAnchor editAs="oneCell">
    <xdr:from>
      <xdr:col>10</xdr:col>
      <xdr:colOff>619125</xdr:colOff>
      <xdr:row>0</xdr:row>
      <xdr:rowOff>0</xdr:rowOff>
    </xdr:from>
    <xdr:to>
      <xdr:col>10</xdr:col>
      <xdr:colOff>1933575</xdr:colOff>
      <xdr:row>0</xdr:row>
      <xdr:rowOff>779802</xdr:rowOff>
    </xdr:to>
    <xdr:pic>
      <xdr:nvPicPr>
        <xdr:cNvPr id="4" name="Picture 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53300" y="0"/>
          <a:ext cx="1314450" cy="77980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5"/>
  <sheetViews>
    <sheetView workbookViewId="0"/>
  </sheetViews>
  <sheetFormatPr defaultRowHeight="15" x14ac:dyDescent="0.25"/>
  <cols>
    <col min="1" max="1" width="71" style="69" customWidth="1"/>
  </cols>
  <sheetData>
    <row r="1" spans="1:1" ht="93" customHeight="1" x14ac:dyDescent="0.25">
      <c r="A1" s="92"/>
    </row>
    <row r="3" spans="1:1" ht="45" x14ac:dyDescent="0.25">
      <c r="A3" s="69" t="s">
        <v>356</v>
      </c>
    </row>
    <row r="5" spans="1:1" x14ac:dyDescent="0.25">
      <c r="A5" s="66" t="s">
        <v>54</v>
      </c>
    </row>
    <row r="6" spans="1:1" x14ac:dyDescent="0.25">
      <c r="A6" s="67" t="s">
        <v>55</v>
      </c>
    </row>
    <row r="7" spans="1:1" ht="30" x14ac:dyDescent="0.25">
      <c r="A7" s="68" t="s">
        <v>267</v>
      </c>
    </row>
    <row r="9" spans="1:1" ht="105" x14ac:dyDescent="0.25">
      <c r="A9" s="69" t="s">
        <v>401</v>
      </c>
    </row>
    <row r="11" spans="1:1" ht="30" x14ac:dyDescent="0.25">
      <c r="A11" s="69" t="s">
        <v>357</v>
      </c>
    </row>
    <row r="13" spans="1:1" ht="75" x14ac:dyDescent="0.25">
      <c r="A13" s="69" t="s">
        <v>358</v>
      </c>
    </row>
    <row r="15" spans="1:1" s="93" customFormat="1" ht="225" x14ac:dyDescent="0.25">
      <c r="A15" s="92" t="s">
        <v>439</v>
      </c>
    </row>
  </sheetData>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1"/>
  <sheetViews>
    <sheetView tabSelected="1" zoomScaleNormal="100" workbookViewId="0">
      <selection activeCell="H1" sqref="H1:K1"/>
    </sheetView>
  </sheetViews>
  <sheetFormatPr defaultRowHeight="15" x14ac:dyDescent="0.25"/>
  <cols>
    <col min="1" max="1" width="15.140625" bestFit="1" customWidth="1"/>
    <col min="2" max="3" width="15.5703125" customWidth="1"/>
    <col min="4" max="4" width="10.28515625" style="29" customWidth="1"/>
    <col min="5" max="7" width="6.85546875" style="29" customWidth="1"/>
    <col min="8" max="8" width="7" style="29" customWidth="1"/>
    <col min="9" max="9" width="12" style="29" bestFit="1" customWidth="1"/>
    <col min="10" max="10" width="4.85546875" style="29" bestFit="1" customWidth="1"/>
    <col min="11" max="11" width="29.85546875" customWidth="1"/>
    <col min="12" max="12" width="8.28515625" bestFit="1" customWidth="1"/>
    <col min="13" max="13" width="16.28515625" customWidth="1"/>
  </cols>
  <sheetData>
    <row r="1" spans="1:11" ht="63" customHeight="1" thickBot="1" x14ac:dyDescent="0.3">
      <c r="A1" s="127"/>
      <c r="B1" s="127"/>
      <c r="C1" s="127"/>
      <c r="D1" s="128"/>
      <c r="E1" s="128"/>
      <c r="F1" s="128"/>
      <c r="G1" s="128"/>
      <c r="H1" s="159"/>
      <c r="I1" s="159"/>
      <c r="J1" s="159"/>
      <c r="K1" s="159"/>
    </row>
    <row r="2" spans="1:11" ht="13.5" customHeight="1" thickBot="1" x14ac:dyDescent="0.3">
      <c r="A2" s="85" t="s">
        <v>1</v>
      </c>
      <c r="B2" s="125" t="str">
        <f>IF(RS_Team_Name="","",RS_Team_Name)</f>
        <v/>
      </c>
      <c r="C2" s="125"/>
      <c r="D2" s="125"/>
      <c r="E2" s="125"/>
      <c r="F2" s="126"/>
      <c r="G2" s="33"/>
      <c r="H2" s="119" t="s">
        <v>305</v>
      </c>
      <c r="I2" s="119"/>
      <c r="J2" s="119"/>
      <c r="K2" s="119"/>
    </row>
    <row r="3" spans="1:11" ht="13.5" customHeight="1" thickBot="1" x14ac:dyDescent="0.3">
      <c r="A3" s="85" t="s">
        <v>2</v>
      </c>
      <c r="B3" s="125" t="str">
        <f>IF(RS_Player="","",RS_Player)</f>
        <v/>
      </c>
      <c r="C3" s="125"/>
      <c r="D3" s="125"/>
      <c r="E3" s="125"/>
      <c r="F3" s="126"/>
      <c r="G3" s="33"/>
      <c r="H3" s="120"/>
      <c r="I3" s="120"/>
      <c r="J3" s="120"/>
      <c r="K3" s="120"/>
    </row>
    <row r="4" spans="1:11" ht="13.5" customHeight="1" thickBot="1" x14ac:dyDescent="0.3">
      <c r="A4" s="85" t="s">
        <v>14</v>
      </c>
      <c r="B4" s="125" t="str">
        <f>IF(RS_Team_Type="","",RS_Team_Type)</f>
        <v>Regular</v>
      </c>
      <c r="C4" s="125"/>
      <c r="D4" s="125"/>
      <c r="E4" s="125"/>
      <c r="F4" s="126"/>
      <c r="G4" s="33"/>
      <c r="H4" s="120"/>
      <c r="I4" s="120"/>
      <c r="J4" s="120"/>
      <c r="K4" s="120"/>
    </row>
    <row r="5" spans="1:11" ht="13.5" customHeight="1" thickBot="1" x14ac:dyDescent="0.3">
      <c r="A5" s="85" t="s">
        <v>7</v>
      </c>
      <c r="B5" s="125" t="str">
        <f>IF(D6="Quick Match","d8",IF(RS_BaseCelebrity="","",VLOOKUP(VLOOKUP(RS_BaseCelebrity,Info_Die_Types_Data,2,FALSE)+RS_ModCelebrity,Info_Die_Types_Conversion,2,FALSE)))</f>
        <v>d8</v>
      </c>
      <c r="C5" s="125"/>
      <c r="D5" s="125"/>
      <c r="E5" s="125"/>
      <c r="F5" s="126"/>
      <c r="G5" s="33"/>
      <c r="H5" s="121"/>
      <c r="I5" s="121"/>
      <c r="J5" s="121"/>
      <c r="K5" s="121"/>
    </row>
    <row r="6" spans="1:11" ht="30" customHeight="1" thickBot="1" x14ac:dyDescent="0.3">
      <c r="A6" s="86" t="s">
        <v>135</v>
      </c>
      <c r="B6" s="87" t="str">
        <f>RS_Value&amp;"/"&amp;RS_Value_Allowed</f>
        <v>/50</v>
      </c>
      <c r="C6" s="88" t="s">
        <v>98</v>
      </c>
      <c r="D6" s="122" t="str">
        <f>RS_League_Type</f>
        <v>Quick Match</v>
      </c>
      <c r="E6" s="123"/>
      <c r="F6" s="124"/>
      <c r="G6" s="103" t="s">
        <v>291</v>
      </c>
      <c r="H6" s="104"/>
      <c r="I6" s="100" t="str">
        <f>IF(Info_Asset_Roster&lt;&gt;"",Info_Asset_Roster,"")</f>
        <v/>
      </c>
      <c r="J6" s="101"/>
      <c r="K6" s="102"/>
    </row>
    <row r="7" spans="1:11" ht="4.5" customHeight="1" thickBot="1" x14ac:dyDescent="0.3"/>
    <row r="8" spans="1:11" ht="15.75" thickBot="1" x14ac:dyDescent="0.3">
      <c r="A8" s="73" t="s">
        <v>3</v>
      </c>
      <c r="B8" s="74" t="s">
        <v>4</v>
      </c>
      <c r="C8" s="75" t="s">
        <v>44</v>
      </c>
      <c r="D8" s="76" t="s">
        <v>43</v>
      </c>
      <c r="E8" s="76" t="s">
        <v>241</v>
      </c>
      <c r="F8" s="76" t="s">
        <v>61</v>
      </c>
      <c r="G8" s="76" t="s">
        <v>41</v>
      </c>
      <c r="H8" s="76" t="s">
        <v>242</v>
      </c>
      <c r="I8" s="76" t="s">
        <v>45</v>
      </c>
      <c r="J8" s="77" t="s">
        <v>114</v>
      </c>
      <c r="K8" s="73" t="s">
        <v>240</v>
      </c>
    </row>
    <row r="9" spans="1:11" ht="12.75" customHeight="1" thickBot="1" x14ac:dyDescent="0.3">
      <c r="A9" s="108">
        <v>1</v>
      </c>
      <c r="B9" s="78" t="str">
        <f t="shared" ref="B9:J9" si="0">HLOOKUP($A9,Info_Roster_Values,MATCH(B$8,Info_Roster_Values_Labels,0),FALSE)</f>
        <v/>
      </c>
      <c r="C9" s="79" t="str">
        <f t="shared" si="0"/>
        <v/>
      </c>
      <c r="D9" s="80" t="str">
        <f t="shared" si="0"/>
        <v/>
      </c>
      <c r="E9" s="80">
        <f>HLOOKUP($A9,Info_Roster_Values,MATCH(E$8,Info_Roster_Values_Labels,0),FALSE)</f>
        <v>0</v>
      </c>
      <c r="F9" s="80">
        <f t="shared" si="0"/>
        <v>0</v>
      </c>
      <c r="G9" s="80">
        <f t="shared" si="0"/>
        <v>0</v>
      </c>
      <c r="H9" s="80">
        <f t="shared" si="0"/>
        <v>0</v>
      </c>
      <c r="I9" s="80" t="str">
        <f t="shared" si="0"/>
        <v>Uninjured</v>
      </c>
      <c r="J9" s="81" t="str">
        <f t="shared" si="0"/>
        <v/>
      </c>
      <c r="K9" s="111" t="str">
        <f>HLOOKUP($A9,Info_Roster_Values,MATCH(K$8,Info_Roster_Values_Labels,0),FALSE)</f>
        <v/>
      </c>
    </row>
    <row r="10" spans="1:11" ht="12.75" customHeight="1" x14ac:dyDescent="0.25">
      <c r="A10" s="109"/>
      <c r="B10" s="82" t="s">
        <v>132</v>
      </c>
      <c r="C10" s="114" t="str">
        <f>HLOOKUP($A9,Info_Roster_Values,MATCH(B$10,Info_Roster_Values_Labels,0),FALSE)</f>
        <v/>
      </c>
      <c r="D10" s="114"/>
      <c r="E10" s="114"/>
      <c r="F10" s="114"/>
      <c r="G10" s="114"/>
      <c r="H10" s="114"/>
      <c r="I10" s="114"/>
      <c r="J10" s="115"/>
      <c r="K10" s="112"/>
    </row>
    <row r="11" spans="1:11" ht="12.75" customHeight="1" x14ac:dyDescent="0.25">
      <c r="A11" s="109"/>
      <c r="B11" s="83" t="s">
        <v>133</v>
      </c>
      <c r="C11" s="116" t="str">
        <f>HLOOKUP($A9,Info_Roster_Values,MATCH(B$11,Info_Roster_Values_Labels,0),FALSE)</f>
        <v/>
      </c>
      <c r="D11" s="116"/>
      <c r="E11" s="116"/>
      <c r="F11" s="116"/>
      <c r="G11" s="116"/>
      <c r="H11" s="116"/>
      <c r="I11" s="116"/>
      <c r="J11" s="117"/>
      <c r="K11" s="112"/>
    </row>
    <row r="12" spans="1:11" ht="12.75" customHeight="1" x14ac:dyDescent="0.25">
      <c r="A12" s="109"/>
      <c r="B12" s="83" t="s">
        <v>134</v>
      </c>
      <c r="C12" s="118" t="str">
        <f>HLOOKUP($A9,Info_Roster_Values,MATCH(B$12,Info_Roster_Values_Labels,0),FALSE)</f>
        <v/>
      </c>
      <c r="D12" s="116"/>
      <c r="E12" s="116"/>
      <c r="F12" s="116"/>
      <c r="G12" s="116"/>
      <c r="H12" s="116"/>
      <c r="I12" s="116"/>
      <c r="J12" s="117"/>
      <c r="K12" s="112"/>
    </row>
    <row r="13" spans="1:11" ht="12.75" customHeight="1" thickBot="1" x14ac:dyDescent="0.3">
      <c r="A13" s="110"/>
      <c r="B13" s="84" t="s">
        <v>299</v>
      </c>
      <c r="C13" s="105" t="str">
        <f>HLOOKUP($A9,Info_Roster_Values,MATCH(B$13,Info_Roster_Values_Labels,0),FALSE)</f>
        <v/>
      </c>
      <c r="D13" s="106"/>
      <c r="E13" s="106"/>
      <c r="F13" s="106"/>
      <c r="G13" s="106"/>
      <c r="H13" s="106"/>
      <c r="I13" s="106"/>
      <c r="J13" s="107"/>
      <c r="K13" s="113"/>
    </row>
    <row r="14" spans="1:11" ht="12.75" customHeight="1" thickBot="1" x14ac:dyDescent="0.3">
      <c r="A14" s="108">
        <v>2</v>
      </c>
      <c r="B14" s="78" t="str">
        <f t="shared" ref="B14:J29" si="1">HLOOKUP($A14,Info_Roster_Values,MATCH(B$8,Info_Roster_Values_Labels,0),FALSE)</f>
        <v/>
      </c>
      <c r="C14" s="79" t="str">
        <f t="shared" si="1"/>
        <v/>
      </c>
      <c r="D14" s="80" t="str">
        <f t="shared" si="1"/>
        <v/>
      </c>
      <c r="E14" s="80">
        <f t="shared" si="1"/>
        <v>0</v>
      </c>
      <c r="F14" s="80">
        <f t="shared" si="1"/>
        <v>0</v>
      </c>
      <c r="G14" s="80">
        <f t="shared" si="1"/>
        <v>0</v>
      </c>
      <c r="H14" s="80">
        <f t="shared" si="1"/>
        <v>0</v>
      </c>
      <c r="I14" s="80" t="str">
        <f t="shared" si="1"/>
        <v>Uninjured</v>
      </c>
      <c r="J14" s="81" t="str">
        <f t="shared" si="1"/>
        <v/>
      </c>
      <c r="K14" s="111" t="str">
        <f>HLOOKUP($A14,Info_Roster_Values,MATCH(K$8,Info_Roster_Values_Labels,0),FALSE)</f>
        <v/>
      </c>
    </row>
    <row r="15" spans="1:11" ht="12.75" customHeight="1" x14ac:dyDescent="0.25">
      <c r="A15" s="109"/>
      <c r="B15" s="82" t="s">
        <v>132</v>
      </c>
      <c r="C15" s="114" t="str">
        <f>HLOOKUP($A14,Info_Roster_Values,MATCH(B$10,Info_Roster_Values_Labels,0),FALSE)</f>
        <v/>
      </c>
      <c r="D15" s="114"/>
      <c r="E15" s="114"/>
      <c r="F15" s="114"/>
      <c r="G15" s="114"/>
      <c r="H15" s="114"/>
      <c r="I15" s="114"/>
      <c r="J15" s="115"/>
      <c r="K15" s="112"/>
    </row>
    <row r="16" spans="1:11" ht="12.75" customHeight="1" x14ac:dyDescent="0.25">
      <c r="A16" s="109"/>
      <c r="B16" s="83" t="s">
        <v>133</v>
      </c>
      <c r="C16" s="116" t="str">
        <f>HLOOKUP($A14,Info_Roster_Values,MATCH(B$11,Info_Roster_Values_Labels,0),FALSE)</f>
        <v/>
      </c>
      <c r="D16" s="116"/>
      <c r="E16" s="116"/>
      <c r="F16" s="116"/>
      <c r="G16" s="116"/>
      <c r="H16" s="116"/>
      <c r="I16" s="116"/>
      <c r="J16" s="117"/>
      <c r="K16" s="112"/>
    </row>
    <row r="17" spans="1:11" ht="12.75" customHeight="1" x14ac:dyDescent="0.25">
      <c r="A17" s="109"/>
      <c r="B17" s="83" t="s">
        <v>134</v>
      </c>
      <c r="C17" s="118" t="str">
        <f>HLOOKUP($A14,Info_Roster_Values,MATCH(B$12,Info_Roster_Values_Labels,0),FALSE)</f>
        <v/>
      </c>
      <c r="D17" s="116"/>
      <c r="E17" s="116"/>
      <c r="F17" s="116"/>
      <c r="G17" s="116"/>
      <c r="H17" s="116"/>
      <c r="I17" s="116"/>
      <c r="J17" s="117"/>
      <c r="K17" s="112"/>
    </row>
    <row r="18" spans="1:11" ht="12.75" customHeight="1" thickBot="1" x14ac:dyDescent="0.3">
      <c r="A18" s="110"/>
      <c r="B18" s="84" t="s">
        <v>299</v>
      </c>
      <c r="C18" s="105" t="str">
        <f>HLOOKUP($A14,Info_Roster_Values,MATCH(B$13,Info_Roster_Values_Labels,0),FALSE)</f>
        <v/>
      </c>
      <c r="D18" s="106"/>
      <c r="E18" s="106"/>
      <c r="F18" s="106"/>
      <c r="G18" s="106"/>
      <c r="H18" s="106"/>
      <c r="I18" s="106"/>
      <c r="J18" s="107"/>
      <c r="K18" s="113"/>
    </row>
    <row r="19" spans="1:11" ht="12.75" customHeight="1" thickBot="1" x14ac:dyDescent="0.3">
      <c r="A19" s="108">
        <v>3</v>
      </c>
      <c r="B19" s="78" t="str">
        <f t="shared" ref="B19" si="2">HLOOKUP($A19,Info_Roster_Values,MATCH(B$8,Info_Roster_Values_Labels,0),FALSE)</f>
        <v/>
      </c>
      <c r="C19" s="79" t="str">
        <f t="shared" si="1"/>
        <v/>
      </c>
      <c r="D19" s="80" t="str">
        <f t="shared" si="1"/>
        <v/>
      </c>
      <c r="E19" s="80">
        <f t="shared" si="1"/>
        <v>0</v>
      </c>
      <c r="F19" s="80">
        <f t="shared" si="1"/>
        <v>0</v>
      </c>
      <c r="G19" s="80">
        <f t="shared" si="1"/>
        <v>0</v>
      </c>
      <c r="H19" s="80">
        <f t="shared" si="1"/>
        <v>0</v>
      </c>
      <c r="I19" s="80" t="str">
        <f t="shared" si="1"/>
        <v>Uninjured</v>
      </c>
      <c r="J19" s="81" t="str">
        <f t="shared" si="1"/>
        <v/>
      </c>
      <c r="K19" s="111" t="str">
        <f>HLOOKUP($A19,Info_Roster_Values,MATCH(K$8,Info_Roster_Values_Labels,0),FALSE)</f>
        <v/>
      </c>
    </row>
    <row r="20" spans="1:11" ht="12.75" customHeight="1" x14ac:dyDescent="0.25">
      <c r="A20" s="109"/>
      <c r="B20" s="82" t="s">
        <v>132</v>
      </c>
      <c r="C20" s="114" t="str">
        <f>HLOOKUP($A19,Info_Roster_Values,MATCH(B$10,Info_Roster_Values_Labels,0),FALSE)</f>
        <v/>
      </c>
      <c r="D20" s="114"/>
      <c r="E20" s="114"/>
      <c r="F20" s="114"/>
      <c r="G20" s="114"/>
      <c r="H20" s="114"/>
      <c r="I20" s="114"/>
      <c r="J20" s="115"/>
      <c r="K20" s="112"/>
    </row>
    <row r="21" spans="1:11" ht="12.75" customHeight="1" x14ac:dyDescent="0.25">
      <c r="A21" s="109"/>
      <c r="B21" s="83" t="s">
        <v>133</v>
      </c>
      <c r="C21" s="116" t="str">
        <f>HLOOKUP($A19,Info_Roster_Values,MATCH(B$11,Info_Roster_Values_Labels,0),FALSE)</f>
        <v/>
      </c>
      <c r="D21" s="116"/>
      <c r="E21" s="116"/>
      <c r="F21" s="116"/>
      <c r="G21" s="116"/>
      <c r="H21" s="116"/>
      <c r="I21" s="116"/>
      <c r="J21" s="117"/>
      <c r="K21" s="112"/>
    </row>
    <row r="22" spans="1:11" ht="12.75" customHeight="1" x14ac:dyDescent="0.25">
      <c r="A22" s="109"/>
      <c r="B22" s="83" t="s">
        <v>134</v>
      </c>
      <c r="C22" s="118" t="str">
        <f>HLOOKUP($A19,Info_Roster_Values,MATCH(B$12,Info_Roster_Values_Labels,0),FALSE)</f>
        <v/>
      </c>
      <c r="D22" s="116"/>
      <c r="E22" s="116"/>
      <c r="F22" s="116"/>
      <c r="G22" s="116"/>
      <c r="H22" s="116"/>
      <c r="I22" s="116"/>
      <c r="J22" s="117"/>
      <c r="K22" s="112"/>
    </row>
    <row r="23" spans="1:11" ht="12.75" customHeight="1" thickBot="1" x14ac:dyDescent="0.3">
      <c r="A23" s="110"/>
      <c r="B23" s="84" t="s">
        <v>299</v>
      </c>
      <c r="C23" s="105" t="str">
        <f>HLOOKUP($A19,Info_Roster_Values,MATCH(B$13,Info_Roster_Values_Labels,0),FALSE)</f>
        <v/>
      </c>
      <c r="D23" s="106"/>
      <c r="E23" s="106"/>
      <c r="F23" s="106"/>
      <c r="G23" s="106"/>
      <c r="H23" s="106"/>
      <c r="I23" s="106"/>
      <c r="J23" s="107"/>
      <c r="K23" s="113"/>
    </row>
    <row r="24" spans="1:11" ht="12.75" customHeight="1" thickBot="1" x14ac:dyDescent="0.3">
      <c r="A24" s="108">
        <v>4</v>
      </c>
      <c r="B24" s="78" t="str">
        <f t="shared" ref="B24" si="3">HLOOKUP($A24,Info_Roster_Values,MATCH(B$8,Info_Roster_Values_Labels,0),FALSE)</f>
        <v/>
      </c>
      <c r="C24" s="79" t="str">
        <f t="shared" si="1"/>
        <v/>
      </c>
      <c r="D24" s="80" t="str">
        <f t="shared" si="1"/>
        <v/>
      </c>
      <c r="E24" s="80">
        <f t="shared" si="1"/>
        <v>0</v>
      </c>
      <c r="F24" s="80">
        <f t="shared" si="1"/>
        <v>0</v>
      </c>
      <c r="G24" s="80">
        <f t="shared" si="1"/>
        <v>0</v>
      </c>
      <c r="H24" s="80">
        <f t="shared" si="1"/>
        <v>0</v>
      </c>
      <c r="I24" s="80" t="str">
        <f t="shared" si="1"/>
        <v>Uninjured</v>
      </c>
      <c r="J24" s="81" t="str">
        <f t="shared" si="1"/>
        <v/>
      </c>
      <c r="K24" s="111" t="str">
        <f>HLOOKUP($A24,Info_Roster_Values,MATCH(K$8,Info_Roster_Values_Labels,0),FALSE)</f>
        <v/>
      </c>
    </row>
    <row r="25" spans="1:11" ht="12.75" customHeight="1" x14ac:dyDescent="0.25">
      <c r="A25" s="109"/>
      <c r="B25" s="82" t="s">
        <v>132</v>
      </c>
      <c r="C25" s="114" t="str">
        <f>HLOOKUP($A24,Info_Roster_Values,MATCH(B$10,Info_Roster_Values_Labels,0),FALSE)</f>
        <v/>
      </c>
      <c r="D25" s="114"/>
      <c r="E25" s="114"/>
      <c r="F25" s="114"/>
      <c r="G25" s="114"/>
      <c r="H25" s="114"/>
      <c r="I25" s="114"/>
      <c r="J25" s="115"/>
      <c r="K25" s="112"/>
    </row>
    <row r="26" spans="1:11" ht="12.75" customHeight="1" x14ac:dyDescent="0.25">
      <c r="A26" s="109"/>
      <c r="B26" s="83" t="s">
        <v>133</v>
      </c>
      <c r="C26" s="116" t="str">
        <f>HLOOKUP($A24,Info_Roster_Values,MATCH(B$11,Info_Roster_Values_Labels,0),FALSE)</f>
        <v/>
      </c>
      <c r="D26" s="116"/>
      <c r="E26" s="116"/>
      <c r="F26" s="116"/>
      <c r="G26" s="116"/>
      <c r="H26" s="116"/>
      <c r="I26" s="116"/>
      <c r="J26" s="117"/>
      <c r="K26" s="112"/>
    </row>
    <row r="27" spans="1:11" ht="12.75" customHeight="1" x14ac:dyDescent="0.25">
      <c r="A27" s="109"/>
      <c r="B27" s="83" t="s">
        <v>134</v>
      </c>
      <c r="C27" s="118" t="str">
        <f>HLOOKUP($A24,Info_Roster_Values,MATCH(B$12,Info_Roster_Values_Labels,0),FALSE)</f>
        <v/>
      </c>
      <c r="D27" s="116"/>
      <c r="E27" s="116"/>
      <c r="F27" s="116"/>
      <c r="G27" s="116"/>
      <c r="H27" s="116"/>
      <c r="I27" s="116"/>
      <c r="J27" s="117"/>
      <c r="K27" s="112"/>
    </row>
    <row r="28" spans="1:11" ht="12.75" customHeight="1" thickBot="1" x14ac:dyDescent="0.3">
      <c r="A28" s="110"/>
      <c r="B28" s="84" t="s">
        <v>299</v>
      </c>
      <c r="C28" s="105" t="str">
        <f>HLOOKUP($A24,Info_Roster_Values,MATCH(B$13,Info_Roster_Values_Labels,0),FALSE)</f>
        <v/>
      </c>
      <c r="D28" s="106"/>
      <c r="E28" s="106"/>
      <c r="F28" s="106"/>
      <c r="G28" s="106"/>
      <c r="H28" s="106"/>
      <c r="I28" s="106"/>
      <c r="J28" s="107"/>
      <c r="K28" s="113"/>
    </row>
    <row r="29" spans="1:11" ht="12.75" customHeight="1" thickBot="1" x14ac:dyDescent="0.3">
      <c r="A29" s="108">
        <v>5</v>
      </c>
      <c r="B29" s="78" t="str">
        <f t="shared" ref="B29" si="4">HLOOKUP($A29,Info_Roster_Values,MATCH(B$8,Info_Roster_Values_Labels,0),FALSE)</f>
        <v/>
      </c>
      <c r="C29" s="79" t="str">
        <f t="shared" si="1"/>
        <v/>
      </c>
      <c r="D29" s="80" t="str">
        <f t="shared" si="1"/>
        <v/>
      </c>
      <c r="E29" s="80">
        <f t="shared" si="1"/>
        <v>0</v>
      </c>
      <c r="F29" s="80">
        <f t="shared" si="1"/>
        <v>0</v>
      </c>
      <c r="G29" s="80">
        <f t="shared" si="1"/>
        <v>0</v>
      </c>
      <c r="H29" s="80">
        <f t="shared" si="1"/>
        <v>0</v>
      </c>
      <c r="I29" s="80" t="str">
        <f t="shared" si="1"/>
        <v>Uninjured</v>
      </c>
      <c r="J29" s="81" t="str">
        <f t="shared" si="1"/>
        <v/>
      </c>
      <c r="K29" s="111" t="str">
        <f>HLOOKUP($A29,Info_Roster_Values,MATCH(K$8,Info_Roster_Values_Labels,0),FALSE)</f>
        <v/>
      </c>
    </row>
    <row r="30" spans="1:11" ht="12.75" customHeight="1" x14ac:dyDescent="0.25">
      <c r="A30" s="109"/>
      <c r="B30" s="82" t="s">
        <v>132</v>
      </c>
      <c r="C30" s="114" t="str">
        <f>HLOOKUP($A29,Info_Roster_Values,MATCH(B$10,Info_Roster_Values_Labels,0),FALSE)</f>
        <v/>
      </c>
      <c r="D30" s="114"/>
      <c r="E30" s="114"/>
      <c r="F30" s="114"/>
      <c r="G30" s="114"/>
      <c r="H30" s="114"/>
      <c r="I30" s="114"/>
      <c r="J30" s="115"/>
      <c r="K30" s="112"/>
    </row>
    <row r="31" spans="1:11" ht="12.75" customHeight="1" x14ac:dyDescent="0.25">
      <c r="A31" s="109"/>
      <c r="B31" s="83" t="s">
        <v>133</v>
      </c>
      <c r="C31" s="116" t="str">
        <f>HLOOKUP($A29,Info_Roster_Values,MATCH(B$11,Info_Roster_Values_Labels,0),FALSE)</f>
        <v/>
      </c>
      <c r="D31" s="116"/>
      <c r="E31" s="116"/>
      <c r="F31" s="116"/>
      <c r="G31" s="116"/>
      <c r="H31" s="116"/>
      <c r="I31" s="116"/>
      <c r="J31" s="117"/>
      <c r="K31" s="112"/>
    </row>
    <row r="32" spans="1:11" ht="12.75" customHeight="1" x14ac:dyDescent="0.25">
      <c r="A32" s="109"/>
      <c r="B32" s="83" t="s">
        <v>134</v>
      </c>
      <c r="C32" s="118" t="str">
        <f>HLOOKUP($A29,Info_Roster_Values,MATCH(B$12,Info_Roster_Values_Labels,0),FALSE)</f>
        <v/>
      </c>
      <c r="D32" s="116"/>
      <c r="E32" s="116"/>
      <c r="F32" s="116"/>
      <c r="G32" s="116"/>
      <c r="H32" s="116"/>
      <c r="I32" s="116"/>
      <c r="J32" s="117"/>
      <c r="K32" s="112"/>
    </row>
    <row r="33" spans="1:11" ht="12.75" customHeight="1" thickBot="1" x14ac:dyDescent="0.3">
      <c r="A33" s="110"/>
      <c r="B33" s="84" t="s">
        <v>299</v>
      </c>
      <c r="C33" s="105" t="str">
        <f>HLOOKUP($A29,Info_Roster_Values,MATCH(B$13,Info_Roster_Values_Labels,0),FALSE)</f>
        <v/>
      </c>
      <c r="D33" s="106"/>
      <c r="E33" s="106"/>
      <c r="F33" s="106"/>
      <c r="G33" s="106"/>
      <c r="H33" s="106"/>
      <c r="I33" s="106"/>
      <c r="J33" s="107"/>
      <c r="K33" s="113"/>
    </row>
    <row r="34" spans="1:11" ht="12.75" customHeight="1" thickBot="1" x14ac:dyDescent="0.3">
      <c r="A34" s="108">
        <v>6</v>
      </c>
      <c r="B34" s="78" t="str">
        <f t="shared" ref="B34:J49" si="5">HLOOKUP($A34,Info_Roster_Values,MATCH(B$8,Info_Roster_Values_Labels,0),FALSE)</f>
        <v/>
      </c>
      <c r="C34" s="79" t="str">
        <f t="shared" si="5"/>
        <v/>
      </c>
      <c r="D34" s="80" t="str">
        <f t="shared" si="5"/>
        <v/>
      </c>
      <c r="E34" s="80">
        <f t="shared" si="5"/>
        <v>0</v>
      </c>
      <c r="F34" s="80">
        <f t="shared" si="5"/>
        <v>0</v>
      </c>
      <c r="G34" s="80">
        <f t="shared" si="5"/>
        <v>0</v>
      </c>
      <c r="H34" s="80">
        <f t="shared" si="5"/>
        <v>0</v>
      </c>
      <c r="I34" s="80" t="str">
        <f t="shared" si="5"/>
        <v>Uninjured</v>
      </c>
      <c r="J34" s="81" t="str">
        <f t="shared" si="5"/>
        <v/>
      </c>
      <c r="K34" s="111" t="str">
        <f>HLOOKUP($A34,Info_Roster_Values,MATCH(K$8,Info_Roster_Values_Labels,0),FALSE)</f>
        <v/>
      </c>
    </row>
    <row r="35" spans="1:11" ht="12.75" customHeight="1" x14ac:dyDescent="0.25">
      <c r="A35" s="109"/>
      <c r="B35" s="82" t="s">
        <v>132</v>
      </c>
      <c r="C35" s="114" t="str">
        <f>HLOOKUP($A34,Info_Roster_Values,MATCH(B$10,Info_Roster_Values_Labels,0),FALSE)</f>
        <v/>
      </c>
      <c r="D35" s="114"/>
      <c r="E35" s="114"/>
      <c r="F35" s="114"/>
      <c r="G35" s="114"/>
      <c r="H35" s="114"/>
      <c r="I35" s="114"/>
      <c r="J35" s="115"/>
      <c r="K35" s="112"/>
    </row>
    <row r="36" spans="1:11" ht="12.75" customHeight="1" x14ac:dyDescent="0.25">
      <c r="A36" s="109"/>
      <c r="B36" s="83" t="s">
        <v>133</v>
      </c>
      <c r="C36" s="116" t="str">
        <f>HLOOKUP($A34,Info_Roster_Values,MATCH(B$11,Info_Roster_Values_Labels,0),FALSE)</f>
        <v/>
      </c>
      <c r="D36" s="116"/>
      <c r="E36" s="116"/>
      <c r="F36" s="116"/>
      <c r="G36" s="116"/>
      <c r="H36" s="116"/>
      <c r="I36" s="116"/>
      <c r="J36" s="117"/>
      <c r="K36" s="112"/>
    </row>
    <row r="37" spans="1:11" ht="12.75" customHeight="1" x14ac:dyDescent="0.25">
      <c r="A37" s="109"/>
      <c r="B37" s="83" t="s">
        <v>134</v>
      </c>
      <c r="C37" s="118" t="str">
        <f>HLOOKUP($A34,Info_Roster_Values,MATCH(B$12,Info_Roster_Values_Labels,0),FALSE)</f>
        <v/>
      </c>
      <c r="D37" s="116"/>
      <c r="E37" s="116"/>
      <c r="F37" s="116"/>
      <c r="G37" s="116"/>
      <c r="H37" s="116"/>
      <c r="I37" s="116"/>
      <c r="J37" s="117"/>
      <c r="K37" s="112"/>
    </row>
    <row r="38" spans="1:11" ht="12.75" customHeight="1" thickBot="1" x14ac:dyDescent="0.3">
      <c r="A38" s="110"/>
      <c r="B38" s="84" t="s">
        <v>299</v>
      </c>
      <c r="C38" s="105" t="str">
        <f>HLOOKUP($A34,Info_Roster_Values,MATCH(B$13,Info_Roster_Values_Labels,0),FALSE)</f>
        <v/>
      </c>
      <c r="D38" s="106"/>
      <c r="E38" s="106"/>
      <c r="F38" s="106"/>
      <c r="G38" s="106"/>
      <c r="H38" s="106"/>
      <c r="I38" s="106"/>
      <c r="J38" s="107"/>
      <c r="K38" s="113"/>
    </row>
    <row r="39" spans="1:11" ht="12.75" customHeight="1" thickBot="1" x14ac:dyDescent="0.3">
      <c r="A39" s="108">
        <v>7</v>
      </c>
      <c r="B39" s="78" t="str">
        <f t="shared" ref="B39" si="6">HLOOKUP($A39,Info_Roster_Values,MATCH(B$8,Info_Roster_Values_Labels,0),FALSE)</f>
        <v/>
      </c>
      <c r="C39" s="79" t="str">
        <f t="shared" si="5"/>
        <v/>
      </c>
      <c r="D39" s="80" t="str">
        <f t="shared" si="5"/>
        <v/>
      </c>
      <c r="E39" s="80">
        <f t="shared" si="5"/>
        <v>0</v>
      </c>
      <c r="F39" s="80">
        <f t="shared" si="5"/>
        <v>0</v>
      </c>
      <c r="G39" s="80">
        <f t="shared" si="5"/>
        <v>0</v>
      </c>
      <c r="H39" s="80">
        <f t="shared" si="5"/>
        <v>0</v>
      </c>
      <c r="I39" s="80" t="str">
        <f t="shared" si="5"/>
        <v>Uninjured</v>
      </c>
      <c r="J39" s="81" t="str">
        <f t="shared" si="5"/>
        <v/>
      </c>
      <c r="K39" s="111" t="str">
        <f>HLOOKUP($A39,Info_Roster_Values,MATCH(K$8,Info_Roster_Values_Labels,0),FALSE)</f>
        <v/>
      </c>
    </row>
    <row r="40" spans="1:11" ht="12.75" customHeight="1" x14ac:dyDescent="0.25">
      <c r="A40" s="109"/>
      <c r="B40" s="82" t="s">
        <v>132</v>
      </c>
      <c r="C40" s="114" t="str">
        <f>HLOOKUP($A39,Info_Roster_Values,MATCH(B$10,Info_Roster_Values_Labels,0),FALSE)</f>
        <v/>
      </c>
      <c r="D40" s="114"/>
      <c r="E40" s="114"/>
      <c r="F40" s="114"/>
      <c r="G40" s="114"/>
      <c r="H40" s="114"/>
      <c r="I40" s="114"/>
      <c r="J40" s="115"/>
      <c r="K40" s="112"/>
    </row>
    <row r="41" spans="1:11" ht="12.75" customHeight="1" x14ac:dyDescent="0.25">
      <c r="A41" s="109"/>
      <c r="B41" s="83" t="s">
        <v>133</v>
      </c>
      <c r="C41" s="116" t="str">
        <f>HLOOKUP($A39,Info_Roster_Values,MATCH(B$11,Info_Roster_Values_Labels,0),FALSE)</f>
        <v/>
      </c>
      <c r="D41" s="116"/>
      <c r="E41" s="116"/>
      <c r="F41" s="116"/>
      <c r="G41" s="116"/>
      <c r="H41" s="116"/>
      <c r="I41" s="116"/>
      <c r="J41" s="117"/>
      <c r="K41" s="112"/>
    </row>
    <row r="42" spans="1:11" ht="12.75" customHeight="1" x14ac:dyDescent="0.25">
      <c r="A42" s="109"/>
      <c r="B42" s="83" t="s">
        <v>134</v>
      </c>
      <c r="C42" s="118" t="str">
        <f>HLOOKUP($A39,Info_Roster_Values,MATCH(B$12,Info_Roster_Values_Labels,0),FALSE)</f>
        <v/>
      </c>
      <c r="D42" s="116"/>
      <c r="E42" s="116"/>
      <c r="F42" s="116"/>
      <c r="G42" s="116"/>
      <c r="H42" s="116"/>
      <c r="I42" s="116"/>
      <c r="J42" s="117"/>
      <c r="K42" s="112"/>
    </row>
    <row r="43" spans="1:11" ht="12.75" customHeight="1" thickBot="1" x14ac:dyDescent="0.3">
      <c r="A43" s="110"/>
      <c r="B43" s="84" t="s">
        <v>299</v>
      </c>
      <c r="C43" s="105" t="str">
        <f>HLOOKUP($A39,Info_Roster_Values,MATCH(B$13,Info_Roster_Values_Labels,0),FALSE)</f>
        <v/>
      </c>
      <c r="D43" s="106"/>
      <c r="E43" s="106"/>
      <c r="F43" s="106"/>
      <c r="G43" s="106"/>
      <c r="H43" s="106"/>
      <c r="I43" s="106"/>
      <c r="J43" s="107"/>
      <c r="K43" s="113"/>
    </row>
    <row r="44" spans="1:11" ht="12.75" customHeight="1" thickBot="1" x14ac:dyDescent="0.3">
      <c r="A44" s="108">
        <v>8</v>
      </c>
      <c r="B44" s="78" t="str">
        <f t="shared" ref="B44" si="7">HLOOKUP($A44,Info_Roster_Values,MATCH(B$8,Info_Roster_Values_Labels,0),FALSE)</f>
        <v/>
      </c>
      <c r="C44" s="79" t="str">
        <f t="shared" si="5"/>
        <v/>
      </c>
      <c r="D44" s="80" t="str">
        <f t="shared" si="5"/>
        <v/>
      </c>
      <c r="E44" s="80">
        <f t="shared" si="5"/>
        <v>0</v>
      </c>
      <c r="F44" s="80">
        <f t="shared" si="5"/>
        <v>0</v>
      </c>
      <c r="G44" s="80">
        <f t="shared" si="5"/>
        <v>0</v>
      </c>
      <c r="H44" s="80">
        <f t="shared" si="5"/>
        <v>0</v>
      </c>
      <c r="I44" s="80" t="str">
        <f t="shared" si="5"/>
        <v>Uninjured</v>
      </c>
      <c r="J44" s="81" t="str">
        <f t="shared" si="5"/>
        <v/>
      </c>
      <c r="K44" s="111" t="str">
        <f>HLOOKUP($A44,Info_Roster_Values,MATCH(K$8,Info_Roster_Values_Labels,0),FALSE)</f>
        <v/>
      </c>
    </row>
    <row r="45" spans="1:11" ht="12.75" customHeight="1" x14ac:dyDescent="0.25">
      <c r="A45" s="109"/>
      <c r="B45" s="82" t="s">
        <v>132</v>
      </c>
      <c r="C45" s="114" t="str">
        <f>HLOOKUP($A44,Info_Roster_Values,MATCH(B$10,Info_Roster_Values_Labels,0),FALSE)</f>
        <v/>
      </c>
      <c r="D45" s="114"/>
      <c r="E45" s="114"/>
      <c r="F45" s="114"/>
      <c r="G45" s="114"/>
      <c r="H45" s="114"/>
      <c r="I45" s="114"/>
      <c r="J45" s="115"/>
      <c r="K45" s="112"/>
    </row>
    <row r="46" spans="1:11" ht="12.75" customHeight="1" x14ac:dyDescent="0.25">
      <c r="A46" s="109"/>
      <c r="B46" s="83" t="s">
        <v>133</v>
      </c>
      <c r="C46" s="116" t="str">
        <f>HLOOKUP($A44,Info_Roster_Values,MATCH(B$11,Info_Roster_Values_Labels,0),FALSE)</f>
        <v/>
      </c>
      <c r="D46" s="116"/>
      <c r="E46" s="116"/>
      <c r="F46" s="116"/>
      <c r="G46" s="116"/>
      <c r="H46" s="116"/>
      <c r="I46" s="116"/>
      <c r="J46" s="117"/>
      <c r="K46" s="112"/>
    </row>
    <row r="47" spans="1:11" ht="12.75" customHeight="1" x14ac:dyDescent="0.25">
      <c r="A47" s="109"/>
      <c r="B47" s="83" t="s">
        <v>134</v>
      </c>
      <c r="C47" s="118" t="str">
        <f>HLOOKUP($A44,Info_Roster_Values,MATCH(B$12,Info_Roster_Values_Labels,0),FALSE)</f>
        <v/>
      </c>
      <c r="D47" s="116"/>
      <c r="E47" s="116"/>
      <c r="F47" s="116"/>
      <c r="G47" s="116"/>
      <c r="H47" s="116"/>
      <c r="I47" s="116"/>
      <c r="J47" s="117"/>
      <c r="K47" s="112"/>
    </row>
    <row r="48" spans="1:11" ht="12.75" customHeight="1" thickBot="1" x14ac:dyDescent="0.3">
      <c r="A48" s="110"/>
      <c r="B48" s="84" t="s">
        <v>299</v>
      </c>
      <c r="C48" s="105" t="str">
        <f>HLOOKUP($A44,Info_Roster_Values,MATCH(B$13,Info_Roster_Values_Labels,0),FALSE)</f>
        <v/>
      </c>
      <c r="D48" s="106"/>
      <c r="E48" s="106"/>
      <c r="F48" s="106"/>
      <c r="G48" s="106"/>
      <c r="H48" s="106"/>
      <c r="I48" s="106"/>
      <c r="J48" s="107"/>
      <c r="K48" s="113"/>
    </row>
    <row r="49" spans="1:11" ht="12.75" customHeight="1" thickBot="1" x14ac:dyDescent="0.3">
      <c r="A49" s="108">
        <v>9</v>
      </c>
      <c r="B49" s="78" t="str">
        <f t="shared" ref="B49" si="8">HLOOKUP($A49,Info_Roster_Values,MATCH(B$8,Info_Roster_Values_Labels,0),FALSE)</f>
        <v/>
      </c>
      <c r="C49" s="79" t="str">
        <f t="shared" si="5"/>
        <v/>
      </c>
      <c r="D49" s="80" t="str">
        <f t="shared" si="5"/>
        <v/>
      </c>
      <c r="E49" s="80">
        <f t="shared" si="5"/>
        <v>0</v>
      </c>
      <c r="F49" s="80">
        <f t="shared" si="5"/>
        <v>0</v>
      </c>
      <c r="G49" s="80">
        <f t="shared" si="5"/>
        <v>0</v>
      </c>
      <c r="H49" s="80">
        <f t="shared" si="5"/>
        <v>0</v>
      </c>
      <c r="I49" s="80" t="str">
        <f t="shared" si="5"/>
        <v>Uninjured</v>
      </c>
      <c r="J49" s="81" t="str">
        <f t="shared" si="5"/>
        <v/>
      </c>
      <c r="K49" s="111" t="str">
        <f>HLOOKUP($A49,Info_Roster_Values,MATCH(K$8,Info_Roster_Values_Labels,0),FALSE)</f>
        <v/>
      </c>
    </row>
    <row r="50" spans="1:11" ht="12.75" customHeight="1" x14ac:dyDescent="0.25">
      <c r="A50" s="109"/>
      <c r="B50" s="82" t="s">
        <v>132</v>
      </c>
      <c r="C50" s="114" t="str">
        <f>HLOOKUP($A49,Info_Roster_Values,MATCH(B$10,Info_Roster_Values_Labels,0),FALSE)</f>
        <v/>
      </c>
      <c r="D50" s="114"/>
      <c r="E50" s="114"/>
      <c r="F50" s="114"/>
      <c r="G50" s="114"/>
      <c r="H50" s="114"/>
      <c r="I50" s="114"/>
      <c r="J50" s="115"/>
      <c r="K50" s="112"/>
    </row>
    <row r="51" spans="1:11" ht="12.75" customHeight="1" x14ac:dyDescent="0.25">
      <c r="A51" s="109"/>
      <c r="B51" s="83" t="s">
        <v>133</v>
      </c>
      <c r="C51" s="116" t="str">
        <f>HLOOKUP($A49,Info_Roster_Values,MATCH(B$11,Info_Roster_Values_Labels,0),FALSE)</f>
        <v/>
      </c>
      <c r="D51" s="116"/>
      <c r="E51" s="116"/>
      <c r="F51" s="116"/>
      <c r="G51" s="116"/>
      <c r="H51" s="116"/>
      <c r="I51" s="116"/>
      <c r="J51" s="117"/>
      <c r="K51" s="112"/>
    </row>
    <row r="52" spans="1:11" ht="12.75" customHeight="1" x14ac:dyDescent="0.25">
      <c r="A52" s="109"/>
      <c r="B52" s="83" t="s">
        <v>134</v>
      </c>
      <c r="C52" s="118" t="str">
        <f>HLOOKUP($A49,Info_Roster_Values,MATCH(B$12,Info_Roster_Values_Labels,0),FALSE)</f>
        <v/>
      </c>
      <c r="D52" s="116"/>
      <c r="E52" s="116"/>
      <c r="F52" s="116"/>
      <c r="G52" s="116"/>
      <c r="H52" s="116"/>
      <c r="I52" s="116"/>
      <c r="J52" s="117"/>
      <c r="K52" s="112"/>
    </row>
    <row r="53" spans="1:11" ht="12.75" customHeight="1" thickBot="1" x14ac:dyDescent="0.3">
      <c r="A53" s="110"/>
      <c r="B53" s="84" t="s">
        <v>299</v>
      </c>
      <c r="C53" s="105" t="str">
        <f>HLOOKUP($A49,Info_Roster_Values,MATCH(B$13,Info_Roster_Values_Labels,0),FALSE)</f>
        <v/>
      </c>
      <c r="D53" s="106"/>
      <c r="E53" s="106"/>
      <c r="F53" s="106"/>
      <c r="G53" s="106"/>
      <c r="H53" s="106"/>
      <c r="I53" s="106"/>
      <c r="J53" s="107"/>
      <c r="K53" s="113"/>
    </row>
    <row r="54" spans="1:11" ht="12.75" customHeight="1" thickBot="1" x14ac:dyDescent="0.3">
      <c r="A54" s="108">
        <v>10</v>
      </c>
      <c r="B54" s="78" t="str">
        <f t="shared" ref="B54:J64" si="9">HLOOKUP($A54,Info_Roster_Values,MATCH(B$8,Info_Roster_Values_Labels,0),FALSE)</f>
        <v/>
      </c>
      <c r="C54" s="79" t="str">
        <f t="shared" si="9"/>
        <v/>
      </c>
      <c r="D54" s="80" t="str">
        <f t="shared" si="9"/>
        <v/>
      </c>
      <c r="E54" s="80">
        <f t="shared" si="9"/>
        <v>0</v>
      </c>
      <c r="F54" s="80">
        <f t="shared" si="9"/>
        <v>0</v>
      </c>
      <c r="G54" s="80">
        <f t="shared" si="9"/>
        <v>0</v>
      </c>
      <c r="H54" s="80">
        <f t="shared" si="9"/>
        <v>0</v>
      </c>
      <c r="I54" s="80" t="str">
        <f t="shared" si="9"/>
        <v>Uninjured</v>
      </c>
      <c r="J54" s="81" t="str">
        <f t="shared" si="9"/>
        <v/>
      </c>
      <c r="K54" s="111" t="str">
        <f>HLOOKUP($A54,Info_Roster_Values,MATCH(K$8,Info_Roster_Values_Labels,0),FALSE)</f>
        <v/>
      </c>
    </row>
    <row r="55" spans="1:11" ht="12.75" customHeight="1" x14ac:dyDescent="0.25">
      <c r="A55" s="109"/>
      <c r="B55" s="82" t="s">
        <v>132</v>
      </c>
      <c r="C55" s="114" t="str">
        <f>HLOOKUP($A54,Info_Roster_Values,MATCH(B$10,Info_Roster_Values_Labels,0),FALSE)</f>
        <v/>
      </c>
      <c r="D55" s="114"/>
      <c r="E55" s="114"/>
      <c r="F55" s="114"/>
      <c r="G55" s="114"/>
      <c r="H55" s="114"/>
      <c r="I55" s="114"/>
      <c r="J55" s="115"/>
      <c r="K55" s="112"/>
    </row>
    <row r="56" spans="1:11" ht="12.75" customHeight="1" x14ac:dyDescent="0.25">
      <c r="A56" s="109"/>
      <c r="B56" s="83" t="s">
        <v>133</v>
      </c>
      <c r="C56" s="116" t="str">
        <f>HLOOKUP($A54,Info_Roster_Values,MATCH(B$11,Info_Roster_Values_Labels,0),FALSE)</f>
        <v/>
      </c>
      <c r="D56" s="116"/>
      <c r="E56" s="116"/>
      <c r="F56" s="116"/>
      <c r="G56" s="116"/>
      <c r="H56" s="116"/>
      <c r="I56" s="116"/>
      <c r="J56" s="117"/>
      <c r="K56" s="112"/>
    </row>
    <row r="57" spans="1:11" ht="12.75" customHeight="1" x14ac:dyDescent="0.25">
      <c r="A57" s="109"/>
      <c r="B57" s="83" t="s">
        <v>134</v>
      </c>
      <c r="C57" s="118" t="str">
        <f>HLOOKUP($A54,Info_Roster_Values,MATCH(B$12,Info_Roster_Values_Labels,0),FALSE)</f>
        <v/>
      </c>
      <c r="D57" s="116"/>
      <c r="E57" s="116"/>
      <c r="F57" s="116"/>
      <c r="G57" s="116"/>
      <c r="H57" s="116"/>
      <c r="I57" s="116"/>
      <c r="J57" s="117"/>
      <c r="K57" s="112"/>
    </row>
    <row r="58" spans="1:11" ht="12.75" customHeight="1" thickBot="1" x14ac:dyDescent="0.3">
      <c r="A58" s="110"/>
      <c r="B58" s="84" t="s">
        <v>299</v>
      </c>
      <c r="C58" s="105" t="str">
        <f>HLOOKUP($A54,Info_Roster_Values,MATCH(B$13,Info_Roster_Values_Labels,0),FALSE)</f>
        <v/>
      </c>
      <c r="D58" s="106"/>
      <c r="E58" s="106"/>
      <c r="F58" s="106"/>
      <c r="G58" s="106"/>
      <c r="H58" s="106"/>
      <c r="I58" s="106"/>
      <c r="J58" s="107"/>
      <c r="K58" s="113"/>
    </row>
    <row r="59" spans="1:11" ht="12.75" customHeight="1" thickBot="1" x14ac:dyDescent="0.3">
      <c r="A59" s="108">
        <v>11</v>
      </c>
      <c r="B59" s="78" t="str">
        <f t="shared" ref="B59" si="10">HLOOKUP($A59,Info_Roster_Values,MATCH(B$8,Info_Roster_Values_Labels,0),FALSE)</f>
        <v/>
      </c>
      <c r="C59" s="79" t="str">
        <f t="shared" si="9"/>
        <v/>
      </c>
      <c r="D59" s="80" t="str">
        <f t="shared" si="9"/>
        <v/>
      </c>
      <c r="E59" s="80">
        <f t="shared" si="9"/>
        <v>0</v>
      </c>
      <c r="F59" s="80">
        <f t="shared" si="9"/>
        <v>0</v>
      </c>
      <c r="G59" s="80">
        <f t="shared" si="9"/>
        <v>0</v>
      </c>
      <c r="H59" s="80">
        <f t="shared" si="9"/>
        <v>0</v>
      </c>
      <c r="I59" s="80" t="str">
        <f t="shared" si="9"/>
        <v>Uninjured</v>
      </c>
      <c r="J59" s="81" t="str">
        <f t="shared" si="9"/>
        <v/>
      </c>
      <c r="K59" s="111" t="str">
        <f>HLOOKUP($A59,Info_Roster_Values,MATCH(K$8,Info_Roster_Values_Labels,0),FALSE)</f>
        <v/>
      </c>
    </row>
    <row r="60" spans="1:11" ht="12.75" customHeight="1" x14ac:dyDescent="0.25">
      <c r="A60" s="109"/>
      <c r="B60" s="82" t="s">
        <v>132</v>
      </c>
      <c r="C60" s="114" t="str">
        <f>HLOOKUP($A59,Info_Roster_Values,MATCH(B$10,Info_Roster_Values_Labels,0),FALSE)</f>
        <v/>
      </c>
      <c r="D60" s="114"/>
      <c r="E60" s="114"/>
      <c r="F60" s="114"/>
      <c r="G60" s="114"/>
      <c r="H60" s="114"/>
      <c r="I60" s="114"/>
      <c r="J60" s="115"/>
      <c r="K60" s="112"/>
    </row>
    <row r="61" spans="1:11" ht="12.75" customHeight="1" x14ac:dyDescent="0.25">
      <c r="A61" s="109"/>
      <c r="B61" s="83" t="s">
        <v>133</v>
      </c>
      <c r="C61" s="116" t="str">
        <f>HLOOKUP($A59,Info_Roster_Values,MATCH(B$11,Info_Roster_Values_Labels,0),FALSE)</f>
        <v/>
      </c>
      <c r="D61" s="116"/>
      <c r="E61" s="116"/>
      <c r="F61" s="116"/>
      <c r="G61" s="116"/>
      <c r="H61" s="116"/>
      <c r="I61" s="116"/>
      <c r="J61" s="117"/>
      <c r="K61" s="112"/>
    </row>
    <row r="62" spans="1:11" ht="12.75" customHeight="1" x14ac:dyDescent="0.25">
      <c r="A62" s="109"/>
      <c r="B62" s="83" t="s">
        <v>134</v>
      </c>
      <c r="C62" s="118" t="str">
        <f>HLOOKUP($A59,Info_Roster_Values,MATCH(B$12,Info_Roster_Values_Labels,0),FALSE)</f>
        <v/>
      </c>
      <c r="D62" s="116"/>
      <c r="E62" s="116"/>
      <c r="F62" s="116"/>
      <c r="G62" s="116"/>
      <c r="H62" s="116"/>
      <c r="I62" s="116"/>
      <c r="J62" s="117"/>
      <c r="K62" s="112"/>
    </row>
    <row r="63" spans="1:11" ht="12.75" customHeight="1" thickBot="1" x14ac:dyDescent="0.3">
      <c r="A63" s="110"/>
      <c r="B63" s="84" t="s">
        <v>299</v>
      </c>
      <c r="C63" s="105" t="str">
        <f>HLOOKUP($A59,Info_Roster_Values,MATCH(B$13,Info_Roster_Values_Labels,0),FALSE)</f>
        <v/>
      </c>
      <c r="D63" s="106"/>
      <c r="E63" s="106"/>
      <c r="F63" s="106"/>
      <c r="G63" s="106"/>
      <c r="H63" s="106"/>
      <c r="I63" s="106"/>
      <c r="J63" s="107"/>
      <c r="K63" s="113"/>
    </row>
    <row r="64" spans="1:11" ht="12.75" customHeight="1" thickBot="1" x14ac:dyDescent="0.3">
      <c r="A64" s="108">
        <v>12</v>
      </c>
      <c r="B64" s="78" t="str">
        <f t="shared" ref="B64" si="11">HLOOKUP($A64,Info_Roster_Values,MATCH(B$8,Info_Roster_Values_Labels,0),FALSE)</f>
        <v/>
      </c>
      <c r="C64" s="79" t="str">
        <f t="shared" si="9"/>
        <v/>
      </c>
      <c r="D64" s="80" t="str">
        <f t="shared" si="9"/>
        <v/>
      </c>
      <c r="E64" s="80">
        <f t="shared" si="9"/>
        <v>0</v>
      </c>
      <c r="F64" s="80">
        <f t="shared" si="9"/>
        <v>0</v>
      </c>
      <c r="G64" s="80">
        <f t="shared" si="9"/>
        <v>0</v>
      </c>
      <c r="H64" s="80">
        <f t="shared" si="9"/>
        <v>0</v>
      </c>
      <c r="I64" s="80" t="str">
        <f t="shared" si="9"/>
        <v>Uninjured</v>
      </c>
      <c r="J64" s="81" t="str">
        <f t="shared" si="9"/>
        <v/>
      </c>
      <c r="K64" s="111" t="str">
        <f>HLOOKUP($A64,Info_Roster_Values,MATCH(K$8,Info_Roster_Values_Labels,0),FALSE)</f>
        <v/>
      </c>
    </row>
    <row r="65" spans="1:11" ht="12.75" customHeight="1" x14ac:dyDescent="0.25">
      <c r="A65" s="109"/>
      <c r="B65" s="82" t="s">
        <v>132</v>
      </c>
      <c r="C65" s="114" t="str">
        <f>HLOOKUP($A64,Info_Roster_Values,MATCH(B$10,Info_Roster_Values_Labels,0),FALSE)</f>
        <v/>
      </c>
      <c r="D65" s="114"/>
      <c r="E65" s="114"/>
      <c r="F65" s="114"/>
      <c r="G65" s="114"/>
      <c r="H65" s="114"/>
      <c r="I65" s="114"/>
      <c r="J65" s="115"/>
      <c r="K65" s="112"/>
    </row>
    <row r="66" spans="1:11" ht="12.75" customHeight="1" x14ac:dyDescent="0.25">
      <c r="A66" s="109"/>
      <c r="B66" s="83" t="s">
        <v>133</v>
      </c>
      <c r="C66" s="116" t="str">
        <f>HLOOKUP($A64,Info_Roster_Values,MATCH(B$11,Info_Roster_Values_Labels,0),FALSE)</f>
        <v/>
      </c>
      <c r="D66" s="116"/>
      <c r="E66" s="116"/>
      <c r="F66" s="116"/>
      <c r="G66" s="116"/>
      <c r="H66" s="116"/>
      <c r="I66" s="116"/>
      <c r="J66" s="117"/>
      <c r="K66" s="112"/>
    </row>
    <row r="67" spans="1:11" ht="12.75" customHeight="1" x14ac:dyDescent="0.25">
      <c r="A67" s="109"/>
      <c r="B67" s="83" t="s">
        <v>134</v>
      </c>
      <c r="C67" s="118" t="str">
        <f>HLOOKUP($A64,Info_Roster_Values,MATCH(B$12,Info_Roster_Values_Labels,0),FALSE)</f>
        <v/>
      </c>
      <c r="D67" s="116"/>
      <c r="E67" s="116"/>
      <c r="F67" s="116"/>
      <c r="G67" s="116"/>
      <c r="H67" s="116"/>
      <c r="I67" s="116"/>
      <c r="J67" s="117"/>
      <c r="K67" s="112"/>
    </row>
    <row r="68" spans="1:11" ht="12.75" customHeight="1" thickBot="1" x14ac:dyDescent="0.3">
      <c r="A68" s="110"/>
      <c r="B68" s="84" t="s">
        <v>299</v>
      </c>
      <c r="C68" s="105" t="str">
        <f>HLOOKUP($A64,Info_Roster_Values,MATCH(B$13,Info_Roster_Values_Labels,0),FALSE)</f>
        <v/>
      </c>
      <c r="D68" s="106"/>
      <c r="E68" s="106"/>
      <c r="F68" s="106"/>
      <c r="G68" s="106"/>
      <c r="H68" s="106"/>
      <c r="I68" s="106"/>
      <c r="J68" s="107"/>
      <c r="K68" s="113"/>
    </row>
    <row r="69" spans="1:11" x14ac:dyDescent="0.25">
      <c r="A69" s="70"/>
      <c r="B69" s="71"/>
      <c r="C69" s="31"/>
      <c r="D69" s="31"/>
      <c r="E69" s="31"/>
      <c r="F69" s="31"/>
      <c r="G69" s="31"/>
      <c r="H69" s="31"/>
      <c r="I69" s="31"/>
      <c r="J69" s="31"/>
      <c r="K69" s="72"/>
    </row>
    <row r="70" spans="1:11" x14ac:dyDescent="0.25">
      <c r="A70" s="70"/>
      <c r="B70" s="71"/>
      <c r="C70" s="31"/>
      <c r="D70" s="31"/>
      <c r="E70" s="31"/>
      <c r="F70" s="31"/>
      <c r="G70" s="31"/>
      <c r="H70" s="31"/>
      <c r="I70" s="31"/>
      <c r="J70" s="31"/>
      <c r="K70" s="72"/>
    </row>
    <row r="71" spans="1:11" x14ac:dyDescent="0.25">
      <c r="A71" s="70"/>
      <c r="B71" s="71"/>
      <c r="C71" s="31"/>
      <c r="D71" s="31"/>
      <c r="E71" s="31"/>
      <c r="F71" s="31"/>
      <c r="G71" s="31"/>
      <c r="H71" s="31"/>
      <c r="I71" s="31"/>
      <c r="J71" s="31"/>
      <c r="K71" s="72"/>
    </row>
  </sheetData>
  <mergeCells count="83">
    <mergeCell ref="B2:F2"/>
    <mergeCell ref="B3:F3"/>
    <mergeCell ref="B4:F4"/>
    <mergeCell ref="B5:F5"/>
    <mergeCell ref="A1:C1"/>
    <mergeCell ref="D1:G1"/>
    <mergeCell ref="H2:K5"/>
    <mergeCell ref="H1:K1"/>
    <mergeCell ref="C57:J57"/>
    <mergeCell ref="A54:A58"/>
    <mergeCell ref="K54:K58"/>
    <mergeCell ref="C58:J58"/>
    <mergeCell ref="D6:F6"/>
    <mergeCell ref="K9:K13"/>
    <mergeCell ref="C10:J10"/>
    <mergeCell ref="C11:J11"/>
    <mergeCell ref="C55:J55"/>
    <mergeCell ref="C56:J56"/>
    <mergeCell ref="C51:J51"/>
    <mergeCell ref="C52:J52"/>
    <mergeCell ref="C53:J53"/>
    <mergeCell ref="A49:A53"/>
    <mergeCell ref="K49:K53"/>
    <mergeCell ref="C50:J50"/>
    <mergeCell ref="C43:J43"/>
    <mergeCell ref="C45:J45"/>
    <mergeCell ref="A39:A43"/>
    <mergeCell ref="K39:K43"/>
    <mergeCell ref="C40:J40"/>
    <mergeCell ref="C41:J41"/>
    <mergeCell ref="C42:J42"/>
    <mergeCell ref="A44:A48"/>
    <mergeCell ref="K44:K48"/>
    <mergeCell ref="C46:J46"/>
    <mergeCell ref="C47:J47"/>
    <mergeCell ref="C48:J48"/>
    <mergeCell ref="C35:J35"/>
    <mergeCell ref="C36:J36"/>
    <mergeCell ref="C37:J37"/>
    <mergeCell ref="A34:A38"/>
    <mergeCell ref="K34:K38"/>
    <mergeCell ref="C38:J38"/>
    <mergeCell ref="A29:A33"/>
    <mergeCell ref="K29:K33"/>
    <mergeCell ref="C30:J30"/>
    <mergeCell ref="C31:J31"/>
    <mergeCell ref="C32:J32"/>
    <mergeCell ref="C33:J33"/>
    <mergeCell ref="C27:J27"/>
    <mergeCell ref="C28:J28"/>
    <mergeCell ref="A24:A28"/>
    <mergeCell ref="K24:K28"/>
    <mergeCell ref="C26:J26"/>
    <mergeCell ref="C25:J25"/>
    <mergeCell ref="A19:A23"/>
    <mergeCell ref="K19:K23"/>
    <mergeCell ref="C22:J22"/>
    <mergeCell ref="C15:J15"/>
    <mergeCell ref="C16:J16"/>
    <mergeCell ref="C17:J17"/>
    <mergeCell ref="C23:J23"/>
    <mergeCell ref="A64:A68"/>
    <mergeCell ref="K64:K68"/>
    <mergeCell ref="C65:J65"/>
    <mergeCell ref="C66:J66"/>
    <mergeCell ref="C67:J67"/>
    <mergeCell ref="C68:J68"/>
    <mergeCell ref="I6:K6"/>
    <mergeCell ref="G6:H6"/>
    <mergeCell ref="C13:J13"/>
    <mergeCell ref="A59:A63"/>
    <mergeCell ref="K59:K63"/>
    <mergeCell ref="C60:J60"/>
    <mergeCell ref="C61:J61"/>
    <mergeCell ref="C62:J62"/>
    <mergeCell ref="C63:J63"/>
    <mergeCell ref="A9:A13"/>
    <mergeCell ref="C12:J12"/>
    <mergeCell ref="C20:J20"/>
    <mergeCell ref="C21:J21"/>
    <mergeCell ref="A14:A18"/>
    <mergeCell ref="K14:K18"/>
    <mergeCell ref="C18:J18"/>
  </mergeCells>
  <printOptions horizontalCentered="1"/>
  <pageMargins left="0.19685039370078741" right="0.19685039370078741" top="7.874015748031496E-2" bottom="0.51181102362204722" header="0" footer="0"/>
  <pageSetup paperSize="9" orientation="landscape" horizontalDpi="300" r:id="rId1"/>
  <headerFooter>
    <oddFooter xml:space="preserve">&amp;L&amp;8Page &amp;P of &amp;N
Sheet designed by Paul Page&amp;C&amp;8Savage Worlds ©Pinnacle Entertainment Group
&amp;R&amp;8Beasts and Barbarians  ©Gramal Games
</oddFooter>
  </headerFooter>
  <rowBreaks count="1" manualBreakCount="1">
    <brk id="38" max="10"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60"/>
  <sheetViews>
    <sheetView zoomScale="85" zoomScaleNormal="85" workbookViewId="0"/>
  </sheetViews>
  <sheetFormatPr defaultRowHeight="15" x14ac:dyDescent="0.25"/>
  <cols>
    <col min="1" max="1" width="17" customWidth="1"/>
    <col min="2" max="25" width="7.7109375" customWidth="1"/>
  </cols>
  <sheetData>
    <row r="1" spans="1:25" ht="17.25" customHeight="1" thickBot="1" x14ac:dyDescent="0.3">
      <c r="A1" s="14" t="s">
        <v>1</v>
      </c>
      <c r="B1" s="151"/>
      <c r="C1" s="152"/>
      <c r="D1" s="152"/>
      <c r="E1" s="152"/>
      <c r="F1" s="152"/>
      <c r="G1" s="152"/>
      <c r="H1" s="152"/>
      <c r="I1" s="152"/>
      <c r="J1" s="153"/>
    </row>
    <row r="2" spans="1:25" ht="17.25" customHeight="1" thickBot="1" x14ac:dyDescent="0.3">
      <c r="A2" s="14" t="s">
        <v>2</v>
      </c>
      <c r="B2" s="151"/>
      <c r="C2" s="152"/>
      <c r="D2" s="152"/>
      <c r="E2" s="152"/>
      <c r="F2" s="152"/>
      <c r="G2" s="152"/>
      <c r="H2" s="152"/>
      <c r="I2" s="152"/>
      <c r="J2" s="153"/>
    </row>
    <row r="3" spans="1:25" ht="17.25" customHeight="1" thickBot="1" x14ac:dyDescent="0.3">
      <c r="A3" s="14" t="s">
        <v>14</v>
      </c>
      <c r="B3" s="151" t="s">
        <v>360</v>
      </c>
      <c r="C3" s="152"/>
      <c r="D3" s="153"/>
      <c r="E3" s="154" t="s">
        <v>98</v>
      </c>
      <c r="F3" s="155"/>
      <c r="G3" s="156"/>
      <c r="H3" s="152" t="s">
        <v>105</v>
      </c>
      <c r="I3" s="152"/>
      <c r="J3" s="153"/>
    </row>
    <row r="4" spans="1:25" ht="17.25" customHeight="1" thickBot="1" x14ac:dyDescent="0.3">
      <c r="A4" s="14" t="s">
        <v>7</v>
      </c>
      <c r="B4" s="133" t="s">
        <v>136</v>
      </c>
      <c r="C4" s="134"/>
      <c r="D4" s="34" t="s">
        <v>63</v>
      </c>
      <c r="E4" s="133" t="s">
        <v>137</v>
      </c>
      <c r="F4" s="134"/>
      <c r="G4" s="34"/>
      <c r="H4" s="133" t="s">
        <v>114</v>
      </c>
      <c r="I4" s="134"/>
      <c r="J4" s="19">
        <f>IF(RS_BaseCelebrity="",0,IF(RS_League="Quick Match",0,VLOOKUP(D4,Info_Die_Types_Data,2,FALSE)*VLOOKUP(RS_League,Info_League_Data,7,FALSE)+(G4*2*VLOOKUP(RS_League,Info_League_Data,7,FALSE))))</f>
        <v>0</v>
      </c>
    </row>
    <row r="5" spans="1:25" ht="17.25" customHeight="1" thickBot="1" x14ac:dyDescent="0.3">
      <c r="A5" s="14" t="s">
        <v>13</v>
      </c>
      <c r="B5" s="133" t="s">
        <v>95</v>
      </c>
      <c r="C5" s="134"/>
      <c r="D5" s="18">
        <f>VLOOKUP(RS_League,Info_League_Data,2,FALSE)</f>
        <v>50</v>
      </c>
      <c r="E5" s="133" t="s">
        <v>96</v>
      </c>
      <c r="F5" s="134"/>
      <c r="G5" s="18">
        <f>SUM(RS_Value,RS_CelebrityCost)-SUMIF(B12:Y12,"Y",RS_Value)</f>
        <v>0</v>
      </c>
      <c r="H5" s="133" t="s">
        <v>288</v>
      </c>
      <c r="I5" s="134"/>
      <c r="J5" s="19">
        <f>SUM(Assets_Arena_Points_Spent)</f>
        <v>0</v>
      </c>
      <c r="K5" s="133" t="s">
        <v>97</v>
      </c>
      <c r="L5" s="134"/>
      <c r="M5" s="18">
        <f>D5-G5-J5+P5</f>
        <v>50</v>
      </c>
      <c r="N5" s="133" t="s">
        <v>266</v>
      </c>
      <c r="O5" s="134"/>
      <c r="P5" s="34"/>
    </row>
    <row r="6" spans="1:25" ht="15.75" thickBot="1" x14ac:dyDescent="0.3"/>
    <row r="7" spans="1:25" ht="15.75" thickBot="1" x14ac:dyDescent="0.3">
      <c r="A7" s="23" t="s">
        <v>3</v>
      </c>
      <c r="B7" s="145">
        <v>1</v>
      </c>
      <c r="C7" s="146"/>
      <c r="D7" s="145">
        <v>2</v>
      </c>
      <c r="E7" s="146"/>
      <c r="F7" s="145">
        <v>3</v>
      </c>
      <c r="G7" s="146"/>
      <c r="H7" s="145">
        <v>4</v>
      </c>
      <c r="I7" s="146"/>
      <c r="J7" s="145">
        <v>5</v>
      </c>
      <c r="K7" s="146"/>
      <c r="L7" s="145">
        <v>6</v>
      </c>
      <c r="M7" s="146"/>
      <c r="N7" s="145">
        <v>7</v>
      </c>
      <c r="O7" s="146"/>
      <c r="P7" s="145">
        <v>8</v>
      </c>
      <c r="Q7" s="146"/>
      <c r="R7" s="145">
        <v>9</v>
      </c>
      <c r="S7" s="146"/>
      <c r="T7" s="145">
        <v>10</v>
      </c>
      <c r="U7" s="146"/>
      <c r="V7" s="145">
        <v>11</v>
      </c>
      <c r="W7" s="146"/>
      <c r="X7" s="145">
        <v>12</v>
      </c>
      <c r="Y7" s="146"/>
    </row>
    <row r="8" spans="1:25" ht="15.75" thickBot="1" x14ac:dyDescent="0.3">
      <c r="A8" s="2" t="s">
        <v>8</v>
      </c>
      <c r="B8" s="8" t="s">
        <v>15</v>
      </c>
      <c r="C8" s="1" t="s">
        <v>16</v>
      </c>
      <c r="D8" s="8" t="s">
        <v>15</v>
      </c>
      <c r="E8" s="1" t="s">
        <v>16</v>
      </c>
      <c r="F8" s="8" t="s">
        <v>15</v>
      </c>
      <c r="G8" s="1" t="s">
        <v>16</v>
      </c>
      <c r="H8" s="8" t="s">
        <v>15</v>
      </c>
      <c r="I8" s="1" t="s">
        <v>16</v>
      </c>
      <c r="J8" s="8" t="s">
        <v>15</v>
      </c>
      <c r="K8" s="1" t="s">
        <v>16</v>
      </c>
      <c r="L8" s="8" t="s">
        <v>15</v>
      </c>
      <c r="M8" s="1" t="s">
        <v>16</v>
      </c>
      <c r="N8" s="8" t="s">
        <v>15</v>
      </c>
      <c r="O8" s="1" t="s">
        <v>16</v>
      </c>
      <c r="P8" s="8" t="s">
        <v>15</v>
      </c>
      <c r="Q8" s="1" t="s">
        <v>16</v>
      </c>
      <c r="R8" s="8" t="s">
        <v>15</v>
      </c>
      <c r="S8" s="1" t="s">
        <v>16</v>
      </c>
      <c r="T8" s="8" t="s">
        <v>15</v>
      </c>
      <c r="U8" s="1" t="s">
        <v>16</v>
      </c>
      <c r="V8" s="8" t="s">
        <v>15</v>
      </c>
      <c r="W8" s="1" t="s">
        <v>16</v>
      </c>
      <c r="X8" s="8" t="s">
        <v>15</v>
      </c>
      <c r="Y8" s="1" t="s">
        <v>16</v>
      </c>
    </row>
    <row r="9" spans="1:25" x14ac:dyDescent="0.25">
      <c r="A9" s="4" t="s">
        <v>4</v>
      </c>
      <c r="B9" s="147"/>
      <c r="C9" s="148"/>
      <c r="D9" s="147"/>
      <c r="E9" s="148"/>
      <c r="F9" s="147"/>
      <c r="G9" s="148"/>
      <c r="H9" s="147"/>
      <c r="I9" s="148"/>
      <c r="J9" s="147"/>
      <c r="K9" s="148"/>
      <c r="L9" s="147"/>
      <c r="M9" s="148"/>
      <c r="N9" s="147"/>
      <c r="O9" s="148"/>
      <c r="P9" s="147"/>
      <c r="Q9" s="148"/>
      <c r="R9" s="147"/>
      <c r="S9" s="148"/>
      <c r="T9" s="147"/>
      <c r="U9" s="148"/>
      <c r="V9" s="147"/>
      <c r="W9" s="148"/>
      <c r="X9" s="147"/>
      <c r="Y9" s="148"/>
    </row>
    <row r="10" spans="1:25" ht="15" customHeight="1" x14ac:dyDescent="0.25">
      <c r="A10" s="4" t="s">
        <v>44</v>
      </c>
      <c r="B10" s="139"/>
      <c r="C10" s="140"/>
      <c r="D10" s="139"/>
      <c r="E10" s="140"/>
      <c r="F10" s="139"/>
      <c r="G10" s="140"/>
      <c r="H10" s="139"/>
      <c r="I10" s="140"/>
      <c r="J10" s="139"/>
      <c r="K10" s="140"/>
      <c r="L10" s="139"/>
      <c r="M10" s="140"/>
      <c r="N10" s="139"/>
      <c r="O10" s="140"/>
      <c r="P10" s="139"/>
      <c r="Q10" s="140"/>
      <c r="R10" s="139"/>
      <c r="S10" s="140"/>
      <c r="T10" s="139"/>
      <c r="U10" s="140"/>
      <c r="V10" s="139"/>
      <c r="W10" s="140"/>
      <c r="X10" s="139"/>
      <c r="Y10" s="140"/>
    </row>
    <row r="11" spans="1:25" x14ac:dyDescent="0.25">
      <c r="A11" s="4" t="s">
        <v>43</v>
      </c>
      <c r="B11" s="141"/>
      <c r="C11" s="142"/>
      <c r="D11" s="141"/>
      <c r="E11" s="142"/>
      <c r="F11" s="141"/>
      <c r="G11" s="142"/>
      <c r="H11" s="141"/>
      <c r="I11" s="142"/>
      <c r="J11" s="141"/>
      <c r="K11" s="142"/>
      <c r="L11" s="141"/>
      <c r="M11" s="142"/>
      <c r="N11" s="141"/>
      <c r="O11" s="142"/>
      <c r="P11" s="141"/>
      <c r="Q11" s="142"/>
      <c r="R11" s="141"/>
      <c r="S11" s="142"/>
      <c r="T11" s="141"/>
      <c r="U11" s="142"/>
      <c r="V11" s="141"/>
      <c r="W11" s="142"/>
      <c r="X11" s="141"/>
      <c r="Y11" s="142"/>
    </row>
    <row r="12" spans="1:25" x14ac:dyDescent="0.25">
      <c r="A12" s="4" t="s">
        <v>280</v>
      </c>
      <c r="B12" s="149" t="s">
        <v>130</v>
      </c>
      <c r="C12" s="150"/>
      <c r="D12" s="149" t="s">
        <v>130</v>
      </c>
      <c r="E12" s="150"/>
      <c r="F12" s="149" t="s">
        <v>130</v>
      </c>
      <c r="G12" s="150"/>
      <c r="H12" s="149" t="s">
        <v>130</v>
      </c>
      <c r="I12" s="150"/>
      <c r="J12" s="149" t="s">
        <v>130</v>
      </c>
      <c r="K12" s="150"/>
      <c r="L12" s="149" t="s">
        <v>130</v>
      </c>
      <c r="M12" s="150"/>
      <c r="N12" s="149" t="s">
        <v>130</v>
      </c>
      <c r="O12" s="150"/>
      <c r="P12" s="149" t="s">
        <v>130</v>
      </c>
      <c r="Q12" s="150"/>
      <c r="R12" s="149" t="s">
        <v>130</v>
      </c>
      <c r="S12" s="150"/>
      <c r="T12" s="149" t="s">
        <v>130</v>
      </c>
      <c r="U12" s="150"/>
      <c r="V12" s="149" t="s">
        <v>130</v>
      </c>
      <c r="W12" s="150"/>
      <c r="X12" s="149" t="s">
        <v>130</v>
      </c>
      <c r="Y12" s="150"/>
    </row>
    <row r="13" spans="1:25" x14ac:dyDescent="0.25">
      <c r="A13" s="4" t="s">
        <v>359</v>
      </c>
      <c r="B13" s="143" t="str">
        <f>IF(B10="","",VLOOKUP(B10,Info_Gladiator_Data,2,FALSE))</f>
        <v/>
      </c>
      <c r="C13" s="144"/>
      <c r="D13" s="143" t="str">
        <f>IF(D10="","",VLOOKUP(D10,Info_Gladiator_Data,2,FALSE))</f>
        <v/>
      </c>
      <c r="E13" s="144"/>
      <c r="F13" s="143" t="str">
        <f>IF(F10="","",VLOOKUP(F10,Info_Gladiator_Data,2,FALSE))</f>
        <v/>
      </c>
      <c r="G13" s="144"/>
      <c r="H13" s="143" t="str">
        <f>IF(H10="","",VLOOKUP(H10,Info_Gladiator_Data,2,FALSE))</f>
        <v/>
      </c>
      <c r="I13" s="144"/>
      <c r="J13" s="143" t="str">
        <f>IF(J10="","",VLOOKUP(J10,Info_Gladiator_Data,2,FALSE))</f>
        <v/>
      </c>
      <c r="K13" s="144"/>
      <c r="L13" s="143" t="str">
        <f>IF(L10="","",VLOOKUP(L10,Info_Gladiator_Data,2,FALSE))</f>
        <v/>
      </c>
      <c r="M13" s="144"/>
      <c r="N13" s="143" t="str">
        <f>IF(N10="","",VLOOKUP(N10,Info_Gladiator_Data,2,FALSE))</f>
        <v/>
      </c>
      <c r="O13" s="144"/>
      <c r="P13" s="143" t="str">
        <f>IF(P10="","",VLOOKUP(P10,Info_Gladiator_Data,2,FALSE))</f>
        <v/>
      </c>
      <c r="Q13" s="144"/>
      <c r="R13" s="143" t="str">
        <f>IF(R10="","",VLOOKUP(R10,Info_Gladiator_Data,2,FALSE))</f>
        <v/>
      </c>
      <c r="S13" s="144"/>
      <c r="T13" s="143" t="str">
        <f>IF(T10="","",VLOOKUP(T10,Info_Gladiator_Data,2,FALSE))</f>
        <v/>
      </c>
      <c r="U13" s="144"/>
      <c r="V13" s="143" t="str">
        <f>IF(V10="","",VLOOKUP(V10,Info_Gladiator_Data,2,FALSE))</f>
        <v/>
      </c>
      <c r="W13" s="144"/>
      <c r="X13" s="143" t="str">
        <f>IF(X10="","",VLOOKUP(X10,Info_Gladiator_Data,2,FALSE))</f>
        <v/>
      </c>
      <c r="Y13" s="144"/>
    </row>
    <row r="14" spans="1:25" x14ac:dyDescent="0.25">
      <c r="A14" s="4" t="s">
        <v>12</v>
      </c>
      <c r="B14" s="137" t="str">
        <f>IF(AND(B10&lt;&gt;"",B11&lt;&gt;""),IF(B12="Y",ROUNDUP(VLOOKUP(B10,Info_Gladiator_Data,VLOOKUP(B11,Info_Type_Data,2,FALSE),FALSE)*0.5,0),VLOOKUP(B10,Info_Gladiator_Data,VLOOKUP(B11,Info_Type_Data,2,FALSE),FALSE)),"")</f>
        <v/>
      </c>
      <c r="C14" s="138"/>
      <c r="D14" s="137" t="str">
        <f>IF(AND(D10&lt;&gt;"",D11&lt;&gt;""),IF(D12="Y",ROUNDUP(VLOOKUP(D10,Info_Gladiator_Data,VLOOKUP(D11,Info_Type_Data,2,FALSE),FALSE)*0.5,0),VLOOKUP(D10,Info_Gladiator_Data,VLOOKUP(D11,Info_Type_Data,2,FALSE),FALSE)),"")</f>
        <v/>
      </c>
      <c r="E14" s="138"/>
      <c r="F14" s="137" t="str">
        <f>IF(AND(F10&lt;&gt;"",F11&lt;&gt;""),IF(F12="Y",ROUNDUP(VLOOKUP(F10,Info_Gladiator_Data,VLOOKUP(F11,Info_Type_Data,2,FALSE),FALSE)*0.5,0),VLOOKUP(F10,Info_Gladiator_Data,VLOOKUP(F11,Info_Type_Data,2,FALSE),FALSE)),"")</f>
        <v/>
      </c>
      <c r="G14" s="138"/>
      <c r="H14" s="137" t="str">
        <f>IF(AND(H10&lt;&gt;"",H11&lt;&gt;""),IF(H12="Y",ROUNDUP(VLOOKUP(H10,Info_Gladiator_Data,VLOOKUP(H11,Info_Type_Data,2,FALSE),FALSE)*0.5,0),VLOOKUP(H10,Info_Gladiator_Data,VLOOKUP(H11,Info_Type_Data,2,FALSE),FALSE)),"")</f>
        <v/>
      </c>
      <c r="I14" s="138"/>
      <c r="J14" s="137" t="str">
        <f>IF(AND(J10&lt;&gt;"",J11&lt;&gt;""),IF(J12="Y",ROUNDUP(VLOOKUP(J10,Info_Gladiator_Data,VLOOKUP(J11,Info_Type_Data,2,FALSE),FALSE)*0.5,0),VLOOKUP(J10,Info_Gladiator_Data,VLOOKUP(J11,Info_Type_Data,2,FALSE),FALSE)),"")</f>
        <v/>
      </c>
      <c r="K14" s="138"/>
      <c r="L14" s="137" t="str">
        <f>IF(AND(L10&lt;&gt;"",L11&lt;&gt;""),IF(L12="Y",ROUNDUP(VLOOKUP(L10,Info_Gladiator_Data,VLOOKUP(L11,Info_Type_Data,2,FALSE),FALSE)*0.5,0),VLOOKUP(L10,Info_Gladiator_Data,VLOOKUP(L11,Info_Type_Data,2,FALSE),FALSE)),"")</f>
        <v/>
      </c>
      <c r="M14" s="138"/>
      <c r="N14" s="137" t="str">
        <f>IF(AND(N10&lt;&gt;"",N11&lt;&gt;""),IF(N12="Y",ROUNDUP(VLOOKUP(N10,Info_Gladiator_Data,VLOOKUP(N11,Info_Type_Data,2,FALSE),FALSE)*0.5,0),VLOOKUP(N10,Info_Gladiator_Data,VLOOKUP(N11,Info_Type_Data,2,FALSE),FALSE)),"")</f>
        <v/>
      </c>
      <c r="O14" s="138"/>
      <c r="P14" s="137" t="str">
        <f>IF(AND(P10&lt;&gt;"",P11&lt;&gt;""),IF(P12="Y",ROUNDUP(VLOOKUP(P10,Info_Gladiator_Data,VLOOKUP(P11,Info_Type_Data,2,FALSE),FALSE)*0.5,0),VLOOKUP(P10,Info_Gladiator_Data,VLOOKUP(P11,Info_Type_Data,2,FALSE),FALSE)),"")</f>
        <v/>
      </c>
      <c r="Q14" s="138"/>
      <c r="R14" s="137" t="str">
        <f>IF(AND(R10&lt;&gt;"",R11&lt;&gt;""),IF(R12="Y",ROUNDUP(VLOOKUP(R10,Info_Gladiator_Data,VLOOKUP(R11,Info_Type_Data,2,FALSE),FALSE)*0.5,0),VLOOKUP(R10,Info_Gladiator_Data,VLOOKUP(R11,Info_Type_Data,2,FALSE),FALSE)),"")</f>
        <v/>
      </c>
      <c r="S14" s="138"/>
      <c r="T14" s="137" t="str">
        <f>IF(AND(T10&lt;&gt;"",T11&lt;&gt;""),IF(T12="Y",ROUNDUP(VLOOKUP(T10,Info_Gladiator_Data,VLOOKUP(T11,Info_Type_Data,2,FALSE),FALSE)*0.5,0),VLOOKUP(T10,Info_Gladiator_Data,VLOOKUP(T11,Info_Type_Data,2,FALSE),FALSE)),"")</f>
        <v/>
      </c>
      <c r="U14" s="138"/>
      <c r="V14" s="137" t="str">
        <f>IF(AND(V10&lt;&gt;"",V11&lt;&gt;""),IF(V12="Y",ROUNDUP(VLOOKUP(V10,Info_Gladiator_Data,VLOOKUP(V11,Info_Type_Data,2,FALSE),FALSE)*0.5,0),VLOOKUP(V10,Info_Gladiator_Data,VLOOKUP(V11,Info_Type_Data,2,FALSE),FALSE)),"")</f>
        <v/>
      </c>
      <c r="W14" s="138"/>
      <c r="X14" s="137" t="str">
        <f>IF(AND(X10&lt;&gt;"",X11&lt;&gt;""),IF(X12="Y",ROUNDUP(VLOOKUP(X10,Info_Gladiator_Data,VLOOKUP(X11,Info_Type_Data,2,FALSE),FALSE)*0.5,0),VLOOKUP(X10,Info_Gladiator_Data,VLOOKUP(X11,Info_Type_Data,2,FALSE),FALSE)),"")</f>
        <v/>
      </c>
      <c r="Y14" s="138"/>
    </row>
    <row r="15" spans="1:25" x14ac:dyDescent="0.25">
      <c r="A15" s="4" t="s">
        <v>127</v>
      </c>
      <c r="B15" s="157" t="str">
        <f>IF(B11="","",VLOOKUP(B11,Info_Type_Data,3,FALSE))</f>
        <v/>
      </c>
      <c r="C15" s="158"/>
      <c r="D15" s="157" t="str">
        <f>IF(D11="","",VLOOKUP(D11,Info_Type_Data,3,FALSE))</f>
        <v/>
      </c>
      <c r="E15" s="158"/>
      <c r="F15" s="157" t="str">
        <f>IF(F11="","",VLOOKUP(F11,Info_Type_Data,3,FALSE))</f>
        <v/>
      </c>
      <c r="G15" s="158"/>
      <c r="H15" s="157" t="str">
        <f>IF(H11="","",VLOOKUP(H11,Info_Type_Data,3,FALSE))</f>
        <v/>
      </c>
      <c r="I15" s="158"/>
      <c r="J15" s="157" t="str">
        <f>IF(J11="","",VLOOKUP(J11,Info_Type_Data,3,FALSE))</f>
        <v/>
      </c>
      <c r="K15" s="158"/>
      <c r="L15" s="157" t="str">
        <f>IF(L11="","",VLOOKUP(L11,Info_Type_Data,3,FALSE))</f>
        <v/>
      </c>
      <c r="M15" s="158"/>
      <c r="N15" s="157" t="str">
        <f>IF(N11="","",VLOOKUP(N11,Info_Type_Data,3,FALSE))</f>
        <v/>
      </c>
      <c r="O15" s="158"/>
      <c r="P15" s="157" t="str">
        <f>IF(P11="","",VLOOKUP(P11,Info_Type_Data,3,FALSE))</f>
        <v/>
      </c>
      <c r="Q15" s="158"/>
      <c r="R15" s="157" t="str">
        <f>IF(R11="","",VLOOKUP(R11,Info_Type_Data,3,FALSE))</f>
        <v/>
      </c>
      <c r="S15" s="158"/>
      <c r="T15" s="157" t="str">
        <f>IF(T11="","",VLOOKUP(T11,Info_Type_Data,3,FALSE))</f>
        <v/>
      </c>
      <c r="U15" s="158"/>
      <c r="V15" s="157" t="str">
        <f>IF(V11="","",VLOOKUP(V11,Info_Type_Data,3,FALSE))</f>
        <v/>
      </c>
      <c r="W15" s="158"/>
      <c r="X15" s="157" t="str">
        <f>IF(X11="","",VLOOKUP(X11,Info_Type_Data,3,FALSE))</f>
        <v/>
      </c>
      <c r="Y15" s="158"/>
    </row>
    <row r="16" spans="1:25" x14ac:dyDescent="0.25">
      <c r="A16" s="4" t="s">
        <v>128</v>
      </c>
      <c r="B16" s="16">
        <f>IF(B11="",0,VLOOKUP(B11,Info_Type_Data,4,FALSE))+IF(B50&lt;&gt;"",IF(ISERROR(SEARCH("Luck",B50,1)),0,1)+IF(ISERROR(SEARCH("Great Luck",B50,1)),0,1),0)+COUNTIF(B51:C58,"Luck")+COUNTIF(B51:C58,"Great Luck")</f>
        <v>0</v>
      </c>
      <c r="C16" s="35"/>
      <c r="D16" s="16">
        <f>IF(D11="",0,VLOOKUP(D11,Info_Type_Data,4,FALSE))+IF(D50&lt;&gt;"",IF(ISERROR(SEARCH("Luck",D50,1)),0,1)+IF(ISERROR(SEARCH("Great Luck",D50,1)),0,1),0)+COUNTIF(D51:E58,"Luck")+COUNTIF(D51:E58,"Great Luck")</f>
        <v>0</v>
      </c>
      <c r="E16" s="35"/>
      <c r="F16" s="16">
        <f>IF(F11="",0,VLOOKUP(F11,Info_Type_Data,4,FALSE))+IF(F50&lt;&gt;"",IF(ISERROR(SEARCH("Luck",F50,1)),0,1)+IF(ISERROR(SEARCH("Great Luck",F50,1)),0,1),0)+COUNTIF(F51:G58,"Luck")+COUNTIF(F51:G58,"Great Luck")</f>
        <v>0</v>
      </c>
      <c r="G16" s="35"/>
      <c r="H16" s="16">
        <f>IF(H11="",0,VLOOKUP(H11,Info_Type_Data,4,FALSE))+IF(H50&lt;&gt;"",IF(ISERROR(SEARCH("Luck",H50,1)),0,1)+IF(ISERROR(SEARCH("Great Luck",H50,1)),0,1),0)+COUNTIF(H51:I58,"Luck")+COUNTIF(H51:I58,"Great Luck")</f>
        <v>0</v>
      </c>
      <c r="I16" s="35"/>
      <c r="J16" s="16">
        <f>IF(J11="",0,VLOOKUP(J11,Info_Type_Data,4,FALSE))+IF(J50&lt;&gt;"",IF(ISERROR(SEARCH("Luck",J50,1)),0,1)+IF(ISERROR(SEARCH("Great Luck",J50,1)),0,1),0)+COUNTIF(J51:K58,"Luck")+COUNTIF(J51:K58,"Great Luck")</f>
        <v>0</v>
      </c>
      <c r="K16" s="35"/>
      <c r="L16" s="16">
        <f>IF(L11="",0,VLOOKUP(L11,Info_Type_Data,4,FALSE))+IF(L50&lt;&gt;"",IF(ISERROR(SEARCH("Luck",L50,1)),0,1)+IF(ISERROR(SEARCH("Great Luck",L50,1)),0,1),0)+COUNTIF(L51:M58,"Luck")+COUNTIF(L51:M58,"Great Luck")</f>
        <v>0</v>
      </c>
      <c r="M16" s="35"/>
      <c r="N16" s="16">
        <f>IF(N11="",0,VLOOKUP(N11,Info_Type_Data,4,FALSE))+IF(N50&lt;&gt;"",IF(ISERROR(SEARCH("Luck",N50,1)),0,1)+IF(ISERROR(SEARCH("Great Luck",N50,1)),0,1),0)+COUNTIF(N51:O58,"Luck")+COUNTIF(N51:O58,"Great Luck")</f>
        <v>0</v>
      </c>
      <c r="O16" s="35"/>
      <c r="P16" s="16">
        <f>IF(P11="",0,VLOOKUP(P11,Info_Type_Data,4,FALSE))+IF(P50&lt;&gt;"",IF(ISERROR(SEARCH("Luck",P50,1)),0,1)+IF(ISERROR(SEARCH("Great Luck",P50,1)),0,1),0)+COUNTIF(P51:Q58,"Luck")+COUNTIF(P51:Q58,"Great Luck")</f>
        <v>0</v>
      </c>
      <c r="Q16" s="35"/>
      <c r="R16" s="16">
        <f>IF(R11="",0,VLOOKUP(R11,Info_Type_Data,4,FALSE))+IF(R50&lt;&gt;"",IF(ISERROR(SEARCH("Luck",R50,1)),0,1)+IF(ISERROR(SEARCH("Great Luck",R50,1)),0,1),0)+COUNTIF(R51:S58,"Luck")+COUNTIF(R51:S58,"Great Luck")</f>
        <v>0</v>
      </c>
      <c r="S16" s="35"/>
      <c r="T16" s="16">
        <f>IF(T11="",0,VLOOKUP(T11,Info_Type_Data,4,FALSE))+IF(T50&lt;&gt;"",IF(ISERROR(SEARCH("Luck",T50,1)),0,1)+IF(ISERROR(SEARCH("Great Luck",T50,1)),0,1),0)+COUNTIF(T51:U58,"Luck")+COUNTIF(T51:U58,"Great Luck")</f>
        <v>0</v>
      </c>
      <c r="U16" s="35"/>
      <c r="V16" s="16">
        <f>IF(V11="",0,VLOOKUP(V11,Info_Type_Data,4,FALSE))+IF(V50&lt;&gt;"",IF(ISERROR(SEARCH("Luck",V50,1)),0,1)+IF(ISERROR(SEARCH("Great Luck",V50,1)),0,1),0)+COUNTIF(V51:W58,"Luck")+COUNTIF(V51:W58,"Great Luck")</f>
        <v>0</v>
      </c>
      <c r="W16" s="35"/>
      <c r="X16" s="16">
        <f>IF(X11="",0,VLOOKUP(X11,Info_Type_Data,4,FALSE))+IF(X50&lt;&gt;"",IF(ISERROR(SEARCH("Luck",X50,1)),0,1)+IF(ISERROR(SEARCH("Great Luck",X50,1)),0,1),0)+COUNTIF(X51:Y58,"Luck")+COUNTIF(X51:Y58,"Great Luck")</f>
        <v>0</v>
      </c>
      <c r="Y16" s="35"/>
    </row>
    <row r="17" spans="1:25" x14ac:dyDescent="0.25">
      <c r="A17" s="4" t="s">
        <v>39</v>
      </c>
      <c r="B17" s="16" t="str">
        <f>SUM(C$19:C$27)+SUM(C$28:C$49)+(14-COUNTBLANK(B$51:C$57))&amp;" / "&amp;ROUNDDOWN(C17/5,0)</f>
        <v>0 / 0</v>
      </c>
      <c r="C17" s="35"/>
      <c r="D17" s="16">
        <f t="shared" ref="D17" si="0">ROUNDDOWN(E17/5,0)</f>
        <v>0</v>
      </c>
      <c r="E17" s="35"/>
      <c r="F17" s="16">
        <f t="shared" ref="F17" si="1">ROUNDDOWN(G17/5,0)</f>
        <v>0</v>
      </c>
      <c r="G17" s="35"/>
      <c r="H17" s="16">
        <f t="shared" ref="H17" si="2">ROUNDDOWN(I17/5,0)</f>
        <v>0</v>
      </c>
      <c r="I17" s="35"/>
      <c r="J17" s="16">
        <f t="shared" ref="J17" si="3">ROUNDDOWN(K17/5,0)</f>
        <v>0</v>
      </c>
      <c r="K17" s="35"/>
      <c r="L17" s="16">
        <f t="shared" ref="L17" si="4">ROUNDDOWN(M17/5,0)</f>
        <v>0</v>
      </c>
      <c r="M17" s="35"/>
      <c r="N17" s="16">
        <f t="shared" ref="N17" si="5">ROUNDDOWN(O17/5,0)</f>
        <v>0</v>
      </c>
      <c r="O17" s="35"/>
      <c r="P17" s="16">
        <f t="shared" ref="P17" si="6">ROUNDDOWN(Q17/5,0)</f>
        <v>0</v>
      </c>
      <c r="Q17" s="35"/>
      <c r="R17" s="16">
        <f t="shared" ref="R17" si="7">ROUNDDOWN(S17/5,0)</f>
        <v>0</v>
      </c>
      <c r="S17" s="35"/>
      <c r="T17" s="16">
        <f t="shared" ref="T17" si="8">ROUNDDOWN(U17/5,0)</f>
        <v>0</v>
      </c>
      <c r="U17" s="35"/>
      <c r="V17" s="16">
        <f t="shared" ref="V17" si="9">ROUNDDOWN(W17/5,0)</f>
        <v>0</v>
      </c>
      <c r="W17" s="35"/>
      <c r="X17" s="16">
        <f t="shared" ref="X17" si="10">ROUNDDOWN(Y17/5,0)</f>
        <v>0</v>
      </c>
      <c r="Y17" s="35"/>
    </row>
    <row r="18" spans="1:25" ht="15.75" thickBot="1" x14ac:dyDescent="0.3">
      <c r="A18" s="5" t="s">
        <v>45</v>
      </c>
      <c r="B18" s="135" t="s">
        <v>53</v>
      </c>
      <c r="C18" s="136"/>
      <c r="D18" s="135" t="s">
        <v>53</v>
      </c>
      <c r="E18" s="136"/>
      <c r="F18" s="135" t="s">
        <v>53</v>
      </c>
      <c r="G18" s="136"/>
      <c r="H18" s="135" t="s">
        <v>53</v>
      </c>
      <c r="I18" s="136"/>
      <c r="J18" s="135" t="s">
        <v>53</v>
      </c>
      <c r="K18" s="136"/>
      <c r="L18" s="135" t="s">
        <v>53</v>
      </c>
      <c r="M18" s="136"/>
      <c r="N18" s="135" t="s">
        <v>53</v>
      </c>
      <c r="O18" s="136"/>
      <c r="P18" s="135" t="s">
        <v>53</v>
      </c>
      <c r="Q18" s="136"/>
      <c r="R18" s="135" t="s">
        <v>53</v>
      </c>
      <c r="S18" s="136"/>
      <c r="T18" s="135" t="s">
        <v>53</v>
      </c>
      <c r="U18" s="136"/>
      <c r="V18" s="135" t="s">
        <v>53</v>
      </c>
      <c r="W18" s="136"/>
      <c r="X18" s="135" t="s">
        <v>53</v>
      </c>
      <c r="Y18" s="136"/>
    </row>
    <row r="19" spans="1:25" x14ac:dyDescent="0.25">
      <c r="A19" s="3" t="s">
        <v>5</v>
      </c>
      <c r="B19" s="15" t="str">
        <f t="shared" ref="B19:B48" si="11">IF(B$10="","",IF(VLOOKUP(B$10,Info_Gladiator_Data,MATCH($A19,Info_Gladiator_Headers,0),FALSE)=0,"",VLOOKUP(B$10,Info_Gladiator_Data,MATCH($A19,Info_Gladiator_Headers,0),FALSE)))</f>
        <v/>
      </c>
      <c r="C19" s="36"/>
      <c r="D19" s="15" t="str">
        <f t="shared" ref="D19:D50" si="12">IF(D$10="","",IF(VLOOKUP(D$10,Info_Gladiator_Data,MATCH($A19,Info_Gladiator_Headers,0),FALSE)=0,"",VLOOKUP(D$10,Info_Gladiator_Data,MATCH($A19,Info_Gladiator_Headers,0),FALSE)))</f>
        <v/>
      </c>
      <c r="E19" s="36"/>
      <c r="F19" s="15" t="str">
        <f t="shared" ref="F19:F50" si="13">IF(F$10="","",IF(VLOOKUP(F$10,Info_Gladiator_Data,MATCH($A19,Info_Gladiator_Headers,0),FALSE)=0,"",VLOOKUP(F$10,Info_Gladiator_Data,MATCH($A19,Info_Gladiator_Headers,0),FALSE)))</f>
        <v/>
      </c>
      <c r="G19" s="36"/>
      <c r="H19" s="15" t="str">
        <f t="shared" ref="H19:H50" si="14">IF(H$10="","",IF(VLOOKUP(H$10,Info_Gladiator_Data,MATCH($A19,Info_Gladiator_Headers,0),FALSE)=0,"",VLOOKUP(H$10,Info_Gladiator_Data,MATCH($A19,Info_Gladiator_Headers,0),FALSE)))</f>
        <v/>
      </c>
      <c r="I19" s="36"/>
      <c r="J19" s="15" t="str">
        <f t="shared" ref="J19:J50" si="15">IF(J$10="","",IF(VLOOKUP(J$10,Info_Gladiator_Data,MATCH($A19,Info_Gladiator_Headers,0),FALSE)=0,"",VLOOKUP(J$10,Info_Gladiator_Data,MATCH($A19,Info_Gladiator_Headers,0),FALSE)))</f>
        <v/>
      </c>
      <c r="K19" s="36"/>
      <c r="L19" s="15" t="str">
        <f t="shared" ref="L19:L50" si="16">IF(L$10="","",IF(VLOOKUP(L$10,Info_Gladiator_Data,MATCH($A19,Info_Gladiator_Headers,0),FALSE)=0,"",VLOOKUP(L$10,Info_Gladiator_Data,MATCH($A19,Info_Gladiator_Headers,0),FALSE)))</f>
        <v/>
      </c>
      <c r="M19" s="36"/>
      <c r="N19" s="15" t="str">
        <f t="shared" ref="N19:N50" si="17">IF(N$10="","",IF(VLOOKUP(N$10,Info_Gladiator_Data,MATCH($A19,Info_Gladiator_Headers,0),FALSE)=0,"",VLOOKUP(N$10,Info_Gladiator_Data,MATCH($A19,Info_Gladiator_Headers,0),FALSE)))</f>
        <v/>
      </c>
      <c r="O19" s="36"/>
      <c r="P19" s="15" t="str">
        <f t="shared" ref="P19:P50" si="18">IF(P$10="","",IF(VLOOKUP(P$10,Info_Gladiator_Data,MATCH($A19,Info_Gladiator_Headers,0),FALSE)=0,"",VLOOKUP(P$10,Info_Gladiator_Data,MATCH($A19,Info_Gladiator_Headers,0),FALSE)))</f>
        <v/>
      </c>
      <c r="Q19" s="36"/>
      <c r="R19" s="15" t="str">
        <f t="shared" ref="R19:R50" si="19">IF(R$10="","",IF(VLOOKUP(R$10,Info_Gladiator_Data,MATCH($A19,Info_Gladiator_Headers,0),FALSE)=0,"",VLOOKUP(R$10,Info_Gladiator_Data,MATCH($A19,Info_Gladiator_Headers,0),FALSE)))</f>
        <v/>
      </c>
      <c r="S19" s="36"/>
      <c r="T19" s="15" t="str">
        <f t="shared" ref="T19:T50" si="20">IF(T$10="","",IF(VLOOKUP(T$10,Info_Gladiator_Data,MATCH($A19,Info_Gladiator_Headers,0),FALSE)=0,"",VLOOKUP(T$10,Info_Gladiator_Data,MATCH($A19,Info_Gladiator_Headers,0),FALSE)))</f>
        <v/>
      </c>
      <c r="U19" s="36"/>
      <c r="V19" s="15" t="str">
        <f t="shared" ref="V19:V50" si="21">IF(V$10="","",IF(VLOOKUP(V$10,Info_Gladiator_Data,MATCH($A19,Info_Gladiator_Headers,0),FALSE)=0,"",VLOOKUP(V$10,Info_Gladiator_Data,MATCH($A19,Info_Gladiator_Headers,0),FALSE)))</f>
        <v/>
      </c>
      <c r="W19" s="36"/>
      <c r="X19" s="15" t="str">
        <f t="shared" ref="X19:X50" si="22">IF(X$10="","",IF(VLOOKUP(X$10,Info_Gladiator_Data,MATCH($A19,Info_Gladiator_Headers,0),FALSE)=0,"",VLOOKUP(X$10,Info_Gladiator_Data,MATCH($A19,Info_Gladiator_Headers,0),FALSE)))</f>
        <v/>
      </c>
      <c r="Y19" s="36"/>
    </row>
    <row r="20" spans="1:25" x14ac:dyDescent="0.25">
      <c r="A20" s="4" t="s">
        <v>9</v>
      </c>
      <c r="B20" s="16" t="str">
        <f t="shared" si="11"/>
        <v/>
      </c>
      <c r="C20" s="35"/>
      <c r="D20" s="16" t="str">
        <f t="shared" si="12"/>
        <v/>
      </c>
      <c r="E20" s="35"/>
      <c r="F20" s="16" t="str">
        <f t="shared" si="13"/>
        <v/>
      </c>
      <c r="G20" s="35"/>
      <c r="H20" s="16" t="str">
        <f t="shared" si="14"/>
        <v/>
      </c>
      <c r="I20" s="35"/>
      <c r="J20" s="16" t="str">
        <f t="shared" si="15"/>
        <v/>
      </c>
      <c r="K20" s="35"/>
      <c r="L20" s="16" t="str">
        <f t="shared" si="16"/>
        <v/>
      </c>
      <c r="M20" s="35"/>
      <c r="N20" s="16" t="str">
        <f t="shared" si="17"/>
        <v/>
      </c>
      <c r="O20" s="35"/>
      <c r="P20" s="16" t="str">
        <f t="shared" si="18"/>
        <v/>
      </c>
      <c r="Q20" s="35"/>
      <c r="R20" s="16" t="str">
        <f t="shared" si="19"/>
        <v/>
      </c>
      <c r="S20" s="35"/>
      <c r="T20" s="16" t="str">
        <f t="shared" si="20"/>
        <v/>
      </c>
      <c r="U20" s="35"/>
      <c r="V20" s="16" t="str">
        <f t="shared" si="21"/>
        <v/>
      </c>
      <c r="W20" s="35"/>
      <c r="X20" s="16" t="str">
        <f t="shared" si="22"/>
        <v/>
      </c>
      <c r="Y20" s="35"/>
    </row>
    <row r="21" spans="1:25" x14ac:dyDescent="0.25">
      <c r="A21" s="4" t="s">
        <v>10</v>
      </c>
      <c r="B21" s="16" t="str">
        <f t="shared" si="11"/>
        <v/>
      </c>
      <c r="C21" s="35"/>
      <c r="D21" s="16" t="str">
        <f t="shared" si="12"/>
        <v/>
      </c>
      <c r="E21" s="35"/>
      <c r="F21" s="16" t="str">
        <f t="shared" si="13"/>
        <v/>
      </c>
      <c r="G21" s="35"/>
      <c r="H21" s="16" t="str">
        <f t="shared" si="14"/>
        <v/>
      </c>
      <c r="I21" s="35"/>
      <c r="J21" s="16" t="str">
        <f t="shared" si="15"/>
        <v/>
      </c>
      <c r="K21" s="35"/>
      <c r="L21" s="16" t="str">
        <f t="shared" si="16"/>
        <v/>
      </c>
      <c r="M21" s="35"/>
      <c r="N21" s="16" t="str">
        <f t="shared" si="17"/>
        <v/>
      </c>
      <c r="O21" s="35"/>
      <c r="P21" s="16" t="str">
        <f t="shared" si="18"/>
        <v/>
      </c>
      <c r="Q21" s="35"/>
      <c r="R21" s="16" t="str">
        <f t="shared" si="19"/>
        <v/>
      </c>
      <c r="S21" s="35"/>
      <c r="T21" s="16" t="str">
        <f t="shared" si="20"/>
        <v/>
      </c>
      <c r="U21" s="35"/>
      <c r="V21" s="16" t="str">
        <f t="shared" si="21"/>
        <v/>
      </c>
      <c r="W21" s="35"/>
      <c r="X21" s="16" t="str">
        <f t="shared" si="22"/>
        <v/>
      </c>
      <c r="Y21" s="35"/>
    </row>
    <row r="22" spans="1:25" x14ac:dyDescent="0.25">
      <c r="A22" s="4" t="s">
        <v>6</v>
      </c>
      <c r="B22" s="16" t="str">
        <f t="shared" si="11"/>
        <v/>
      </c>
      <c r="C22" s="35"/>
      <c r="D22" s="16" t="str">
        <f t="shared" si="12"/>
        <v/>
      </c>
      <c r="E22" s="35"/>
      <c r="F22" s="16" t="str">
        <f t="shared" si="13"/>
        <v/>
      </c>
      <c r="G22" s="35"/>
      <c r="H22" s="16" t="str">
        <f t="shared" si="14"/>
        <v/>
      </c>
      <c r="I22" s="35"/>
      <c r="J22" s="16" t="str">
        <f t="shared" si="15"/>
        <v/>
      </c>
      <c r="K22" s="35"/>
      <c r="L22" s="16" t="str">
        <f t="shared" si="16"/>
        <v/>
      </c>
      <c r="M22" s="35"/>
      <c r="N22" s="16" t="str">
        <f t="shared" si="17"/>
        <v/>
      </c>
      <c r="O22" s="35"/>
      <c r="P22" s="16" t="str">
        <f t="shared" si="18"/>
        <v/>
      </c>
      <c r="Q22" s="35"/>
      <c r="R22" s="16" t="str">
        <f t="shared" si="19"/>
        <v/>
      </c>
      <c r="S22" s="35"/>
      <c r="T22" s="16" t="str">
        <f t="shared" si="20"/>
        <v/>
      </c>
      <c r="U22" s="35"/>
      <c r="V22" s="16" t="str">
        <f t="shared" si="21"/>
        <v/>
      </c>
      <c r="W22" s="35"/>
      <c r="X22" s="16" t="str">
        <f t="shared" si="22"/>
        <v/>
      </c>
      <c r="Y22" s="35"/>
    </row>
    <row r="23" spans="1:25" x14ac:dyDescent="0.25">
      <c r="A23" s="4" t="s">
        <v>11</v>
      </c>
      <c r="B23" s="16" t="str">
        <f t="shared" si="11"/>
        <v/>
      </c>
      <c r="C23" s="35"/>
      <c r="D23" s="16" t="str">
        <f t="shared" si="12"/>
        <v/>
      </c>
      <c r="E23" s="35"/>
      <c r="F23" s="16" t="str">
        <f t="shared" si="13"/>
        <v/>
      </c>
      <c r="G23" s="35"/>
      <c r="H23" s="16" t="str">
        <f t="shared" si="14"/>
        <v/>
      </c>
      <c r="I23" s="35"/>
      <c r="J23" s="16" t="str">
        <f t="shared" si="15"/>
        <v/>
      </c>
      <c r="K23" s="35"/>
      <c r="L23" s="16" t="str">
        <f t="shared" si="16"/>
        <v/>
      </c>
      <c r="M23" s="35"/>
      <c r="N23" s="16" t="str">
        <f t="shared" si="17"/>
        <v/>
      </c>
      <c r="O23" s="35"/>
      <c r="P23" s="16" t="str">
        <f t="shared" si="18"/>
        <v/>
      </c>
      <c r="Q23" s="35"/>
      <c r="R23" s="16" t="str">
        <f t="shared" si="19"/>
        <v/>
      </c>
      <c r="S23" s="35"/>
      <c r="T23" s="16" t="str">
        <f t="shared" si="20"/>
        <v/>
      </c>
      <c r="U23" s="35"/>
      <c r="V23" s="16" t="str">
        <f t="shared" si="21"/>
        <v/>
      </c>
      <c r="W23" s="35"/>
      <c r="X23" s="16" t="str">
        <f t="shared" si="22"/>
        <v/>
      </c>
      <c r="Y23" s="35"/>
    </row>
    <row r="24" spans="1:25" x14ac:dyDescent="0.25">
      <c r="A24" s="4" t="s">
        <v>42</v>
      </c>
      <c r="B24" s="16" t="str">
        <f t="shared" si="11"/>
        <v/>
      </c>
      <c r="C24" s="35"/>
      <c r="D24" s="16" t="str">
        <f t="shared" si="12"/>
        <v/>
      </c>
      <c r="E24" s="35"/>
      <c r="F24" s="16" t="str">
        <f t="shared" si="13"/>
        <v/>
      </c>
      <c r="G24" s="35"/>
      <c r="H24" s="16" t="str">
        <f t="shared" si="14"/>
        <v/>
      </c>
      <c r="I24" s="35"/>
      <c r="J24" s="16" t="str">
        <f t="shared" si="15"/>
        <v/>
      </c>
      <c r="K24" s="35"/>
      <c r="L24" s="16" t="str">
        <f t="shared" si="16"/>
        <v/>
      </c>
      <c r="M24" s="35"/>
      <c r="N24" s="16" t="str">
        <f t="shared" si="17"/>
        <v/>
      </c>
      <c r="O24" s="35"/>
      <c r="P24" s="16" t="str">
        <f t="shared" si="18"/>
        <v/>
      </c>
      <c r="Q24" s="35"/>
      <c r="R24" s="16" t="str">
        <f t="shared" si="19"/>
        <v/>
      </c>
      <c r="S24" s="35"/>
      <c r="T24" s="16" t="str">
        <f t="shared" si="20"/>
        <v/>
      </c>
      <c r="U24" s="35"/>
      <c r="V24" s="16" t="str">
        <f t="shared" si="21"/>
        <v/>
      </c>
      <c r="W24" s="35"/>
      <c r="X24" s="16" t="str">
        <f t="shared" si="22"/>
        <v/>
      </c>
      <c r="Y24" s="35"/>
    </row>
    <row r="25" spans="1:25" x14ac:dyDescent="0.25">
      <c r="A25" s="4" t="s">
        <v>61</v>
      </c>
      <c r="B25" s="16" t="str">
        <f t="shared" si="11"/>
        <v/>
      </c>
      <c r="C25" s="35"/>
      <c r="D25" s="16" t="str">
        <f t="shared" si="12"/>
        <v/>
      </c>
      <c r="E25" s="35"/>
      <c r="F25" s="16" t="str">
        <f t="shared" si="13"/>
        <v/>
      </c>
      <c r="G25" s="35"/>
      <c r="H25" s="16" t="str">
        <f t="shared" si="14"/>
        <v/>
      </c>
      <c r="I25" s="35"/>
      <c r="J25" s="16" t="str">
        <f t="shared" si="15"/>
        <v/>
      </c>
      <c r="K25" s="35"/>
      <c r="L25" s="16" t="str">
        <f t="shared" si="16"/>
        <v/>
      </c>
      <c r="M25" s="35"/>
      <c r="N25" s="16" t="str">
        <f t="shared" si="17"/>
        <v/>
      </c>
      <c r="O25" s="35"/>
      <c r="P25" s="16" t="str">
        <f t="shared" si="18"/>
        <v/>
      </c>
      <c r="Q25" s="35"/>
      <c r="R25" s="16" t="str">
        <f t="shared" si="19"/>
        <v/>
      </c>
      <c r="S25" s="35"/>
      <c r="T25" s="16" t="str">
        <f t="shared" si="20"/>
        <v/>
      </c>
      <c r="U25" s="35"/>
      <c r="V25" s="16" t="str">
        <f t="shared" si="21"/>
        <v/>
      </c>
      <c r="W25" s="35"/>
      <c r="X25" s="16" t="str">
        <f t="shared" si="22"/>
        <v/>
      </c>
      <c r="Y25" s="35"/>
    </row>
    <row r="26" spans="1:25" x14ac:dyDescent="0.25">
      <c r="A26" s="4" t="s">
        <v>41</v>
      </c>
      <c r="B26" s="16" t="str">
        <f t="shared" si="11"/>
        <v/>
      </c>
      <c r="C26" s="35"/>
      <c r="D26" s="16" t="str">
        <f t="shared" si="12"/>
        <v/>
      </c>
      <c r="E26" s="35"/>
      <c r="F26" s="16" t="str">
        <f t="shared" si="13"/>
        <v/>
      </c>
      <c r="G26" s="35"/>
      <c r="H26" s="16" t="str">
        <f t="shared" si="14"/>
        <v/>
      </c>
      <c r="I26" s="35"/>
      <c r="J26" s="16" t="str">
        <f t="shared" si="15"/>
        <v/>
      </c>
      <c r="K26" s="35"/>
      <c r="L26" s="16" t="str">
        <f t="shared" si="16"/>
        <v/>
      </c>
      <c r="M26" s="35"/>
      <c r="N26" s="16" t="str">
        <f t="shared" si="17"/>
        <v/>
      </c>
      <c r="O26" s="35"/>
      <c r="P26" s="16" t="str">
        <f t="shared" si="18"/>
        <v/>
      </c>
      <c r="Q26" s="35"/>
      <c r="R26" s="16" t="str">
        <f t="shared" si="19"/>
        <v/>
      </c>
      <c r="S26" s="35"/>
      <c r="T26" s="16" t="str">
        <f t="shared" si="20"/>
        <v/>
      </c>
      <c r="U26" s="35"/>
      <c r="V26" s="16" t="str">
        <f t="shared" si="21"/>
        <v/>
      </c>
      <c r="W26" s="35"/>
      <c r="X26" s="16" t="str">
        <f t="shared" si="22"/>
        <v/>
      </c>
      <c r="Y26" s="35"/>
    </row>
    <row r="27" spans="1:25" ht="15.75" thickBot="1" x14ac:dyDescent="0.3">
      <c r="A27" s="5" t="s">
        <v>40</v>
      </c>
      <c r="B27" s="17" t="str">
        <f t="shared" si="11"/>
        <v/>
      </c>
      <c r="C27" s="37"/>
      <c r="D27" s="17" t="str">
        <f t="shared" si="12"/>
        <v/>
      </c>
      <c r="E27" s="37"/>
      <c r="F27" s="17" t="str">
        <f t="shared" si="13"/>
        <v/>
      </c>
      <c r="G27" s="37"/>
      <c r="H27" s="17" t="str">
        <f t="shared" si="14"/>
        <v/>
      </c>
      <c r="I27" s="37"/>
      <c r="J27" s="17" t="str">
        <f t="shared" si="15"/>
        <v/>
      </c>
      <c r="K27" s="37"/>
      <c r="L27" s="17" t="str">
        <f t="shared" si="16"/>
        <v/>
      </c>
      <c r="M27" s="37"/>
      <c r="N27" s="17" t="str">
        <f t="shared" si="17"/>
        <v/>
      </c>
      <c r="O27" s="37"/>
      <c r="P27" s="17" t="str">
        <f t="shared" si="18"/>
        <v/>
      </c>
      <c r="Q27" s="37"/>
      <c r="R27" s="17" t="str">
        <f t="shared" si="19"/>
        <v/>
      </c>
      <c r="S27" s="37"/>
      <c r="T27" s="17" t="str">
        <f t="shared" si="20"/>
        <v/>
      </c>
      <c r="U27" s="37"/>
      <c r="V27" s="17" t="str">
        <f t="shared" si="21"/>
        <v/>
      </c>
      <c r="W27" s="37"/>
      <c r="X27" s="17" t="str">
        <f t="shared" si="22"/>
        <v/>
      </c>
      <c r="Y27" s="37"/>
    </row>
    <row r="28" spans="1:25" x14ac:dyDescent="0.25">
      <c r="A28" s="9" t="s">
        <v>24</v>
      </c>
      <c r="B28" s="15" t="str">
        <f t="shared" si="11"/>
        <v/>
      </c>
      <c r="C28" s="36"/>
      <c r="D28" s="15" t="str">
        <f t="shared" si="12"/>
        <v/>
      </c>
      <c r="E28" s="36"/>
      <c r="F28" s="15" t="str">
        <f t="shared" si="13"/>
        <v/>
      </c>
      <c r="G28" s="36"/>
      <c r="H28" s="15" t="str">
        <f t="shared" si="14"/>
        <v/>
      </c>
      <c r="I28" s="36"/>
      <c r="J28" s="15" t="str">
        <f t="shared" si="15"/>
        <v/>
      </c>
      <c r="K28" s="36"/>
      <c r="L28" s="15" t="str">
        <f t="shared" si="16"/>
        <v/>
      </c>
      <c r="M28" s="36"/>
      <c r="N28" s="15" t="str">
        <f t="shared" si="17"/>
        <v/>
      </c>
      <c r="O28" s="36"/>
      <c r="P28" s="15" t="str">
        <f t="shared" si="18"/>
        <v/>
      </c>
      <c r="Q28" s="36"/>
      <c r="R28" s="15" t="str">
        <f t="shared" si="19"/>
        <v/>
      </c>
      <c r="S28" s="36"/>
      <c r="T28" s="15" t="str">
        <f t="shared" si="20"/>
        <v/>
      </c>
      <c r="U28" s="36"/>
      <c r="V28" s="15" t="str">
        <f t="shared" si="21"/>
        <v/>
      </c>
      <c r="W28" s="36"/>
      <c r="X28" s="15" t="str">
        <f t="shared" si="22"/>
        <v/>
      </c>
      <c r="Y28" s="36"/>
    </row>
    <row r="29" spans="1:25" x14ac:dyDescent="0.25">
      <c r="A29" s="6" t="s">
        <v>17</v>
      </c>
      <c r="B29" s="16" t="str">
        <f t="shared" si="11"/>
        <v/>
      </c>
      <c r="C29" s="35"/>
      <c r="D29" s="16" t="str">
        <f t="shared" si="12"/>
        <v/>
      </c>
      <c r="E29" s="35"/>
      <c r="F29" s="16" t="str">
        <f t="shared" si="13"/>
        <v/>
      </c>
      <c r="G29" s="35"/>
      <c r="H29" s="16" t="str">
        <f t="shared" si="14"/>
        <v/>
      </c>
      <c r="I29" s="35"/>
      <c r="J29" s="16" t="str">
        <f t="shared" si="15"/>
        <v/>
      </c>
      <c r="K29" s="35"/>
      <c r="L29" s="16" t="str">
        <f t="shared" si="16"/>
        <v/>
      </c>
      <c r="M29" s="35"/>
      <c r="N29" s="16" t="str">
        <f t="shared" si="17"/>
        <v/>
      </c>
      <c r="O29" s="35"/>
      <c r="P29" s="16" t="str">
        <f t="shared" si="18"/>
        <v/>
      </c>
      <c r="Q29" s="35"/>
      <c r="R29" s="16" t="str">
        <f t="shared" si="19"/>
        <v/>
      </c>
      <c r="S29" s="35"/>
      <c r="T29" s="16" t="str">
        <f t="shared" si="20"/>
        <v/>
      </c>
      <c r="U29" s="35"/>
      <c r="V29" s="16" t="str">
        <f t="shared" si="21"/>
        <v/>
      </c>
      <c r="W29" s="35"/>
      <c r="X29" s="16" t="str">
        <f t="shared" si="22"/>
        <v/>
      </c>
      <c r="Y29" s="35"/>
    </row>
    <row r="30" spans="1:25" x14ac:dyDescent="0.25">
      <c r="A30" s="7" t="s">
        <v>26</v>
      </c>
      <c r="B30" s="16" t="str">
        <f t="shared" si="11"/>
        <v/>
      </c>
      <c r="C30" s="35"/>
      <c r="D30" s="16" t="str">
        <f t="shared" si="12"/>
        <v/>
      </c>
      <c r="E30" s="35"/>
      <c r="F30" s="16" t="str">
        <f t="shared" si="13"/>
        <v/>
      </c>
      <c r="G30" s="35"/>
      <c r="H30" s="16" t="str">
        <f t="shared" si="14"/>
        <v/>
      </c>
      <c r="I30" s="35"/>
      <c r="J30" s="16" t="str">
        <f t="shared" si="15"/>
        <v/>
      </c>
      <c r="K30" s="35"/>
      <c r="L30" s="16" t="str">
        <f t="shared" si="16"/>
        <v/>
      </c>
      <c r="M30" s="35"/>
      <c r="N30" s="16" t="str">
        <f t="shared" si="17"/>
        <v/>
      </c>
      <c r="O30" s="35"/>
      <c r="P30" s="16" t="str">
        <f t="shared" si="18"/>
        <v/>
      </c>
      <c r="Q30" s="35"/>
      <c r="R30" s="16" t="str">
        <f t="shared" si="19"/>
        <v/>
      </c>
      <c r="S30" s="35"/>
      <c r="T30" s="16" t="str">
        <f t="shared" si="20"/>
        <v/>
      </c>
      <c r="U30" s="35"/>
      <c r="V30" s="16" t="str">
        <f t="shared" si="21"/>
        <v/>
      </c>
      <c r="W30" s="35"/>
      <c r="X30" s="16" t="str">
        <f t="shared" si="22"/>
        <v/>
      </c>
      <c r="Y30" s="35"/>
    </row>
    <row r="31" spans="1:25" x14ac:dyDescent="0.25">
      <c r="A31" s="7" t="s">
        <v>27</v>
      </c>
      <c r="B31" s="16" t="str">
        <f t="shared" si="11"/>
        <v/>
      </c>
      <c r="C31" s="35"/>
      <c r="D31" s="16" t="str">
        <f t="shared" si="12"/>
        <v/>
      </c>
      <c r="E31" s="35"/>
      <c r="F31" s="16" t="str">
        <f t="shared" si="13"/>
        <v/>
      </c>
      <c r="G31" s="35"/>
      <c r="H31" s="16" t="str">
        <f t="shared" si="14"/>
        <v/>
      </c>
      <c r="I31" s="35"/>
      <c r="J31" s="16" t="str">
        <f t="shared" si="15"/>
        <v/>
      </c>
      <c r="K31" s="35"/>
      <c r="L31" s="16" t="str">
        <f t="shared" si="16"/>
        <v/>
      </c>
      <c r="M31" s="35"/>
      <c r="N31" s="16" t="str">
        <f t="shared" si="17"/>
        <v/>
      </c>
      <c r="O31" s="35"/>
      <c r="P31" s="16" t="str">
        <f t="shared" si="18"/>
        <v/>
      </c>
      <c r="Q31" s="35"/>
      <c r="R31" s="16" t="str">
        <f t="shared" si="19"/>
        <v/>
      </c>
      <c r="S31" s="35"/>
      <c r="T31" s="16" t="str">
        <f t="shared" si="20"/>
        <v/>
      </c>
      <c r="U31" s="35"/>
      <c r="V31" s="16" t="str">
        <f t="shared" si="21"/>
        <v/>
      </c>
      <c r="W31" s="35"/>
      <c r="X31" s="16" t="str">
        <f t="shared" si="22"/>
        <v/>
      </c>
      <c r="Y31" s="35"/>
    </row>
    <row r="32" spans="1:25" x14ac:dyDescent="0.25">
      <c r="A32" s="7" t="s">
        <v>21</v>
      </c>
      <c r="B32" s="16" t="str">
        <f t="shared" si="11"/>
        <v/>
      </c>
      <c r="C32" s="35"/>
      <c r="D32" s="16" t="str">
        <f t="shared" si="12"/>
        <v/>
      </c>
      <c r="E32" s="35"/>
      <c r="F32" s="16" t="str">
        <f t="shared" si="13"/>
        <v/>
      </c>
      <c r="G32" s="35"/>
      <c r="H32" s="16" t="str">
        <f t="shared" si="14"/>
        <v/>
      </c>
      <c r="I32" s="35"/>
      <c r="J32" s="16" t="str">
        <f t="shared" si="15"/>
        <v/>
      </c>
      <c r="K32" s="35"/>
      <c r="L32" s="16" t="str">
        <f t="shared" si="16"/>
        <v/>
      </c>
      <c r="M32" s="35"/>
      <c r="N32" s="16" t="str">
        <f t="shared" si="17"/>
        <v/>
      </c>
      <c r="O32" s="35"/>
      <c r="P32" s="16" t="str">
        <f t="shared" si="18"/>
        <v/>
      </c>
      <c r="Q32" s="35"/>
      <c r="R32" s="16" t="str">
        <f t="shared" si="19"/>
        <v/>
      </c>
      <c r="S32" s="35"/>
      <c r="T32" s="16" t="str">
        <f t="shared" si="20"/>
        <v/>
      </c>
      <c r="U32" s="35"/>
      <c r="V32" s="16" t="str">
        <f t="shared" si="21"/>
        <v/>
      </c>
      <c r="W32" s="35"/>
      <c r="X32" s="16" t="str">
        <f t="shared" si="22"/>
        <v/>
      </c>
      <c r="Y32" s="35"/>
    </row>
    <row r="33" spans="1:25" x14ac:dyDescent="0.25">
      <c r="A33" s="7" t="s">
        <v>20</v>
      </c>
      <c r="B33" s="16" t="str">
        <f t="shared" si="11"/>
        <v/>
      </c>
      <c r="C33" s="35"/>
      <c r="D33" s="16" t="str">
        <f t="shared" si="12"/>
        <v/>
      </c>
      <c r="E33" s="35"/>
      <c r="F33" s="16" t="str">
        <f t="shared" si="13"/>
        <v/>
      </c>
      <c r="G33" s="35"/>
      <c r="H33" s="16" t="str">
        <f t="shared" si="14"/>
        <v/>
      </c>
      <c r="I33" s="35"/>
      <c r="J33" s="16" t="str">
        <f t="shared" si="15"/>
        <v/>
      </c>
      <c r="K33" s="35"/>
      <c r="L33" s="16" t="str">
        <f t="shared" si="16"/>
        <v/>
      </c>
      <c r="M33" s="35"/>
      <c r="N33" s="16" t="str">
        <f t="shared" si="17"/>
        <v/>
      </c>
      <c r="O33" s="35"/>
      <c r="P33" s="16" t="str">
        <f t="shared" si="18"/>
        <v/>
      </c>
      <c r="Q33" s="35"/>
      <c r="R33" s="16" t="str">
        <f t="shared" si="19"/>
        <v/>
      </c>
      <c r="S33" s="35"/>
      <c r="T33" s="16" t="str">
        <f t="shared" si="20"/>
        <v/>
      </c>
      <c r="U33" s="35"/>
      <c r="V33" s="16" t="str">
        <f t="shared" si="21"/>
        <v/>
      </c>
      <c r="W33" s="35"/>
      <c r="X33" s="16" t="str">
        <f t="shared" si="22"/>
        <v/>
      </c>
      <c r="Y33" s="35"/>
    </row>
    <row r="34" spans="1:25" x14ac:dyDescent="0.25">
      <c r="A34" s="7" t="s">
        <v>18</v>
      </c>
      <c r="B34" s="16" t="str">
        <f t="shared" si="11"/>
        <v/>
      </c>
      <c r="C34" s="35"/>
      <c r="D34" s="16" t="str">
        <f t="shared" si="12"/>
        <v/>
      </c>
      <c r="E34" s="35"/>
      <c r="F34" s="16" t="str">
        <f t="shared" si="13"/>
        <v/>
      </c>
      <c r="G34" s="35"/>
      <c r="H34" s="16" t="str">
        <f t="shared" si="14"/>
        <v/>
      </c>
      <c r="I34" s="35"/>
      <c r="J34" s="16" t="str">
        <f t="shared" si="15"/>
        <v/>
      </c>
      <c r="K34" s="35"/>
      <c r="L34" s="16" t="str">
        <f t="shared" si="16"/>
        <v/>
      </c>
      <c r="M34" s="35"/>
      <c r="N34" s="16" t="str">
        <f t="shared" si="17"/>
        <v/>
      </c>
      <c r="O34" s="35"/>
      <c r="P34" s="16" t="str">
        <f t="shared" si="18"/>
        <v/>
      </c>
      <c r="Q34" s="35"/>
      <c r="R34" s="16" t="str">
        <f t="shared" si="19"/>
        <v/>
      </c>
      <c r="S34" s="35"/>
      <c r="T34" s="16" t="str">
        <f t="shared" si="20"/>
        <v/>
      </c>
      <c r="U34" s="35"/>
      <c r="V34" s="16" t="str">
        <f t="shared" si="21"/>
        <v/>
      </c>
      <c r="W34" s="35"/>
      <c r="X34" s="16" t="str">
        <f t="shared" si="22"/>
        <v/>
      </c>
      <c r="Y34" s="35"/>
    </row>
    <row r="35" spans="1:25" x14ac:dyDescent="0.25">
      <c r="A35" s="7" t="s">
        <v>33</v>
      </c>
      <c r="B35" s="16" t="str">
        <f t="shared" si="11"/>
        <v/>
      </c>
      <c r="C35" s="35"/>
      <c r="D35" s="16" t="str">
        <f t="shared" si="12"/>
        <v/>
      </c>
      <c r="E35" s="35"/>
      <c r="F35" s="16" t="str">
        <f t="shared" si="13"/>
        <v/>
      </c>
      <c r="G35" s="35"/>
      <c r="H35" s="16" t="str">
        <f t="shared" si="14"/>
        <v/>
      </c>
      <c r="I35" s="35"/>
      <c r="J35" s="16" t="str">
        <f t="shared" si="15"/>
        <v/>
      </c>
      <c r="K35" s="35"/>
      <c r="L35" s="16" t="str">
        <f t="shared" si="16"/>
        <v/>
      </c>
      <c r="M35" s="35"/>
      <c r="N35" s="16" t="str">
        <f t="shared" si="17"/>
        <v/>
      </c>
      <c r="O35" s="35"/>
      <c r="P35" s="16" t="str">
        <f t="shared" si="18"/>
        <v/>
      </c>
      <c r="Q35" s="35"/>
      <c r="R35" s="16" t="str">
        <f t="shared" si="19"/>
        <v/>
      </c>
      <c r="S35" s="35"/>
      <c r="T35" s="16" t="str">
        <f t="shared" si="20"/>
        <v/>
      </c>
      <c r="U35" s="35"/>
      <c r="V35" s="16" t="str">
        <f t="shared" si="21"/>
        <v/>
      </c>
      <c r="W35" s="35"/>
      <c r="X35" s="16" t="str">
        <f t="shared" si="22"/>
        <v/>
      </c>
      <c r="Y35" s="35"/>
    </row>
    <row r="36" spans="1:25" x14ac:dyDescent="0.25">
      <c r="A36" s="7" t="s">
        <v>37</v>
      </c>
      <c r="B36" s="16" t="str">
        <f t="shared" si="11"/>
        <v/>
      </c>
      <c r="C36" s="35"/>
      <c r="D36" s="16" t="str">
        <f t="shared" si="12"/>
        <v/>
      </c>
      <c r="E36" s="35"/>
      <c r="F36" s="16" t="str">
        <f t="shared" si="13"/>
        <v/>
      </c>
      <c r="G36" s="35"/>
      <c r="H36" s="16" t="str">
        <f t="shared" si="14"/>
        <v/>
      </c>
      <c r="I36" s="35"/>
      <c r="J36" s="16" t="str">
        <f t="shared" si="15"/>
        <v/>
      </c>
      <c r="K36" s="35"/>
      <c r="L36" s="16" t="str">
        <f t="shared" si="16"/>
        <v/>
      </c>
      <c r="M36" s="35"/>
      <c r="N36" s="16" t="str">
        <f t="shared" si="17"/>
        <v/>
      </c>
      <c r="O36" s="35"/>
      <c r="P36" s="16" t="str">
        <f t="shared" si="18"/>
        <v/>
      </c>
      <c r="Q36" s="35"/>
      <c r="R36" s="16" t="str">
        <f t="shared" si="19"/>
        <v/>
      </c>
      <c r="S36" s="35"/>
      <c r="T36" s="16" t="str">
        <f t="shared" si="20"/>
        <v/>
      </c>
      <c r="U36" s="35"/>
      <c r="V36" s="16" t="str">
        <f t="shared" si="21"/>
        <v/>
      </c>
      <c r="W36" s="35"/>
      <c r="X36" s="16" t="str">
        <f t="shared" si="22"/>
        <v/>
      </c>
      <c r="Y36" s="35"/>
    </row>
    <row r="37" spans="1:25" x14ac:dyDescent="0.25">
      <c r="A37" s="7" t="s">
        <v>19</v>
      </c>
      <c r="B37" s="16" t="str">
        <f t="shared" si="11"/>
        <v/>
      </c>
      <c r="C37" s="35"/>
      <c r="D37" s="16" t="str">
        <f t="shared" si="12"/>
        <v/>
      </c>
      <c r="E37" s="35"/>
      <c r="F37" s="16" t="str">
        <f t="shared" si="13"/>
        <v/>
      </c>
      <c r="G37" s="35"/>
      <c r="H37" s="16" t="str">
        <f t="shared" si="14"/>
        <v/>
      </c>
      <c r="I37" s="35"/>
      <c r="J37" s="16" t="str">
        <f t="shared" si="15"/>
        <v/>
      </c>
      <c r="K37" s="35"/>
      <c r="L37" s="16" t="str">
        <f t="shared" si="16"/>
        <v/>
      </c>
      <c r="M37" s="35"/>
      <c r="N37" s="16" t="str">
        <f t="shared" si="17"/>
        <v/>
      </c>
      <c r="O37" s="35"/>
      <c r="P37" s="16" t="str">
        <f t="shared" si="18"/>
        <v/>
      </c>
      <c r="Q37" s="35"/>
      <c r="R37" s="16" t="str">
        <f t="shared" si="19"/>
        <v/>
      </c>
      <c r="S37" s="35"/>
      <c r="T37" s="16" t="str">
        <f t="shared" si="20"/>
        <v/>
      </c>
      <c r="U37" s="35"/>
      <c r="V37" s="16" t="str">
        <f t="shared" si="21"/>
        <v/>
      </c>
      <c r="W37" s="35"/>
      <c r="X37" s="16" t="str">
        <f t="shared" si="22"/>
        <v/>
      </c>
      <c r="Y37" s="35"/>
    </row>
    <row r="38" spans="1:25" x14ac:dyDescent="0.25">
      <c r="A38" s="4" t="s">
        <v>22</v>
      </c>
      <c r="B38" s="16" t="str">
        <f t="shared" si="11"/>
        <v/>
      </c>
      <c r="C38" s="35"/>
      <c r="D38" s="16" t="str">
        <f t="shared" si="12"/>
        <v/>
      </c>
      <c r="E38" s="35"/>
      <c r="F38" s="16" t="str">
        <f t="shared" si="13"/>
        <v/>
      </c>
      <c r="G38" s="35"/>
      <c r="H38" s="16" t="str">
        <f t="shared" si="14"/>
        <v/>
      </c>
      <c r="I38" s="35"/>
      <c r="J38" s="16" t="str">
        <f t="shared" si="15"/>
        <v/>
      </c>
      <c r="K38" s="35"/>
      <c r="L38" s="16" t="str">
        <f t="shared" si="16"/>
        <v/>
      </c>
      <c r="M38" s="35"/>
      <c r="N38" s="16" t="str">
        <f t="shared" si="17"/>
        <v/>
      </c>
      <c r="O38" s="35"/>
      <c r="P38" s="16" t="str">
        <f t="shared" si="18"/>
        <v/>
      </c>
      <c r="Q38" s="35"/>
      <c r="R38" s="16" t="str">
        <f t="shared" si="19"/>
        <v/>
      </c>
      <c r="S38" s="35"/>
      <c r="T38" s="16" t="str">
        <f t="shared" si="20"/>
        <v/>
      </c>
      <c r="U38" s="35"/>
      <c r="V38" s="16" t="str">
        <f t="shared" si="21"/>
        <v/>
      </c>
      <c r="W38" s="35"/>
      <c r="X38" s="16" t="str">
        <f t="shared" si="22"/>
        <v/>
      </c>
      <c r="Y38" s="35"/>
    </row>
    <row r="39" spans="1:25" x14ac:dyDescent="0.25">
      <c r="A39" s="4" t="s">
        <v>23</v>
      </c>
      <c r="B39" s="16" t="str">
        <f t="shared" si="11"/>
        <v/>
      </c>
      <c r="C39" s="35"/>
      <c r="D39" s="16" t="str">
        <f t="shared" si="12"/>
        <v/>
      </c>
      <c r="E39" s="35"/>
      <c r="F39" s="16" t="str">
        <f t="shared" si="13"/>
        <v/>
      </c>
      <c r="G39" s="35"/>
      <c r="H39" s="16" t="str">
        <f t="shared" si="14"/>
        <v/>
      </c>
      <c r="I39" s="35"/>
      <c r="J39" s="16" t="str">
        <f t="shared" si="15"/>
        <v/>
      </c>
      <c r="K39" s="35"/>
      <c r="L39" s="16" t="str">
        <f t="shared" si="16"/>
        <v/>
      </c>
      <c r="M39" s="35"/>
      <c r="N39" s="16" t="str">
        <f t="shared" si="17"/>
        <v/>
      </c>
      <c r="O39" s="35"/>
      <c r="P39" s="16" t="str">
        <f t="shared" si="18"/>
        <v/>
      </c>
      <c r="Q39" s="35"/>
      <c r="R39" s="16" t="str">
        <f t="shared" si="19"/>
        <v/>
      </c>
      <c r="S39" s="35"/>
      <c r="T39" s="16" t="str">
        <f t="shared" si="20"/>
        <v/>
      </c>
      <c r="U39" s="35"/>
      <c r="V39" s="16" t="str">
        <f t="shared" si="21"/>
        <v/>
      </c>
      <c r="W39" s="35"/>
      <c r="X39" s="16" t="str">
        <f t="shared" si="22"/>
        <v/>
      </c>
      <c r="Y39" s="35"/>
    </row>
    <row r="40" spans="1:25" x14ac:dyDescent="0.25">
      <c r="A40" s="4" t="s">
        <v>25</v>
      </c>
      <c r="B40" s="16" t="str">
        <f t="shared" si="11"/>
        <v/>
      </c>
      <c r="C40" s="35"/>
      <c r="D40" s="16" t="str">
        <f t="shared" si="12"/>
        <v/>
      </c>
      <c r="E40" s="35"/>
      <c r="F40" s="16" t="str">
        <f t="shared" si="13"/>
        <v/>
      </c>
      <c r="G40" s="35"/>
      <c r="H40" s="16" t="str">
        <f t="shared" si="14"/>
        <v/>
      </c>
      <c r="I40" s="35"/>
      <c r="J40" s="16" t="str">
        <f t="shared" si="15"/>
        <v/>
      </c>
      <c r="K40" s="35"/>
      <c r="L40" s="16" t="str">
        <f t="shared" si="16"/>
        <v/>
      </c>
      <c r="M40" s="35"/>
      <c r="N40" s="16" t="str">
        <f t="shared" si="17"/>
        <v/>
      </c>
      <c r="O40" s="35"/>
      <c r="P40" s="16" t="str">
        <f t="shared" si="18"/>
        <v/>
      </c>
      <c r="Q40" s="35"/>
      <c r="R40" s="16" t="str">
        <f t="shared" si="19"/>
        <v/>
      </c>
      <c r="S40" s="35"/>
      <c r="T40" s="16" t="str">
        <f t="shared" si="20"/>
        <v/>
      </c>
      <c r="U40" s="35"/>
      <c r="V40" s="16" t="str">
        <f t="shared" si="21"/>
        <v/>
      </c>
      <c r="W40" s="35"/>
      <c r="X40" s="16" t="str">
        <f t="shared" si="22"/>
        <v/>
      </c>
      <c r="Y40" s="35"/>
    </row>
    <row r="41" spans="1:25" x14ac:dyDescent="0.25">
      <c r="A41" s="4" t="s">
        <v>28</v>
      </c>
      <c r="B41" s="16" t="str">
        <f t="shared" si="11"/>
        <v/>
      </c>
      <c r="C41" s="35"/>
      <c r="D41" s="16" t="str">
        <f t="shared" si="12"/>
        <v/>
      </c>
      <c r="E41" s="35"/>
      <c r="F41" s="16" t="str">
        <f t="shared" si="13"/>
        <v/>
      </c>
      <c r="G41" s="35"/>
      <c r="H41" s="16" t="str">
        <f t="shared" si="14"/>
        <v/>
      </c>
      <c r="I41" s="35"/>
      <c r="J41" s="16" t="str">
        <f t="shared" si="15"/>
        <v/>
      </c>
      <c r="K41" s="35"/>
      <c r="L41" s="16" t="str">
        <f t="shared" si="16"/>
        <v/>
      </c>
      <c r="M41" s="35"/>
      <c r="N41" s="16" t="str">
        <f t="shared" si="17"/>
        <v/>
      </c>
      <c r="O41" s="35"/>
      <c r="P41" s="16" t="str">
        <f t="shared" si="18"/>
        <v/>
      </c>
      <c r="Q41" s="35"/>
      <c r="R41" s="16" t="str">
        <f t="shared" si="19"/>
        <v/>
      </c>
      <c r="S41" s="35"/>
      <c r="T41" s="16" t="str">
        <f t="shared" si="20"/>
        <v/>
      </c>
      <c r="U41" s="35"/>
      <c r="V41" s="16" t="str">
        <f t="shared" si="21"/>
        <v/>
      </c>
      <c r="W41" s="35"/>
      <c r="X41" s="16" t="str">
        <f t="shared" si="22"/>
        <v/>
      </c>
      <c r="Y41" s="35"/>
    </row>
    <row r="42" spans="1:25" x14ac:dyDescent="0.25">
      <c r="A42" s="4" t="s">
        <v>29</v>
      </c>
      <c r="B42" s="16" t="str">
        <f t="shared" si="11"/>
        <v/>
      </c>
      <c r="C42" s="35"/>
      <c r="D42" s="16" t="str">
        <f t="shared" si="12"/>
        <v/>
      </c>
      <c r="E42" s="35"/>
      <c r="F42" s="16" t="str">
        <f t="shared" si="13"/>
        <v/>
      </c>
      <c r="G42" s="35"/>
      <c r="H42" s="16" t="str">
        <f t="shared" si="14"/>
        <v/>
      </c>
      <c r="I42" s="35"/>
      <c r="J42" s="16" t="str">
        <f t="shared" si="15"/>
        <v/>
      </c>
      <c r="K42" s="35"/>
      <c r="L42" s="16" t="str">
        <f t="shared" si="16"/>
        <v/>
      </c>
      <c r="M42" s="35"/>
      <c r="N42" s="16" t="str">
        <f t="shared" si="17"/>
        <v/>
      </c>
      <c r="O42" s="35"/>
      <c r="P42" s="16" t="str">
        <f t="shared" si="18"/>
        <v/>
      </c>
      <c r="Q42" s="35"/>
      <c r="R42" s="16" t="str">
        <f t="shared" si="19"/>
        <v/>
      </c>
      <c r="S42" s="35"/>
      <c r="T42" s="16" t="str">
        <f t="shared" si="20"/>
        <v/>
      </c>
      <c r="U42" s="35"/>
      <c r="V42" s="16" t="str">
        <f t="shared" si="21"/>
        <v/>
      </c>
      <c r="W42" s="35"/>
      <c r="X42" s="16" t="str">
        <f t="shared" si="22"/>
        <v/>
      </c>
      <c r="Y42" s="35"/>
    </row>
    <row r="43" spans="1:25" x14ac:dyDescent="0.25">
      <c r="A43" s="4" t="s">
        <v>30</v>
      </c>
      <c r="B43" s="16" t="str">
        <f t="shared" si="11"/>
        <v/>
      </c>
      <c r="C43" s="35"/>
      <c r="D43" s="16" t="str">
        <f t="shared" si="12"/>
        <v/>
      </c>
      <c r="E43" s="35"/>
      <c r="F43" s="16" t="str">
        <f t="shared" si="13"/>
        <v/>
      </c>
      <c r="G43" s="35"/>
      <c r="H43" s="16" t="str">
        <f t="shared" si="14"/>
        <v/>
      </c>
      <c r="I43" s="35"/>
      <c r="J43" s="16" t="str">
        <f t="shared" si="15"/>
        <v/>
      </c>
      <c r="K43" s="35"/>
      <c r="L43" s="16" t="str">
        <f t="shared" si="16"/>
        <v/>
      </c>
      <c r="M43" s="35"/>
      <c r="N43" s="16" t="str">
        <f t="shared" si="17"/>
        <v/>
      </c>
      <c r="O43" s="35"/>
      <c r="P43" s="16" t="str">
        <f t="shared" si="18"/>
        <v/>
      </c>
      <c r="Q43" s="35"/>
      <c r="R43" s="16" t="str">
        <f t="shared" si="19"/>
        <v/>
      </c>
      <c r="S43" s="35"/>
      <c r="T43" s="16" t="str">
        <f t="shared" si="20"/>
        <v/>
      </c>
      <c r="U43" s="35"/>
      <c r="V43" s="16" t="str">
        <f t="shared" si="21"/>
        <v/>
      </c>
      <c r="W43" s="35"/>
      <c r="X43" s="16" t="str">
        <f t="shared" si="22"/>
        <v/>
      </c>
      <c r="Y43" s="35"/>
    </row>
    <row r="44" spans="1:25" x14ac:dyDescent="0.25">
      <c r="A44" s="4" t="s">
        <v>31</v>
      </c>
      <c r="B44" s="16" t="str">
        <f t="shared" si="11"/>
        <v/>
      </c>
      <c r="C44" s="35"/>
      <c r="D44" s="16" t="str">
        <f t="shared" si="12"/>
        <v/>
      </c>
      <c r="E44" s="35"/>
      <c r="F44" s="16" t="str">
        <f t="shared" si="13"/>
        <v/>
      </c>
      <c r="G44" s="35"/>
      <c r="H44" s="16" t="str">
        <f t="shared" si="14"/>
        <v/>
      </c>
      <c r="I44" s="35"/>
      <c r="J44" s="16" t="str">
        <f t="shared" si="15"/>
        <v/>
      </c>
      <c r="K44" s="35"/>
      <c r="L44" s="16" t="str">
        <f t="shared" si="16"/>
        <v/>
      </c>
      <c r="M44" s="35"/>
      <c r="N44" s="16" t="str">
        <f t="shared" si="17"/>
        <v/>
      </c>
      <c r="O44" s="35"/>
      <c r="P44" s="16" t="str">
        <f t="shared" si="18"/>
        <v/>
      </c>
      <c r="Q44" s="35"/>
      <c r="R44" s="16" t="str">
        <f t="shared" si="19"/>
        <v/>
      </c>
      <c r="S44" s="35"/>
      <c r="T44" s="16" t="str">
        <f t="shared" si="20"/>
        <v/>
      </c>
      <c r="U44" s="35"/>
      <c r="V44" s="16" t="str">
        <f t="shared" si="21"/>
        <v/>
      </c>
      <c r="W44" s="35"/>
      <c r="X44" s="16" t="str">
        <f t="shared" si="22"/>
        <v/>
      </c>
      <c r="Y44" s="35"/>
    </row>
    <row r="45" spans="1:25" x14ac:dyDescent="0.25">
      <c r="A45" s="4" t="s">
        <v>32</v>
      </c>
      <c r="B45" s="16" t="str">
        <f t="shared" si="11"/>
        <v/>
      </c>
      <c r="C45" s="35"/>
      <c r="D45" s="16" t="str">
        <f t="shared" si="12"/>
        <v/>
      </c>
      <c r="E45" s="35"/>
      <c r="F45" s="16" t="str">
        <f t="shared" si="13"/>
        <v/>
      </c>
      <c r="G45" s="35"/>
      <c r="H45" s="16" t="str">
        <f t="shared" si="14"/>
        <v/>
      </c>
      <c r="I45" s="35"/>
      <c r="J45" s="16" t="str">
        <f t="shared" si="15"/>
        <v/>
      </c>
      <c r="K45" s="35"/>
      <c r="L45" s="16" t="str">
        <f t="shared" si="16"/>
        <v/>
      </c>
      <c r="M45" s="35"/>
      <c r="N45" s="16" t="str">
        <f t="shared" si="17"/>
        <v/>
      </c>
      <c r="O45" s="35"/>
      <c r="P45" s="16" t="str">
        <f t="shared" si="18"/>
        <v/>
      </c>
      <c r="Q45" s="35"/>
      <c r="R45" s="16" t="str">
        <f t="shared" si="19"/>
        <v/>
      </c>
      <c r="S45" s="35"/>
      <c r="T45" s="16" t="str">
        <f t="shared" si="20"/>
        <v/>
      </c>
      <c r="U45" s="35"/>
      <c r="V45" s="16" t="str">
        <f t="shared" si="21"/>
        <v/>
      </c>
      <c r="W45" s="35"/>
      <c r="X45" s="16" t="str">
        <f t="shared" si="22"/>
        <v/>
      </c>
      <c r="Y45" s="35"/>
    </row>
    <row r="46" spans="1:25" x14ac:dyDescent="0.25">
      <c r="A46" s="4" t="s">
        <v>34</v>
      </c>
      <c r="B46" s="16" t="str">
        <f t="shared" si="11"/>
        <v/>
      </c>
      <c r="C46" s="35"/>
      <c r="D46" s="16" t="str">
        <f t="shared" si="12"/>
        <v/>
      </c>
      <c r="E46" s="35"/>
      <c r="F46" s="16" t="str">
        <f t="shared" si="13"/>
        <v/>
      </c>
      <c r="G46" s="35"/>
      <c r="H46" s="16" t="str">
        <f t="shared" si="14"/>
        <v/>
      </c>
      <c r="I46" s="35"/>
      <c r="J46" s="16" t="str">
        <f t="shared" si="15"/>
        <v/>
      </c>
      <c r="K46" s="35"/>
      <c r="L46" s="16" t="str">
        <f t="shared" si="16"/>
        <v/>
      </c>
      <c r="M46" s="35"/>
      <c r="N46" s="16" t="str">
        <f t="shared" si="17"/>
        <v/>
      </c>
      <c r="O46" s="35"/>
      <c r="P46" s="16" t="str">
        <f t="shared" si="18"/>
        <v/>
      </c>
      <c r="Q46" s="35"/>
      <c r="R46" s="16" t="str">
        <f t="shared" si="19"/>
        <v/>
      </c>
      <c r="S46" s="35"/>
      <c r="T46" s="16" t="str">
        <f t="shared" si="20"/>
        <v/>
      </c>
      <c r="U46" s="35"/>
      <c r="V46" s="16" t="str">
        <f t="shared" si="21"/>
        <v/>
      </c>
      <c r="W46" s="35"/>
      <c r="X46" s="16" t="str">
        <f t="shared" si="22"/>
        <v/>
      </c>
      <c r="Y46" s="35"/>
    </row>
    <row r="47" spans="1:25" x14ac:dyDescent="0.25">
      <c r="A47" s="4" t="s">
        <v>35</v>
      </c>
      <c r="B47" s="16" t="str">
        <f t="shared" si="11"/>
        <v/>
      </c>
      <c r="C47" s="35"/>
      <c r="D47" s="16" t="str">
        <f t="shared" si="12"/>
        <v/>
      </c>
      <c r="E47" s="35"/>
      <c r="F47" s="16" t="str">
        <f t="shared" si="13"/>
        <v/>
      </c>
      <c r="G47" s="35"/>
      <c r="H47" s="16" t="str">
        <f t="shared" si="14"/>
        <v/>
      </c>
      <c r="I47" s="35"/>
      <c r="J47" s="16" t="str">
        <f t="shared" si="15"/>
        <v/>
      </c>
      <c r="K47" s="35"/>
      <c r="L47" s="16" t="str">
        <f t="shared" si="16"/>
        <v/>
      </c>
      <c r="M47" s="35"/>
      <c r="N47" s="16" t="str">
        <f t="shared" si="17"/>
        <v/>
      </c>
      <c r="O47" s="35"/>
      <c r="P47" s="16" t="str">
        <f t="shared" si="18"/>
        <v/>
      </c>
      <c r="Q47" s="35"/>
      <c r="R47" s="16" t="str">
        <f t="shared" si="19"/>
        <v/>
      </c>
      <c r="S47" s="35"/>
      <c r="T47" s="16" t="str">
        <f t="shared" si="20"/>
        <v/>
      </c>
      <c r="U47" s="35"/>
      <c r="V47" s="16" t="str">
        <f t="shared" si="21"/>
        <v/>
      </c>
      <c r="W47" s="35"/>
      <c r="X47" s="16" t="str">
        <f t="shared" si="22"/>
        <v/>
      </c>
      <c r="Y47" s="35"/>
    </row>
    <row r="48" spans="1:25" x14ac:dyDescent="0.25">
      <c r="A48" s="4" t="s">
        <v>36</v>
      </c>
      <c r="B48" s="16" t="str">
        <f t="shared" si="11"/>
        <v/>
      </c>
      <c r="C48" s="35"/>
      <c r="D48" s="16" t="str">
        <f t="shared" si="12"/>
        <v/>
      </c>
      <c r="E48" s="35"/>
      <c r="F48" s="16" t="str">
        <f t="shared" si="13"/>
        <v/>
      </c>
      <c r="G48" s="35"/>
      <c r="H48" s="16" t="str">
        <f t="shared" si="14"/>
        <v/>
      </c>
      <c r="I48" s="35"/>
      <c r="J48" s="16" t="str">
        <f t="shared" si="15"/>
        <v/>
      </c>
      <c r="K48" s="35"/>
      <c r="L48" s="16" t="str">
        <f t="shared" si="16"/>
        <v/>
      </c>
      <c r="M48" s="35"/>
      <c r="N48" s="16" t="str">
        <f t="shared" si="17"/>
        <v/>
      </c>
      <c r="O48" s="35"/>
      <c r="P48" s="16" t="str">
        <f t="shared" si="18"/>
        <v/>
      </c>
      <c r="Q48" s="35"/>
      <c r="R48" s="16" t="str">
        <f t="shared" si="19"/>
        <v/>
      </c>
      <c r="S48" s="35"/>
      <c r="T48" s="16" t="str">
        <f t="shared" si="20"/>
        <v/>
      </c>
      <c r="U48" s="35"/>
      <c r="V48" s="16" t="str">
        <f t="shared" si="21"/>
        <v/>
      </c>
      <c r="W48" s="35"/>
      <c r="X48" s="16" t="str">
        <f t="shared" si="22"/>
        <v/>
      </c>
      <c r="Y48" s="35"/>
    </row>
    <row r="49" spans="1:25" ht="15.75" thickBot="1" x14ac:dyDescent="0.3">
      <c r="A49" s="5" t="s">
        <v>38</v>
      </c>
      <c r="B49" s="17" t="str">
        <f>IF(B$10="","",IF(VLOOKUP(B$10,Info_Gladiator_Data,MATCH($A49,Info_Gladiator_Headers,0),FALSE)=0,"",VLOOKUP(B$10,Info_Gladiator_Data,MATCH($A49,Info_Gladiator_Headers,0),FALSE)))</f>
        <v/>
      </c>
      <c r="C49" s="37"/>
      <c r="D49" s="17" t="str">
        <f t="shared" si="12"/>
        <v/>
      </c>
      <c r="E49" s="37"/>
      <c r="F49" s="17" t="str">
        <f t="shared" si="13"/>
        <v/>
      </c>
      <c r="G49" s="37"/>
      <c r="H49" s="17" t="str">
        <f t="shared" si="14"/>
        <v/>
      </c>
      <c r="I49" s="37"/>
      <c r="J49" s="17" t="str">
        <f t="shared" si="15"/>
        <v/>
      </c>
      <c r="K49" s="37"/>
      <c r="L49" s="17" t="str">
        <f t="shared" si="16"/>
        <v/>
      </c>
      <c r="M49" s="37"/>
      <c r="N49" s="17" t="str">
        <f t="shared" si="17"/>
        <v/>
      </c>
      <c r="O49" s="37"/>
      <c r="P49" s="17" t="str">
        <f t="shared" si="18"/>
        <v/>
      </c>
      <c r="Q49" s="37"/>
      <c r="R49" s="17" t="str">
        <f t="shared" si="19"/>
        <v/>
      </c>
      <c r="S49" s="37"/>
      <c r="T49" s="17" t="str">
        <f t="shared" si="20"/>
        <v/>
      </c>
      <c r="U49" s="37"/>
      <c r="V49" s="17" t="str">
        <f t="shared" si="21"/>
        <v/>
      </c>
      <c r="W49" s="37"/>
      <c r="X49" s="17" t="str">
        <f t="shared" si="22"/>
        <v/>
      </c>
      <c r="Y49" s="37"/>
    </row>
    <row r="50" spans="1:25" ht="92.25" customHeight="1" x14ac:dyDescent="0.25">
      <c r="A50" s="22" t="s">
        <v>56</v>
      </c>
      <c r="B50" s="131" t="str">
        <f>IF(B$10="","",IF(VLOOKUP(B$10,Info_Gladiator_Data,MATCH($A50,Info_Gladiator_Headers,0),FALSE)=0,"",VLOOKUP(B$10,Info_Gladiator_Data,MATCH($A50,Info_Gladiator_Headers,0),FALSE)))</f>
        <v/>
      </c>
      <c r="C50" s="132"/>
      <c r="D50" s="131" t="str">
        <f t="shared" si="12"/>
        <v/>
      </c>
      <c r="E50" s="132"/>
      <c r="F50" s="131" t="str">
        <f t="shared" si="13"/>
        <v/>
      </c>
      <c r="G50" s="132"/>
      <c r="H50" s="131" t="str">
        <f t="shared" si="14"/>
        <v/>
      </c>
      <c r="I50" s="132"/>
      <c r="J50" s="131" t="str">
        <f t="shared" si="15"/>
        <v/>
      </c>
      <c r="K50" s="132"/>
      <c r="L50" s="131" t="str">
        <f t="shared" si="16"/>
        <v/>
      </c>
      <c r="M50" s="132"/>
      <c r="N50" s="131" t="str">
        <f t="shared" si="17"/>
        <v/>
      </c>
      <c r="O50" s="132"/>
      <c r="P50" s="131" t="str">
        <f t="shared" si="18"/>
        <v/>
      </c>
      <c r="Q50" s="132"/>
      <c r="R50" s="131" t="str">
        <f t="shared" si="19"/>
        <v/>
      </c>
      <c r="S50" s="132"/>
      <c r="T50" s="131" t="str">
        <f t="shared" si="20"/>
        <v/>
      </c>
      <c r="U50" s="132"/>
      <c r="V50" s="131" t="str">
        <f t="shared" si="21"/>
        <v/>
      </c>
      <c r="W50" s="132"/>
      <c r="X50" s="131" t="str">
        <f t="shared" si="22"/>
        <v/>
      </c>
      <c r="Y50" s="132"/>
    </row>
    <row r="51" spans="1:25" x14ac:dyDescent="0.25">
      <c r="A51" s="20" t="s">
        <v>117</v>
      </c>
      <c r="B51" s="141"/>
      <c r="C51" s="142"/>
      <c r="D51" s="141"/>
      <c r="E51" s="142"/>
      <c r="F51" s="141"/>
      <c r="G51" s="142"/>
      <c r="H51" s="141"/>
      <c r="I51" s="142"/>
      <c r="J51" s="141"/>
      <c r="K51" s="142"/>
      <c r="L51" s="141"/>
      <c r="M51" s="142"/>
      <c r="N51" s="141"/>
      <c r="O51" s="142"/>
      <c r="P51" s="141"/>
      <c r="Q51" s="142"/>
      <c r="R51" s="141"/>
      <c r="S51" s="142"/>
      <c r="T51" s="141"/>
      <c r="U51" s="142"/>
      <c r="V51" s="141"/>
      <c r="W51" s="142"/>
      <c r="X51" s="141"/>
      <c r="Y51" s="142"/>
    </row>
    <row r="52" spans="1:25" x14ac:dyDescent="0.25">
      <c r="A52" s="20" t="s">
        <v>118</v>
      </c>
      <c r="B52" s="141"/>
      <c r="C52" s="142"/>
      <c r="D52" s="141"/>
      <c r="E52" s="142"/>
      <c r="F52" s="141"/>
      <c r="G52" s="142"/>
      <c r="H52" s="141"/>
      <c r="I52" s="142"/>
      <c r="J52" s="141"/>
      <c r="K52" s="142"/>
      <c r="L52" s="141"/>
      <c r="M52" s="142"/>
      <c r="N52" s="141"/>
      <c r="O52" s="142"/>
      <c r="P52" s="141"/>
      <c r="Q52" s="142"/>
      <c r="R52" s="141"/>
      <c r="S52" s="142"/>
      <c r="T52" s="141"/>
      <c r="U52" s="142"/>
      <c r="V52" s="141"/>
      <c r="W52" s="142"/>
      <c r="X52" s="141"/>
      <c r="Y52" s="142"/>
    </row>
    <row r="53" spans="1:25" x14ac:dyDescent="0.25">
      <c r="A53" s="20" t="s">
        <v>119</v>
      </c>
      <c r="B53" s="141"/>
      <c r="C53" s="142"/>
      <c r="D53" s="141"/>
      <c r="E53" s="142"/>
      <c r="F53" s="141"/>
      <c r="G53" s="142"/>
      <c r="H53" s="141"/>
      <c r="I53" s="142"/>
      <c r="J53" s="141"/>
      <c r="K53" s="142"/>
      <c r="L53" s="141"/>
      <c r="M53" s="142"/>
      <c r="N53" s="141"/>
      <c r="O53" s="142"/>
      <c r="P53" s="141"/>
      <c r="Q53" s="142"/>
      <c r="R53" s="141"/>
      <c r="S53" s="142"/>
      <c r="T53" s="141"/>
      <c r="U53" s="142"/>
      <c r="V53" s="141"/>
      <c r="W53" s="142"/>
      <c r="X53" s="141"/>
      <c r="Y53" s="142"/>
    </row>
    <row r="54" spans="1:25" x14ac:dyDescent="0.25">
      <c r="A54" s="20" t="s">
        <v>120</v>
      </c>
      <c r="B54" s="141"/>
      <c r="C54" s="142"/>
      <c r="D54" s="141"/>
      <c r="E54" s="142"/>
      <c r="F54" s="141"/>
      <c r="G54" s="142"/>
      <c r="H54" s="141"/>
      <c r="I54" s="142"/>
      <c r="J54" s="141"/>
      <c r="K54" s="142"/>
      <c r="L54" s="141"/>
      <c r="M54" s="142"/>
      <c r="N54" s="141"/>
      <c r="O54" s="142"/>
      <c r="P54" s="141"/>
      <c r="Q54" s="142"/>
      <c r="R54" s="141"/>
      <c r="S54" s="142"/>
      <c r="T54" s="141"/>
      <c r="U54" s="142"/>
      <c r="V54" s="141"/>
      <c r="W54" s="142"/>
      <c r="X54" s="141"/>
      <c r="Y54" s="142"/>
    </row>
    <row r="55" spans="1:25" x14ac:dyDescent="0.25">
      <c r="A55" s="20" t="s">
        <v>121</v>
      </c>
      <c r="B55" s="141"/>
      <c r="C55" s="142"/>
      <c r="D55" s="141"/>
      <c r="E55" s="142"/>
      <c r="F55" s="141"/>
      <c r="G55" s="142"/>
      <c r="H55" s="141"/>
      <c r="I55" s="142"/>
      <c r="J55" s="141"/>
      <c r="K55" s="142"/>
      <c r="L55" s="141"/>
      <c r="M55" s="142"/>
      <c r="N55" s="141"/>
      <c r="O55" s="142"/>
      <c r="P55" s="141"/>
      <c r="Q55" s="142"/>
      <c r="R55" s="141"/>
      <c r="S55" s="142"/>
      <c r="T55" s="141"/>
      <c r="U55" s="142"/>
      <c r="V55" s="141"/>
      <c r="W55" s="142"/>
      <c r="X55" s="141"/>
      <c r="Y55" s="142"/>
    </row>
    <row r="56" spans="1:25" x14ac:dyDescent="0.25">
      <c r="A56" s="20" t="s">
        <v>122</v>
      </c>
      <c r="B56" s="141"/>
      <c r="C56" s="142"/>
      <c r="D56" s="141"/>
      <c r="E56" s="142"/>
      <c r="F56" s="141"/>
      <c r="G56" s="142"/>
      <c r="H56" s="141"/>
      <c r="I56" s="142"/>
      <c r="J56" s="141"/>
      <c r="K56" s="142"/>
      <c r="L56" s="141"/>
      <c r="M56" s="142"/>
      <c r="N56" s="141"/>
      <c r="O56" s="142"/>
      <c r="P56" s="141"/>
      <c r="Q56" s="142"/>
      <c r="R56" s="141"/>
      <c r="S56" s="142"/>
      <c r="T56" s="141"/>
      <c r="U56" s="142"/>
      <c r="V56" s="141"/>
      <c r="W56" s="142"/>
      <c r="X56" s="141"/>
      <c r="Y56" s="142"/>
    </row>
    <row r="57" spans="1:25" ht="15.75" thickBot="1" x14ac:dyDescent="0.3">
      <c r="A57" s="21" t="s">
        <v>123</v>
      </c>
      <c r="B57" s="141"/>
      <c r="C57" s="142"/>
      <c r="D57" s="141"/>
      <c r="E57" s="142"/>
      <c r="F57" s="141"/>
      <c r="G57" s="142"/>
      <c r="H57" s="141"/>
      <c r="I57" s="142"/>
      <c r="J57" s="141"/>
      <c r="K57" s="142"/>
      <c r="L57" s="141"/>
      <c r="M57" s="142"/>
      <c r="N57" s="141"/>
      <c r="O57" s="142"/>
      <c r="P57" s="141"/>
      <c r="Q57" s="142"/>
      <c r="R57" s="141"/>
      <c r="S57" s="142"/>
      <c r="T57" s="141"/>
      <c r="U57" s="142"/>
      <c r="V57" s="141"/>
      <c r="W57" s="142"/>
      <c r="X57" s="141"/>
      <c r="Y57" s="142"/>
    </row>
    <row r="58" spans="1:25" ht="105.75" customHeight="1" thickBot="1" x14ac:dyDescent="0.3">
      <c r="A58" s="39" t="s">
        <v>240</v>
      </c>
      <c r="B58" s="129"/>
      <c r="C58" s="130"/>
      <c r="D58" s="129"/>
      <c r="E58" s="130"/>
      <c r="F58" s="129"/>
      <c r="G58" s="130"/>
      <c r="H58" s="129"/>
      <c r="I58" s="130"/>
      <c r="J58" s="129"/>
      <c r="K58" s="130"/>
      <c r="L58" s="129"/>
      <c r="M58" s="130"/>
      <c r="N58" s="129"/>
      <c r="O58" s="130"/>
      <c r="P58" s="129"/>
      <c r="Q58" s="130"/>
      <c r="R58" s="129"/>
      <c r="S58" s="130"/>
      <c r="T58" s="129"/>
      <c r="U58" s="130"/>
      <c r="V58" s="129"/>
      <c r="W58" s="130"/>
      <c r="X58" s="129"/>
      <c r="Y58" s="130"/>
    </row>
    <row r="59" spans="1:25" ht="105.75" customHeight="1" thickBot="1" x14ac:dyDescent="0.3">
      <c r="A59" s="39" t="s">
        <v>300</v>
      </c>
      <c r="B59" s="131" t="str">
        <f>IF(B$10="","",IF(VLOOKUP(B$10,Info_Gladiator_Data,MATCH($A59,Info_Gladiator_Headers,0),FALSE)=0,"",VLOOKUP(B$10,Info_Gladiator_Data,MATCH($A59,Info_Gladiator_Headers,0),FALSE)))</f>
        <v/>
      </c>
      <c r="C59" s="132"/>
      <c r="D59" s="131" t="str">
        <f>IF(D$10="","",IF(VLOOKUP(D$10,Info_Gladiator_Data,MATCH($A59,Info_Gladiator_Headers,0),FALSE)=0,"",VLOOKUP(D$10,Info_Gladiator_Data,MATCH($A59,Info_Gladiator_Headers,0),FALSE)))</f>
        <v/>
      </c>
      <c r="E59" s="132"/>
      <c r="F59" s="131" t="str">
        <f>IF(F$10="","",IF(VLOOKUP(F$10,Info_Gladiator_Data,MATCH($A59,Info_Gladiator_Headers,0),FALSE)=0,"",VLOOKUP(F$10,Info_Gladiator_Data,MATCH($A59,Info_Gladiator_Headers,0),FALSE)))</f>
        <v/>
      </c>
      <c r="G59" s="132"/>
      <c r="H59" s="131" t="str">
        <f>IF(H$10="","",IF(VLOOKUP(H$10,Info_Gladiator_Data,MATCH($A59,Info_Gladiator_Headers,0),FALSE)=0,"",VLOOKUP(H$10,Info_Gladiator_Data,MATCH($A59,Info_Gladiator_Headers,0),FALSE)))</f>
        <v/>
      </c>
      <c r="I59" s="132"/>
      <c r="J59" s="131" t="str">
        <f>IF(J$10="","",IF(VLOOKUP(J$10,Info_Gladiator_Data,MATCH($A59,Info_Gladiator_Headers,0),FALSE)=0,"",VLOOKUP(J$10,Info_Gladiator_Data,MATCH($A59,Info_Gladiator_Headers,0),FALSE)))</f>
        <v/>
      </c>
      <c r="K59" s="132"/>
      <c r="L59" s="131" t="str">
        <f>IF(L$10="","",IF(VLOOKUP(L$10,Info_Gladiator_Data,MATCH($A59,Info_Gladiator_Headers,0),FALSE)=0,"",VLOOKUP(L$10,Info_Gladiator_Data,MATCH($A59,Info_Gladiator_Headers,0),FALSE)))</f>
        <v/>
      </c>
      <c r="M59" s="132"/>
      <c r="N59" s="131" t="str">
        <f>IF(N$10="","",IF(VLOOKUP(N$10,Info_Gladiator_Data,MATCH($A59,Info_Gladiator_Headers,0),FALSE)=0,"",VLOOKUP(N$10,Info_Gladiator_Data,MATCH($A59,Info_Gladiator_Headers,0),FALSE)))</f>
        <v/>
      </c>
      <c r="O59" s="132"/>
      <c r="P59" s="131" t="str">
        <f>IF(P$10="","",IF(VLOOKUP(P$10,Info_Gladiator_Data,MATCH($A59,Info_Gladiator_Headers,0),FALSE)=0,"",VLOOKUP(P$10,Info_Gladiator_Data,MATCH($A59,Info_Gladiator_Headers,0),FALSE)))</f>
        <v/>
      </c>
      <c r="Q59" s="132"/>
      <c r="R59" s="131" t="str">
        <f>IF(R$10="","",IF(VLOOKUP(R$10,Info_Gladiator_Data,MATCH($A59,Info_Gladiator_Headers,0),FALSE)=0,"",VLOOKUP(R$10,Info_Gladiator_Data,MATCH($A59,Info_Gladiator_Headers,0),FALSE)))</f>
        <v/>
      </c>
      <c r="S59" s="132"/>
      <c r="T59" s="131" t="str">
        <f>IF(T$10="","",IF(VLOOKUP(T$10,Info_Gladiator_Data,MATCH($A59,Info_Gladiator_Headers,0),FALSE)=0,"",VLOOKUP(T$10,Info_Gladiator_Data,MATCH($A59,Info_Gladiator_Headers,0),FALSE)))</f>
        <v/>
      </c>
      <c r="U59" s="132"/>
      <c r="V59" s="131" t="str">
        <f>IF(V$10="","",IF(VLOOKUP(V$10,Info_Gladiator_Data,MATCH($A59,Info_Gladiator_Headers,0),FALSE)=0,"",VLOOKUP(V$10,Info_Gladiator_Data,MATCH($A59,Info_Gladiator_Headers,0),FALSE)))</f>
        <v/>
      </c>
      <c r="W59" s="132"/>
      <c r="X59" s="131" t="str">
        <f>IF(X$10="","",IF(VLOOKUP(X$10,Info_Gladiator_Data,MATCH($A59,Info_Gladiator_Headers,0),FALSE)=0,"",VLOOKUP(X$10,Info_Gladiator_Data,MATCH($A59,Info_Gladiator_Headers,0),FALSE)))</f>
        <v/>
      </c>
      <c r="Y59" s="132"/>
    </row>
    <row r="60" spans="1:25" ht="91.5" customHeight="1" thickBot="1" x14ac:dyDescent="0.3">
      <c r="A60" s="39" t="s">
        <v>301</v>
      </c>
      <c r="B60" s="129"/>
      <c r="C60" s="130"/>
      <c r="D60" s="129"/>
      <c r="E60" s="130"/>
      <c r="F60" s="129"/>
      <c r="G60" s="130"/>
      <c r="H60" s="129"/>
      <c r="I60" s="130"/>
      <c r="J60" s="129"/>
      <c r="K60" s="130"/>
      <c r="L60" s="129"/>
      <c r="M60" s="130"/>
      <c r="N60" s="129"/>
      <c r="O60" s="130"/>
      <c r="P60" s="129"/>
      <c r="Q60" s="130"/>
      <c r="R60" s="129"/>
      <c r="S60" s="130"/>
      <c r="T60" s="129"/>
      <c r="U60" s="130"/>
      <c r="V60" s="129"/>
      <c r="W60" s="130"/>
      <c r="X60" s="129"/>
      <c r="Y60" s="130"/>
    </row>
  </sheetData>
  <sortState ref="A18:B39">
    <sortCondition ref="A18:A39"/>
  </sortState>
  <mergeCells count="253">
    <mergeCell ref="H9:I9"/>
    <mergeCell ref="J9:K9"/>
    <mergeCell ref="L9:M9"/>
    <mergeCell ref="V13:W13"/>
    <mergeCell ref="V7:W7"/>
    <mergeCell ref="X7:Y7"/>
    <mergeCell ref="R7:S7"/>
    <mergeCell ref="T7:U7"/>
    <mergeCell ref="R10:S10"/>
    <mergeCell ref="T10:U10"/>
    <mergeCell ref="V10:W10"/>
    <mergeCell ref="R11:S11"/>
    <mergeCell ref="R9:S9"/>
    <mergeCell ref="X13:Y13"/>
    <mergeCell ref="T11:U11"/>
    <mergeCell ref="V11:W11"/>
    <mergeCell ref="X11:Y11"/>
    <mergeCell ref="T9:U9"/>
    <mergeCell ref="V9:W9"/>
    <mergeCell ref="X9:Y9"/>
    <mergeCell ref="X10:Y10"/>
    <mergeCell ref="V18:W18"/>
    <mergeCell ref="X14:Y14"/>
    <mergeCell ref="B14:C14"/>
    <mergeCell ref="D14:E14"/>
    <mergeCell ref="F14:G14"/>
    <mergeCell ref="H14:I14"/>
    <mergeCell ref="J14:K14"/>
    <mergeCell ref="L14:M14"/>
    <mergeCell ref="V14:W14"/>
    <mergeCell ref="P15:Q15"/>
    <mergeCell ref="R15:S15"/>
    <mergeCell ref="T15:U15"/>
    <mergeCell ref="V15:W15"/>
    <mergeCell ref="F15:G15"/>
    <mergeCell ref="H15:I15"/>
    <mergeCell ref="J15:K15"/>
    <mergeCell ref="L15:M15"/>
    <mergeCell ref="N15:O15"/>
    <mergeCell ref="X18:Y18"/>
    <mergeCell ref="X15:Y15"/>
    <mergeCell ref="R14:S14"/>
    <mergeCell ref="T14:U14"/>
    <mergeCell ref="B15:C15"/>
    <mergeCell ref="D15:E15"/>
    <mergeCell ref="B1:J1"/>
    <mergeCell ref="B2:J2"/>
    <mergeCell ref="B3:D3"/>
    <mergeCell ref="E3:G3"/>
    <mergeCell ref="H3:J3"/>
    <mergeCell ref="B5:C5"/>
    <mergeCell ref="E5:F5"/>
    <mergeCell ref="R18:S18"/>
    <mergeCell ref="T18:U18"/>
    <mergeCell ref="B11:C11"/>
    <mergeCell ref="D11:E11"/>
    <mergeCell ref="F11:G11"/>
    <mergeCell ref="H11:I11"/>
    <mergeCell ref="J11:K11"/>
    <mergeCell ref="L11:M11"/>
    <mergeCell ref="B13:C13"/>
    <mergeCell ref="D13:E13"/>
    <mergeCell ref="F13:G13"/>
    <mergeCell ref="H13:I13"/>
    <mergeCell ref="J13:K13"/>
    <mergeCell ref="L13:M13"/>
    <mergeCell ref="R13:S13"/>
    <mergeCell ref="T13:U13"/>
    <mergeCell ref="B10:C10"/>
    <mergeCell ref="B18:C18"/>
    <mergeCell ref="D18:E18"/>
    <mergeCell ref="F18:G18"/>
    <mergeCell ref="H18:I18"/>
    <mergeCell ref="J18:K18"/>
    <mergeCell ref="L18:M18"/>
    <mergeCell ref="B4:C4"/>
    <mergeCell ref="E4:F4"/>
    <mergeCell ref="H4:I4"/>
    <mergeCell ref="H5:I5"/>
    <mergeCell ref="D10:E10"/>
    <mergeCell ref="F10:G10"/>
    <mergeCell ref="H10:I10"/>
    <mergeCell ref="J10:K10"/>
    <mergeCell ref="L10:M10"/>
    <mergeCell ref="H7:I7"/>
    <mergeCell ref="J7:K7"/>
    <mergeCell ref="L7:M7"/>
    <mergeCell ref="B7:C7"/>
    <mergeCell ref="D7:E7"/>
    <mergeCell ref="F7:G7"/>
    <mergeCell ref="B9:C9"/>
    <mergeCell ref="D9:E9"/>
    <mergeCell ref="F9:G9"/>
    <mergeCell ref="R52:S52"/>
    <mergeCell ref="X50:Y50"/>
    <mergeCell ref="B51:C51"/>
    <mergeCell ref="D51:E51"/>
    <mergeCell ref="F51:G51"/>
    <mergeCell ref="H51:I51"/>
    <mergeCell ref="J51:K51"/>
    <mergeCell ref="L51:M51"/>
    <mergeCell ref="N51:O51"/>
    <mergeCell ref="P51:Q51"/>
    <mergeCell ref="R51:S51"/>
    <mergeCell ref="L50:M50"/>
    <mergeCell ref="N50:O50"/>
    <mergeCell ref="P50:Q50"/>
    <mergeCell ref="R50:S50"/>
    <mergeCell ref="T50:U50"/>
    <mergeCell ref="V50:W50"/>
    <mergeCell ref="T51:U51"/>
    <mergeCell ref="V51:W51"/>
    <mergeCell ref="X51:Y51"/>
    <mergeCell ref="B50:C50"/>
    <mergeCell ref="D50:E50"/>
    <mergeCell ref="F50:G50"/>
    <mergeCell ref="H50:I50"/>
    <mergeCell ref="R54:S54"/>
    <mergeCell ref="T52:U52"/>
    <mergeCell ref="V52:W52"/>
    <mergeCell ref="X52:Y52"/>
    <mergeCell ref="B53:C53"/>
    <mergeCell ref="D53:E53"/>
    <mergeCell ref="F53:G53"/>
    <mergeCell ref="H53:I53"/>
    <mergeCell ref="J53:K53"/>
    <mergeCell ref="X53:Y53"/>
    <mergeCell ref="L53:M53"/>
    <mergeCell ref="N53:O53"/>
    <mergeCell ref="P53:Q53"/>
    <mergeCell ref="R53:S53"/>
    <mergeCell ref="T53:U53"/>
    <mergeCell ref="V53:W53"/>
    <mergeCell ref="B52:C52"/>
    <mergeCell ref="D52:E52"/>
    <mergeCell ref="F52:G52"/>
    <mergeCell ref="H52:I52"/>
    <mergeCell ref="J52:K52"/>
    <mergeCell ref="L52:M52"/>
    <mergeCell ref="N52:O52"/>
    <mergeCell ref="P52:Q52"/>
    <mergeCell ref="V56:W56"/>
    <mergeCell ref="T54:U54"/>
    <mergeCell ref="V54:W54"/>
    <mergeCell ref="X54:Y54"/>
    <mergeCell ref="B55:C55"/>
    <mergeCell ref="D55:E55"/>
    <mergeCell ref="F55:G55"/>
    <mergeCell ref="H55:I55"/>
    <mergeCell ref="J55:K55"/>
    <mergeCell ref="L55:M55"/>
    <mergeCell ref="N55:O55"/>
    <mergeCell ref="P55:Q55"/>
    <mergeCell ref="R55:S55"/>
    <mergeCell ref="T55:U55"/>
    <mergeCell ref="V55:W55"/>
    <mergeCell ref="X55:Y55"/>
    <mergeCell ref="B54:C54"/>
    <mergeCell ref="D54:E54"/>
    <mergeCell ref="F54:G54"/>
    <mergeCell ref="H54:I54"/>
    <mergeCell ref="J54:K54"/>
    <mergeCell ref="L54:M54"/>
    <mergeCell ref="N54:O54"/>
    <mergeCell ref="P54:Q54"/>
    <mergeCell ref="R58:S58"/>
    <mergeCell ref="B56:C56"/>
    <mergeCell ref="D56:E56"/>
    <mergeCell ref="F56:G56"/>
    <mergeCell ref="H56:I56"/>
    <mergeCell ref="J56:K56"/>
    <mergeCell ref="T57:U57"/>
    <mergeCell ref="V57:W57"/>
    <mergeCell ref="X57:Y57"/>
    <mergeCell ref="X56:Y56"/>
    <mergeCell ref="B57:C57"/>
    <mergeCell ref="D57:E57"/>
    <mergeCell ref="F57:G57"/>
    <mergeCell ref="H57:I57"/>
    <mergeCell ref="J57:K57"/>
    <mergeCell ref="L57:M57"/>
    <mergeCell ref="N57:O57"/>
    <mergeCell ref="P57:Q57"/>
    <mergeCell ref="R57:S57"/>
    <mergeCell ref="L56:M56"/>
    <mergeCell ref="N56:O56"/>
    <mergeCell ref="P56:Q56"/>
    <mergeCell ref="R56:S56"/>
    <mergeCell ref="T56:U56"/>
    <mergeCell ref="R59:S59"/>
    <mergeCell ref="T59:U59"/>
    <mergeCell ref="V59:W59"/>
    <mergeCell ref="X59:Y59"/>
    <mergeCell ref="T58:U58"/>
    <mergeCell ref="V58:W58"/>
    <mergeCell ref="X58:Y58"/>
    <mergeCell ref="B12:C12"/>
    <mergeCell ref="D12:E12"/>
    <mergeCell ref="F12:G12"/>
    <mergeCell ref="H12:I12"/>
    <mergeCell ref="J12:K12"/>
    <mergeCell ref="L12:M12"/>
    <mergeCell ref="N12:O12"/>
    <mergeCell ref="P12:Q12"/>
    <mergeCell ref="R12:S12"/>
    <mergeCell ref="T12:U12"/>
    <mergeCell ref="V12:W12"/>
    <mergeCell ref="X12:Y12"/>
    <mergeCell ref="B58:C58"/>
    <mergeCell ref="D58:E58"/>
    <mergeCell ref="F58:G58"/>
    <mergeCell ref="H58:I58"/>
    <mergeCell ref="J58:K58"/>
    <mergeCell ref="B59:C59"/>
    <mergeCell ref="D59:E59"/>
    <mergeCell ref="F59:G59"/>
    <mergeCell ref="H59:I59"/>
    <mergeCell ref="J59:K59"/>
    <mergeCell ref="L59:M59"/>
    <mergeCell ref="N59:O59"/>
    <mergeCell ref="P59:Q59"/>
    <mergeCell ref="L58:M58"/>
    <mergeCell ref="N58:O58"/>
    <mergeCell ref="P58:Q58"/>
    <mergeCell ref="J50:K50"/>
    <mergeCell ref="K5:L5"/>
    <mergeCell ref="N18:O18"/>
    <mergeCell ref="P18:Q18"/>
    <mergeCell ref="N14:O14"/>
    <mergeCell ref="P14:Q14"/>
    <mergeCell ref="N10:O10"/>
    <mergeCell ref="P10:Q10"/>
    <mergeCell ref="N11:O11"/>
    <mergeCell ref="P11:Q11"/>
    <mergeCell ref="N13:O13"/>
    <mergeCell ref="P13:Q13"/>
    <mergeCell ref="P7:Q7"/>
    <mergeCell ref="N7:O7"/>
    <mergeCell ref="N9:O9"/>
    <mergeCell ref="P9:Q9"/>
    <mergeCell ref="N5:O5"/>
    <mergeCell ref="T60:U60"/>
    <mergeCell ref="V60:W60"/>
    <mergeCell ref="X60:Y60"/>
    <mergeCell ref="B60:C60"/>
    <mergeCell ref="D60:E60"/>
    <mergeCell ref="F60:G60"/>
    <mergeCell ref="H60:I60"/>
    <mergeCell ref="J60:K60"/>
    <mergeCell ref="L60:M60"/>
    <mergeCell ref="N60:O60"/>
    <mergeCell ref="P60:Q60"/>
    <mergeCell ref="R60:S60"/>
  </mergeCells>
  <conditionalFormatting sqref="C17">
    <cfRule type="expression" dxfId="6" priority="13">
      <formula>ROUNDDOWN(C$17/5,0)&lt;SUM(C$19:C$27)+SUM(C$28:C$49)+(14-COUNTBLANK(B$51:C$57))</formula>
    </cfRule>
  </conditionalFormatting>
  <conditionalFormatting sqref="E17 G17 I17 K17 M17 O17 Q17 S17 U17 W17 Y17">
    <cfRule type="expression" dxfId="5" priority="11">
      <formula>ROUNDDOWN(E$17/5,0)&lt;SUM(E$19:E$27)+SUM(E$28:E$49)+(14-COUNTBLANK(D$51:E$57))</formula>
    </cfRule>
  </conditionalFormatting>
  <conditionalFormatting sqref="B10:C10">
    <cfRule type="expression" dxfId="4" priority="8">
      <formula>OR(OR(B$14="N/A",B$14=0),AND(COUNTIF($B$13:$Y$13,"Y")&gt;1,RS_Team_Type&lt;&gt;"Tricarnian"))</formula>
    </cfRule>
  </conditionalFormatting>
  <conditionalFormatting sqref="B11:C11">
    <cfRule type="expression" dxfId="3" priority="7">
      <formula>OR(B$14="N/A",B$14=0)</formula>
    </cfRule>
  </conditionalFormatting>
  <conditionalFormatting sqref="D11:Y11">
    <cfRule type="expression" dxfId="2" priority="3">
      <formula>OR(D$14="N/A",D$14=0)</formula>
    </cfRule>
  </conditionalFormatting>
  <conditionalFormatting sqref="M5">
    <cfRule type="expression" dxfId="1" priority="2">
      <formula>$M$5&lt;0</formula>
    </cfRule>
  </conditionalFormatting>
  <conditionalFormatting sqref="D10:Y10">
    <cfRule type="expression" dxfId="0" priority="1">
      <formula>OR(OR(D$14="N/A",D$14=0),AND(COUNTIF($B$13:$Y$13,"Y")&gt;1,RS_Team_Type&lt;&gt;"Tricarnian"))</formula>
    </cfRule>
  </conditionalFormatting>
  <dataValidations count="10">
    <dataValidation type="list" showInputMessage="1" showErrorMessage="1" sqref="B11:Y11">
      <formula1>Info_Type</formula1>
    </dataValidation>
    <dataValidation type="list" allowBlank="1" showInputMessage="1" showErrorMessage="1" sqref="B18:Y18">
      <formula1>Info_Injury_Status</formula1>
    </dataValidation>
    <dataValidation type="list" allowBlank="1" showInputMessage="1" showErrorMessage="1" sqref="H3:J3">
      <formula1>Info_LeagueType_List</formula1>
    </dataValidation>
    <dataValidation type="list" allowBlank="1" showInputMessage="1" showErrorMessage="1" sqref="B10:Y10">
      <formula1>Info_Gladiator_List</formula1>
    </dataValidation>
    <dataValidation type="list" allowBlank="1" showInputMessage="1" showErrorMessage="1" sqref="D4">
      <formula1>Info_Die_Type_Values</formula1>
    </dataValidation>
    <dataValidation type="whole" allowBlank="1" showInputMessage="1" showErrorMessage="1" errorTitle="Whole Numbers Only" error="Please enter the number of steps increase._x000a__x000a_You cannnot increase your effective die type over d12+2" sqref="G4">
      <formula1>0</formula1>
      <formula2>7-VLOOKUP(D4,Info_Die_Types_Data,2,FALSE)</formula2>
    </dataValidation>
    <dataValidation type="list" allowBlank="1" showInputMessage="1" showErrorMessage="1" sqref="B51:Y57">
      <formula1>Info_Edges_List</formula1>
    </dataValidation>
    <dataValidation type="whole" allowBlank="1" showInputMessage="1" showErrorMessage="1" errorTitle="Whole Numbers Only" error="Please enter the number of steps increase._x000a__x000a_You cannnot increase your effective die type over d12+2" sqref="C19:C49">
      <formula1>0</formula1>
      <formula2>7-IF(B19="",0,VLOOKUP(B19,Info_Die_Types_Data,2,FALSE))</formula2>
    </dataValidation>
    <dataValidation type="whole" allowBlank="1" showInputMessage="1" showErrorMessage="1" sqref="P5">
      <formula1>-999</formula1>
      <formula2>999</formula2>
    </dataValidation>
    <dataValidation type="list" allowBlank="1" showInputMessage="1" showErrorMessage="1" sqref="B3:D3">
      <formula1>Info_Team_Type</formula1>
    </dataValidation>
  </dataValidations>
  <pageMargins left="0.7" right="0.7" top="0.75" bottom="0.75" header="0.3" footer="0.3"/>
  <pageSetup paperSize="9" orientation="portrait" horizontalDpi="0" verticalDpi="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Reference!$A$12:$A$13</xm:f>
          </x14:formula1>
          <xm:sqref>B12:Y12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workbookViewId="0"/>
  </sheetViews>
  <sheetFormatPr defaultRowHeight="15" x14ac:dyDescent="0.25"/>
  <cols>
    <col min="1" max="1" width="23.85546875" bestFit="1" customWidth="1"/>
    <col min="2" max="2" width="7.85546875" customWidth="1"/>
    <col min="3" max="3" width="20.7109375" bestFit="1" customWidth="1"/>
    <col min="4" max="5" width="17.28515625" customWidth="1"/>
    <col min="6" max="6" width="39.28515625" customWidth="1"/>
  </cols>
  <sheetData>
    <row r="1" spans="1:6" ht="15.75" thickBot="1" x14ac:dyDescent="0.3">
      <c r="A1" s="40" t="s">
        <v>284</v>
      </c>
      <c r="B1" s="30" t="s">
        <v>263</v>
      </c>
      <c r="C1" s="30" t="s">
        <v>292</v>
      </c>
      <c r="D1" s="47" t="s">
        <v>289</v>
      </c>
      <c r="E1" s="32" t="s">
        <v>287</v>
      </c>
      <c r="F1" s="1" t="s">
        <v>240</v>
      </c>
    </row>
    <row r="2" spans="1:6" x14ac:dyDescent="0.25">
      <c r="A2" s="41" t="s">
        <v>268</v>
      </c>
      <c r="B2" s="44">
        <f t="shared" ref="B2:B16" si="0">VLOOKUP(A2,Info_Asset_Data,2,FALSE)</f>
        <v>5</v>
      </c>
      <c r="C2" s="44">
        <f t="shared" ref="C2:C16" si="1">VLOOKUP(A2,Info_Asset_Data,6,FALSE)</f>
        <v>1</v>
      </c>
      <c r="D2" s="63"/>
      <c r="E2" s="50" t="str">
        <f>IF(OR(D2="",D2=0),"",D2*(D2+1)/2)</f>
        <v/>
      </c>
      <c r="F2" s="53" t="str">
        <f t="shared" ref="F2:F16" si="2">IF(VLOOKUP(A2,Info_Asset_Data,4,FALSE)="","",VLOOKUP(A2,Info_Asset_Data,4,FALSE))</f>
        <v>Hostile Asset</v>
      </c>
    </row>
    <row r="3" spans="1:6" x14ac:dyDescent="0.25">
      <c r="A3" s="42" t="s">
        <v>270</v>
      </c>
      <c r="B3" s="45">
        <f t="shared" si="0"/>
        <v>1</v>
      </c>
      <c r="C3" s="45">
        <f t="shared" si="1"/>
        <v>1</v>
      </c>
      <c r="D3" s="64"/>
      <c r="E3" s="51" t="str">
        <f>IF(OR(D3=0,D3=""),"",VLOOKUP(A3,Info_Asset_Data,3,FALSE)*Assets!D3)</f>
        <v/>
      </c>
      <c r="F3" s="54" t="str">
        <f t="shared" si="2"/>
        <v>Single use</v>
      </c>
    </row>
    <row r="4" spans="1:6" x14ac:dyDescent="0.25">
      <c r="A4" s="42" t="s">
        <v>144</v>
      </c>
      <c r="B4" s="45">
        <f t="shared" si="0"/>
        <v>1</v>
      </c>
      <c r="C4" s="45">
        <f t="shared" si="1"/>
        <v>1</v>
      </c>
      <c r="D4" s="64"/>
      <c r="E4" s="51" t="str">
        <f>IF(OR(D4=0,D4=""),"",VLOOKUP(A4,Info_Asset_Data,3,FALSE)*Assets!D4)</f>
        <v/>
      </c>
      <c r="F4" s="54" t="str">
        <f t="shared" si="2"/>
        <v>Hostile Asset</v>
      </c>
    </row>
    <row r="5" spans="1:6" x14ac:dyDescent="0.25">
      <c r="A5" s="42" t="s">
        <v>272</v>
      </c>
      <c r="B5" s="45">
        <f t="shared" si="0"/>
        <v>2</v>
      </c>
      <c r="C5" s="45">
        <f t="shared" si="1"/>
        <v>2</v>
      </c>
      <c r="D5" s="64"/>
      <c r="E5" s="51" t="str">
        <f>IF(OR(D5=0,D5=""),"",VLOOKUP(A5,Info_Asset_Data,3,FALSE)*Assets!D5)</f>
        <v/>
      </c>
      <c r="F5" s="54" t="str">
        <f t="shared" si="2"/>
        <v>Hostile Asset</v>
      </c>
    </row>
    <row r="6" spans="1:6" x14ac:dyDescent="0.25">
      <c r="A6" s="42" t="s">
        <v>273</v>
      </c>
      <c r="B6" s="45">
        <f t="shared" si="0"/>
        <v>2</v>
      </c>
      <c r="C6" s="45">
        <f t="shared" si="1"/>
        <v>2</v>
      </c>
      <c r="D6" s="64"/>
      <c r="E6" s="51" t="str">
        <f>IF(OR(D6=0,D6=""),"",VLOOKUP(A6,Info_Asset_Data,3,FALSE)*Assets!D6)</f>
        <v/>
      </c>
      <c r="F6" s="54" t="str">
        <f t="shared" si="2"/>
        <v>Item</v>
      </c>
    </row>
    <row r="7" spans="1:6" x14ac:dyDescent="0.25">
      <c r="A7" s="42" t="s">
        <v>275</v>
      </c>
      <c r="B7" s="45">
        <f t="shared" si="0"/>
        <v>5</v>
      </c>
      <c r="C7" s="45">
        <f t="shared" si="1"/>
        <v>5</v>
      </c>
      <c r="D7" s="64"/>
      <c r="E7" s="51" t="str">
        <f>IF(OR(D7=0,D7=""),"",VLOOKUP(A7,Info_Asset_Data,3,FALSE)*Assets!D7)</f>
        <v/>
      </c>
      <c r="F7" s="54" t="str">
        <f t="shared" si="2"/>
        <v/>
      </c>
    </row>
    <row r="8" spans="1:6" x14ac:dyDescent="0.25">
      <c r="A8" s="42" t="s">
        <v>276</v>
      </c>
      <c r="B8" s="45">
        <f t="shared" si="0"/>
        <v>1</v>
      </c>
      <c r="C8" s="45">
        <f t="shared" si="1"/>
        <v>1</v>
      </c>
      <c r="D8" s="64"/>
      <c r="E8" s="51" t="str">
        <f>IF(OR(D8=0,D8=""),"",VLOOKUP(A8,Info_Asset_Data,3,FALSE)*Assets!D8)</f>
        <v/>
      </c>
      <c r="F8" s="54" t="str">
        <f t="shared" si="2"/>
        <v/>
      </c>
    </row>
    <row r="9" spans="1:6" x14ac:dyDescent="0.25">
      <c r="A9" s="42" t="s">
        <v>161</v>
      </c>
      <c r="B9" s="45">
        <f t="shared" si="0"/>
        <v>2</v>
      </c>
      <c r="C9" s="45">
        <f t="shared" si="1"/>
        <v>2</v>
      </c>
      <c r="D9" s="64"/>
      <c r="E9" s="51" t="str">
        <f>IF(OR(D9=0,D9=""),"",VLOOKUP(A9,Info_Asset_Data,3,FALSE)*Assets!D9)</f>
        <v/>
      </c>
      <c r="F9" s="54" t="str">
        <f t="shared" si="2"/>
        <v/>
      </c>
    </row>
    <row r="10" spans="1:6" x14ac:dyDescent="0.25">
      <c r="A10" s="42" t="s">
        <v>277</v>
      </c>
      <c r="B10" s="45">
        <f t="shared" si="0"/>
        <v>2</v>
      </c>
      <c r="C10" s="45">
        <f t="shared" si="1"/>
        <v>2</v>
      </c>
      <c r="D10" s="64"/>
      <c r="E10" s="51" t="str">
        <f>IF(OR(D10=0,D10=""),"",VLOOKUP(A10,Info_Asset_Data,3,FALSE)*Assets!D10)</f>
        <v/>
      </c>
      <c r="F10" s="54" t="str">
        <f t="shared" si="2"/>
        <v/>
      </c>
    </row>
    <row r="11" spans="1:6" x14ac:dyDescent="0.25">
      <c r="A11" s="42" t="s">
        <v>278</v>
      </c>
      <c r="B11" s="45">
        <f t="shared" si="0"/>
        <v>1</v>
      </c>
      <c r="C11" s="45">
        <f t="shared" si="1"/>
        <v>1</v>
      </c>
      <c r="D11" s="64"/>
      <c r="E11" s="51" t="str">
        <f>IF(OR(D11=0,D11=""),"",VLOOKUP(A11,Info_Asset_Data,3,FALSE)*Assets!D11)</f>
        <v/>
      </c>
      <c r="F11" s="54" t="str">
        <f t="shared" si="2"/>
        <v/>
      </c>
    </row>
    <row r="12" spans="1:6" x14ac:dyDescent="0.25">
      <c r="A12" s="42" t="s">
        <v>279</v>
      </c>
      <c r="B12" s="45">
        <f t="shared" si="0"/>
        <v>2</v>
      </c>
      <c r="C12" s="45">
        <f t="shared" si="1"/>
        <v>2</v>
      </c>
      <c r="D12" s="64"/>
      <c r="E12" s="51" t="str">
        <f>IF(OR(D12=0,D12=""),"",VLOOKUP(A12,Info_Asset_Data,3,FALSE)*Assets!D12)</f>
        <v/>
      </c>
      <c r="F12" s="54" t="str">
        <f t="shared" si="2"/>
        <v>Single use</v>
      </c>
    </row>
    <row r="13" spans="1:6" x14ac:dyDescent="0.25">
      <c r="A13" s="42" t="s">
        <v>281</v>
      </c>
      <c r="B13" s="45">
        <f t="shared" si="0"/>
        <v>1</v>
      </c>
      <c r="C13" s="45">
        <f t="shared" si="1"/>
        <v>3</v>
      </c>
      <c r="D13" s="64"/>
      <c r="E13" s="51" t="str">
        <f>IF(OR(D13=0,D13=""),"",VLOOKUP(A13,Info_Asset_Data,3,FALSE)*Assets!D13)</f>
        <v/>
      </c>
      <c r="F13" s="54" t="str">
        <f t="shared" si="2"/>
        <v>Hostile Asset</v>
      </c>
    </row>
    <row r="14" spans="1:6" x14ac:dyDescent="0.25">
      <c r="A14" s="42" t="s">
        <v>282</v>
      </c>
      <c r="B14" s="45">
        <f t="shared" si="0"/>
        <v>1</v>
      </c>
      <c r="C14" s="45">
        <f t="shared" si="1"/>
        <v>2</v>
      </c>
      <c r="D14" s="64"/>
      <c r="E14" s="51" t="str">
        <f>IF(OR(D14=0,D14=""),"",VLOOKUP(A14,Info_Asset_Data,3,FALSE)*Assets!D14)</f>
        <v/>
      </c>
      <c r="F14" s="54" t="str">
        <f t="shared" si="2"/>
        <v>Hostile Asset</v>
      </c>
    </row>
    <row r="15" spans="1:6" x14ac:dyDescent="0.25">
      <c r="A15" s="48" t="s">
        <v>283</v>
      </c>
      <c r="B15" s="49">
        <f t="shared" si="0"/>
        <v>1</v>
      </c>
      <c r="C15" s="49">
        <f t="shared" si="1"/>
        <v>4</v>
      </c>
      <c r="D15" s="65"/>
      <c r="E15" s="51" t="str">
        <f>IF(OR(D15=0,D15=""),"",VLOOKUP(A15,Info_Asset_Data,3,FALSE)*Assets!D15)</f>
        <v/>
      </c>
      <c r="F15" s="55" t="str">
        <f t="shared" si="2"/>
        <v>Hostile Asset</v>
      </c>
    </row>
    <row r="16" spans="1:6" ht="15.75" thickBot="1" x14ac:dyDescent="0.3">
      <c r="A16" s="43" t="s">
        <v>280</v>
      </c>
      <c r="B16" s="46">
        <f t="shared" si="0"/>
        <v>2</v>
      </c>
      <c r="C16" s="46" t="str">
        <f t="shared" si="1"/>
        <v>Variable - See Roster</v>
      </c>
      <c r="D16" s="46">
        <f>COUNTIF('Roster Selection'!B12:Y12,"Y")</f>
        <v>0</v>
      </c>
      <c r="E16" s="52" t="str">
        <f>IF(OR(D16=0,D16=""),"",SUMIF('Roster Selection'!B12:Y12,"Y",RS_Value))</f>
        <v/>
      </c>
      <c r="F16" s="56" t="str">
        <f t="shared" si="2"/>
        <v>Single use</v>
      </c>
    </row>
  </sheetData>
  <sheetProtection sheet="1" objects="1" scenarios="1"/>
  <dataValidations count="1">
    <dataValidation type="whole" allowBlank="1" showInputMessage="1" showErrorMessage="1" sqref="D2:D15">
      <formula1>0</formula1>
      <formula2>B2</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49"/>
  <sheetViews>
    <sheetView zoomScale="70" zoomScaleNormal="70" workbookViewId="0"/>
  </sheetViews>
  <sheetFormatPr defaultRowHeight="15" x14ac:dyDescent="0.25"/>
  <cols>
    <col min="1" max="1" width="19" bestFit="1" customWidth="1"/>
    <col min="2" max="7" width="22.7109375" customWidth="1"/>
  </cols>
  <sheetData>
    <row r="1" spans="1:7" ht="15.75" thickBot="1" x14ac:dyDescent="0.3">
      <c r="A1" s="57" t="s">
        <v>249</v>
      </c>
      <c r="B1" s="97" t="s">
        <v>243</v>
      </c>
      <c r="C1" s="97" t="s">
        <v>244</v>
      </c>
      <c r="D1" s="97" t="s">
        <v>245</v>
      </c>
      <c r="E1" s="97" t="s">
        <v>246</v>
      </c>
      <c r="F1" s="97" t="s">
        <v>247</v>
      </c>
      <c r="G1" s="97" t="s">
        <v>248</v>
      </c>
    </row>
    <row r="2" spans="1:7" x14ac:dyDescent="0.25">
      <c r="A2" s="96" t="s">
        <v>359</v>
      </c>
      <c r="B2" s="98" t="s">
        <v>130</v>
      </c>
      <c r="C2" s="98" t="s">
        <v>130</v>
      </c>
      <c r="D2" s="98" t="s">
        <v>130</v>
      </c>
      <c r="E2" s="98" t="s">
        <v>130</v>
      </c>
      <c r="F2" s="98" t="s">
        <v>130</v>
      </c>
      <c r="G2" s="98" t="s">
        <v>130</v>
      </c>
    </row>
    <row r="3" spans="1:7" x14ac:dyDescent="0.25">
      <c r="A3" s="94" t="s">
        <v>70</v>
      </c>
      <c r="B3" s="95">
        <f t="shared" ref="B3:G3" si="0">(((IF(B4&lt;&gt;"",VLOOKUP(B4,Info_Die_Types_Data,4,FALSE))+IF(B8&lt;&gt;"",VLOOKUP(B8,Info_Die_Types_Data,4,FALSE)))/2)+(B13+B14)+MAX(IF(B17&lt;&gt;"",VLOOKUP(B17,Info_Die_Types_Data,4,FALSE),0),IF(B22&lt;&gt;"",VLOOKUP(B22,Info_Die_Types_Data,4,FALSE),0),IF(B25&lt;&gt;"",VLOOKUP(B25,Info_Die_Types_Data,4,FALSE),0))+(((8-COUNTBLANK(B40:B47))+B48)*3))</f>
        <v>0</v>
      </c>
      <c r="C3" s="95">
        <f t="shared" si="0"/>
        <v>0</v>
      </c>
      <c r="D3" s="95">
        <f t="shared" si="0"/>
        <v>0</v>
      </c>
      <c r="E3" s="95">
        <f t="shared" si="0"/>
        <v>0</v>
      </c>
      <c r="F3" s="95">
        <f t="shared" si="0"/>
        <v>0</v>
      </c>
      <c r="G3" s="95">
        <f t="shared" si="0"/>
        <v>0</v>
      </c>
    </row>
    <row r="4" spans="1:7" x14ac:dyDescent="0.25">
      <c r="A4" s="20" t="s">
        <v>250</v>
      </c>
      <c r="B4" s="59"/>
      <c r="C4" s="59"/>
      <c r="D4" s="59"/>
      <c r="E4" s="59"/>
      <c r="F4" s="59"/>
      <c r="G4" s="59"/>
    </row>
    <row r="5" spans="1:7" x14ac:dyDescent="0.25">
      <c r="A5" s="20" t="s">
        <v>5</v>
      </c>
      <c r="B5" s="59"/>
      <c r="C5" s="59"/>
      <c r="D5" s="59"/>
      <c r="E5" s="59"/>
      <c r="F5" s="59"/>
      <c r="G5" s="59"/>
    </row>
    <row r="6" spans="1:7" x14ac:dyDescent="0.25">
      <c r="A6" s="20" t="s">
        <v>9</v>
      </c>
      <c r="B6" s="59"/>
      <c r="C6" s="59"/>
      <c r="D6" s="59"/>
      <c r="E6" s="59"/>
      <c r="F6" s="59"/>
      <c r="G6" s="59"/>
    </row>
    <row r="7" spans="1:7" x14ac:dyDescent="0.25">
      <c r="A7" s="20" t="s">
        <v>10</v>
      </c>
      <c r="B7" s="59"/>
      <c r="C7" s="59"/>
      <c r="D7" s="59"/>
      <c r="E7" s="59"/>
      <c r="F7" s="59"/>
      <c r="G7" s="59"/>
    </row>
    <row r="8" spans="1:7" x14ac:dyDescent="0.25">
      <c r="A8" s="20" t="s">
        <v>6</v>
      </c>
      <c r="B8" s="59"/>
      <c r="C8" s="59"/>
      <c r="D8" s="59"/>
      <c r="E8" s="59"/>
      <c r="F8" s="59"/>
      <c r="G8" s="59"/>
    </row>
    <row r="9" spans="1:7" x14ac:dyDescent="0.25">
      <c r="A9" s="20" t="s">
        <v>11</v>
      </c>
      <c r="B9" s="59"/>
      <c r="C9" s="59"/>
      <c r="D9" s="59"/>
      <c r="E9" s="59"/>
      <c r="F9" s="59"/>
      <c r="G9" s="59"/>
    </row>
    <row r="10" spans="1:7" x14ac:dyDescent="0.25">
      <c r="A10" s="20" t="s">
        <v>42</v>
      </c>
      <c r="B10" s="59"/>
      <c r="C10" s="59"/>
      <c r="D10" s="59"/>
      <c r="E10" s="59"/>
      <c r="F10" s="59"/>
      <c r="G10" s="59"/>
    </row>
    <row r="11" spans="1:7" x14ac:dyDescent="0.25">
      <c r="A11" s="20" t="s">
        <v>61</v>
      </c>
      <c r="B11" s="59"/>
      <c r="C11" s="59"/>
      <c r="D11" s="59"/>
      <c r="E11" s="59"/>
      <c r="F11" s="59"/>
      <c r="G11" s="59"/>
    </row>
    <row r="12" spans="1:7" x14ac:dyDescent="0.25">
      <c r="A12" s="20" t="s">
        <v>41</v>
      </c>
      <c r="B12" s="59"/>
      <c r="C12" s="59"/>
      <c r="D12" s="59"/>
      <c r="E12" s="59"/>
      <c r="F12" s="59"/>
      <c r="G12" s="59"/>
    </row>
    <row r="13" spans="1:7" x14ac:dyDescent="0.25">
      <c r="A13" s="20" t="s">
        <v>261</v>
      </c>
      <c r="B13" s="59"/>
      <c r="C13" s="59"/>
      <c r="D13" s="59"/>
      <c r="E13" s="59"/>
      <c r="F13" s="59"/>
      <c r="G13" s="59"/>
    </row>
    <row r="14" spans="1:7" x14ac:dyDescent="0.25">
      <c r="A14" s="20" t="s">
        <v>260</v>
      </c>
      <c r="B14" s="59"/>
      <c r="C14" s="59"/>
      <c r="D14" s="59"/>
      <c r="E14" s="59"/>
      <c r="F14" s="59"/>
      <c r="G14" s="59"/>
    </row>
    <row r="15" spans="1:7" x14ac:dyDescent="0.25">
      <c r="A15" s="20" t="s">
        <v>40</v>
      </c>
      <c r="B15" s="62"/>
      <c r="C15" s="62"/>
      <c r="D15" s="62"/>
      <c r="E15" s="62"/>
      <c r="F15" s="62"/>
      <c r="G15" s="62"/>
    </row>
    <row r="16" spans="1:7" x14ac:dyDescent="0.25">
      <c r="A16" s="20" t="s">
        <v>24</v>
      </c>
      <c r="B16" s="59"/>
      <c r="C16" s="59"/>
      <c r="D16" s="59"/>
      <c r="E16" s="59"/>
      <c r="F16" s="59"/>
      <c r="G16" s="59"/>
    </row>
    <row r="17" spans="1:7" x14ac:dyDescent="0.25">
      <c r="A17" s="20" t="s">
        <v>17</v>
      </c>
      <c r="B17" s="59"/>
      <c r="C17" s="59"/>
      <c r="D17" s="59"/>
      <c r="E17" s="59"/>
      <c r="F17" s="59"/>
      <c r="G17" s="59"/>
    </row>
    <row r="18" spans="1:7" x14ac:dyDescent="0.25">
      <c r="A18" s="20" t="s">
        <v>26</v>
      </c>
      <c r="B18" s="59"/>
      <c r="C18" s="59"/>
      <c r="D18" s="59"/>
      <c r="E18" s="59"/>
      <c r="F18" s="59"/>
      <c r="G18" s="59"/>
    </row>
    <row r="19" spans="1:7" x14ac:dyDescent="0.25">
      <c r="A19" s="20" t="s">
        <v>27</v>
      </c>
      <c r="B19" s="59"/>
      <c r="C19" s="59"/>
      <c r="D19" s="59"/>
      <c r="E19" s="59"/>
      <c r="F19" s="59"/>
      <c r="G19" s="59"/>
    </row>
    <row r="20" spans="1:7" x14ac:dyDescent="0.25">
      <c r="A20" s="20" t="s">
        <v>21</v>
      </c>
      <c r="B20" s="59"/>
      <c r="C20" s="59"/>
      <c r="D20" s="59"/>
      <c r="E20" s="59"/>
      <c r="F20" s="59"/>
      <c r="G20" s="59"/>
    </row>
    <row r="21" spans="1:7" x14ac:dyDescent="0.25">
      <c r="A21" s="20" t="s">
        <v>20</v>
      </c>
      <c r="B21" s="59"/>
      <c r="C21" s="59"/>
      <c r="D21" s="59"/>
      <c r="E21" s="59"/>
      <c r="F21" s="59"/>
      <c r="G21" s="59"/>
    </row>
    <row r="22" spans="1:7" x14ac:dyDescent="0.25">
      <c r="A22" s="20" t="s">
        <v>18</v>
      </c>
      <c r="B22" s="59"/>
      <c r="C22" s="59"/>
      <c r="D22" s="59"/>
      <c r="E22" s="59"/>
      <c r="F22" s="59"/>
      <c r="G22" s="59"/>
    </row>
    <row r="23" spans="1:7" x14ac:dyDescent="0.25">
      <c r="A23" s="20" t="s">
        <v>33</v>
      </c>
      <c r="B23" s="59"/>
      <c r="C23" s="59"/>
      <c r="D23" s="59"/>
      <c r="E23" s="59"/>
      <c r="F23" s="59"/>
      <c r="G23" s="59"/>
    </row>
    <row r="24" spans="1:7" x14ac:dyDescent="0.25">
      <c r="A24" s="20" t="s">
        <v>37</v>
      </c>
      <c r="B24" s="59"/>
      <c r="C24" s="59"/>
      <c r="D24" s="59"/>
      <c r="E24" s="59"/>
      <c r="F24" s="59"/>
      <c r="G24" s="59"/>
    </row>
    <row r="25" spans="1:7" x14ac:dyDescent="0.25">
      <c r="A25" s="20" t="s">
        <v>19</v>
      </c>
      <c r="B25" s="59"/>
      <c r="C25" s="59"/>
      <c r="D25" s="59"/>
      <c r="E25" s="59"/>
      <c r="F25" s="59"/>
      <c r="G25" s="59"/>
    </row>
    <row r="26" spans="1:7" x14ac:dyDescent="0.25">
      <c r="A26" s="20" t="s">
        <v>22</v>
      </c>
      <c r="B26" s="59"/>
      <c r="C26" s="59"/>
      <c r="D26" s="59"/>
      <c r="E26" s="59"/>
      <c r="F26" s="59"/>
      <c r="G26" s="59"/>
    </row>
    <row r="27" spans="1:7" x14ac:dyDescent="0.25">
      <c r="A27" s="20" t="s">
        <v>23</v>
      </c>
      <c r="B27" s="59"/>
      <c r="C27" s="59"/>
      <c r="D27" s="59"/>
      <c r="E27" s="59"/>
      <c r="F27" s="59"/>
      <c r="G27" s="59"/>
    </row>
    <row r="28" spans="1:7" x14ac:dyDescent="0.25">
      <c r="A28" s="20" t="s">
        <v>24</v>
      </c>
      <c r="B28" s="59"/>
      <c r="C28" s="59"/>
      <c r="D28" s="59"/>
      <c r="E28" s="59"/>
      <c r="F28" s="59"/>
      <c r="G28" s="59"/>
    </row>
    <row r="29" spans="1:7" x14ac:dyDescent="0.25">
      <c r="A29" s="20" t="s">
        <v>25</v>
      </c>
      <c r="B29" s="59"/>
      <c r="C29" s="59"/>
      <c r="D29" s="59"/>
      <c r="E29" s="59"/>
      <c r="F29" s="59"/>
      <c r="G29" s="59"/>
    </row>
    <row r="30" spans="1:7" x14ac:dyDescent="0.25">
      <c r="A30" s="20" t="s">
        <v>28</v>
      </c>
      <c r="B30" s="59"/>
      <c r="C30" s="59"/>
      <c r="D30" s="59"/>
      <c r="E30" s="59"/>
      <c r="F30" s="59"/>
      <c r="G30" s="59"/>
    </row>
    <row r="31" spans="1:7" x14ac:dyDescent="0.25">
      <c r="A31" s="20" t="s">
        <v>29</v>
      </c>
      <c r="B31" s="59"/>
      <c r="C31" s="59"/>
      <c r="D31" s="59"/>
      <c r="E31" s="59"/>
      <c r="F31" s="59"/>
      <c r="G31" s="59"/>
    </row>
    <row r="32" spans="1:7" x14ac:dyDescent="0.25">
      <c r="A32" s="20" t="s">
        <v>30</v>
      </c>
      <c r="B32" s="59"/>
      <c r="C32" s="59"/>
      <c r="D32" s="59"/>
      <c r="E32" s="59"/>
      <c r="F32" s="59"/>
      <c r="G32" s="59"/>
    </row>
    <row r="33" spans="1:7" x14ac:dyDescent="0.25">
      <c r="A33" s="20" t="s">
        <v>31</v>
      </c>
      <c r="B33" s="59"/>
      <c r="C33" s="59"/>
      <c r="D33" s="59"/>
      <c r="E33" s="59"/>
      <c r="F33" s="59"/>
      <c r="G33" s="59"/>
    </row>
    <row r="34" spans="1:7" x14ac:dyDescent="0.25">
      <c r="A34" s="20" t="s">
        <v>32</v>
      </c>
      <c r="B34" s="59"/>
      <c r="C34" s="59"/>
      <c r="D34" s="59"/>
      <c r="E34" s="59"/>
      <c r="F34" s="59"/>
      <c r="G34" s="59"/>
    </row>
    <row r="35" spans="1:7" x14ac:dyDescent="0.25">
      <c r="A35" s="20" t="s">
        <v>34</v>
      </c>
      <c r="B35" s="59"/>
      <c r="C35" s="59"/>
      <c r="D35" s="59"/>
      <c r="E35" s="59"/>
      <c r="F35" s="59"/>
      <c r="G35" s="59"/>
    </row>
    <row r="36" spans="1:7" x14ac:dyDescent="0.25">
      <c r="A36" s="20" t="s">
        <v>35</v>
      </c>
      <c r="B36" s="59"/>
      <c r="C36" s="59"/>
      <c r="D36" s="59"/>
      <c r="E36" s="59"/>
      <c r="F36" s="59"/>
      <c r="G36" s="59"/>
    </row>
    <row r="37" spans="1:7" x14ac:dyDescent="0.25">
      <c r="A37" s="20" t="s">
        <v>36</v>
      </c>
      <c r="B37" s="59"/>
      <c r="C37" s="59"/>
      <c r="D37" s="59"/>
      <c r="E37" s="59"/>
      <c r="F37" s="59"/>
      <c r="G37" s="59"/>
    </row>
    <row r="38" spans="1:7" x14ac:dyDescent="0.25">
      <c r="A38" s="20" t="s">
        <v>38</v>
      </c>
      <c r="B38" s="59"/>
      <c r="C38" s="59"/>
      <c r="D38" s="59"/>
      <c r="E38" s="59"/>
      <c r="F38" s="59"/>
      <c r="G38" s="59"/>
    </row>
    <row r="39" spans="1:7" x14ac:dyDescent="0.25">
      <c r="A39" s="20" t="s">
        <v>56</v>
      </c>
      <c r="B39" s="61" t="str">
        <f>IF(COUNTBLANK(B40:B47)=8,"",MID(CONCATENATE(B40,", ",B41,", ",B42,", ",B43,", ",B44,", ",B45,", ",B46,", ",B47,", "),1,LEN(CONCATENATE(B40,B41,B42,B43,B44,B45,B46,B47))+((8-COUNTBLANK(B40:B47))*2)-2))</f>
        <v/>
      </c>
      <c r="C39" s="61"/>
      <c r="D39" s="61"/>
      <c r="E39" s="61"/>
      <c r="F39" s="61"/>
      <c r="G39" s="61"/>
    </row>
    <row r="40" spans="1:7" x14ac:dyDescent="0.25">
      <c r="A40" s="20" t="s">
        <v>251</v>
      </c>
      <c r="B40" s="58"/>
      <c r="C40" s="58"/>
      <c r="D40" s="58"/>
      <c r="E40" s="58"/>
      <c r="F40" s="58"/>
      <c r="G40" s="58"/>
    </row>
    <row r="41" spans="1:7" x14ac:dyDescent="0.25">
      <c r="A41" s="20" t="s">
        <v>252</v>
      </c>
      <c r="B41" s="58"/>
      <c r="C41" s="58"/>
      <c r="D41" s="58"/>
      <c r="E41" s="58"/>
      <c r="F41" s="58"/>
      <c r="G41" s="58"/>
    </row>
    <row r="42" spans="1:7" x14ac:dyDescent="0.25">
      <c r="A42" s="20" t="s">
        <v>253</v>
      </c>
      <c r="B42" s="58"/>
      <c r="C42" s="58"/>
      <c r="D42" s="58"/>
      <c r="E42" s="58"/>
      <c r="F42" s="58"/>
      <c r="G42" s="58"/>
    </row>
    <row r="43" spans="1:7" x14ac:dyDescent="0.25">
      <c r="A43" s="20" t="s">
        <v>254</v>
      </c>
      <c r="B43" s="58"/>
      <c r="C43" s="58"/>
      <c r="D43" s="58"/>
      <c r="E43" s="58"/>
      <c r="F43" s="58"/>
      <c r="G43" s="58"/>
    </row>
    <row r="44" spans="1:7" x14ac:dyDescent="0.25">
      <c r="A44" s="20" t="s">
        <v>255</v>
      </c>
      <c r="B44" s="58"/>
      <c r="C44" s="58"/>
      <c r="D44" s="58"/>
      <c r="E44" s="58"/>
      <c r="F44" s="58"/>
      <c r="G44" s="58"/>
    </row>
    <row r="45" spans="1:7" x14ac:dyDescent="0.25">
      <c r="A45" s="20" t="s">
        <v>256</v>
      </c>
      <c r="B45" s="58"/>
      <c r="C45" s="58"/>
      <c r="D45" s="58"/>
      <c r="E45" s="58"/>
      <c r="F45" s="58"/>
      <c r="G45" s="58"/>
    </row>
    <row r="46" spans="1:7" x14ac:dyDescent="0.25">
      <c r="A46" s="20" t="s">
        <v>257</v>
      </c>
      <c r="B46" s="58"/>
      <c r="C46" s="58"/>
      <c r="D46" s="58"/>
      <c r="E46" s="58"/>
      <c r="F46" s="58"/>
      <c r="G46" s="58"/>
    </row>
    <row r="47" spans="1:7" x14ac:dyDescent="0.25">
      <c r="A47" s="20" t="s">
        <v>258</v>
      </c>
      <c r="B47" s="58"/>
      <c r="C47" s="58"/>
      <c r="D47" s="58"/>
      <c r="E47" s="58"/>
      <c r="F47" s="58"/>
      <c r="G47" s="58"/>
    </row>
    <row r="48" spans="1:7" x14ac:dyDescent="0.25">
      <c r="A48" s="89" t="s">
        <v>259</v>
      </c>
      <c r="B48" s="90"/>
      <c r="C48" s="90"/>
      <c r="D48" s="90"/>
      <c r="E48" s="90"/>
      <c r="F48" s="90"/>
      <c r="G48" s="90"/>
    </row>
    <row r="49" spans="1:7" ht="15.75" thickBot="1" x14ac:dyDescent="0.3">
      <c r="A49" s="21" t="s">
        <v>300</v>
      </c>
      <c r="B49" s="60"/>
      <c r="C49" s="60"/>
      <c r="D49" s="60"/>
      <c r="E49" s="60"/>
      <c r="F49" s="60"/>
      <c r="G49" s="60"/>
    </row>
  </sheetData>
  <sheetProtection algorithmName="SHA-512" hashValue="jwhNZXaLTNBOCsiiuwKLCc0OLzUtxvUzu3+UpMiIIXnWvSk3lqhP42gxFxRsIHXApT4Ochhvy4uRmuxKyE8guQ==" saltValue="y5xAMuBsRBO3NiUI7LLc0A==" spinCount="100000" sheet="1" objects="1" scenarios="1"/>
  <dataValidations count="3">
    <dataValidation type="list" allowBlank="1" showInputMessage="1" showErrorMessage="1" sqref="B4:G9 B16:G38">
      <formula1>Info_Die_Type_Values</formula1>
    </dataValidation>
    <dataValidation type="list" allowBlank="1" showInputMessage="1" showErrorMessage="1" sqref="B40:G47">
      <formula1>Info_Edges_List</formula1>
    </dataValidation>
    <dataValidation type="whole" allowBlank="1" showInputMessage="1" showErrorMessage="1" errorTitle="Whole Numbers Only" error="Enter whole numbers only" sqref="B48:G48">
      <formula1>0</formula1>
      <formula2>99</formula2>
    </dataValidation>
  </dataValidations>
  <pageMargins left="0.7" right="0.7" top="0.75" bottom="0.75" header="0.3" footer="0.3"/>
  <pageSetup paperSize="9" orientation="portrait" horizontalDpi="300" verticalDpi="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Reference!$A$12:$A$13</xm:f>
          </x14:formula1>
          <xm:sqref>B2:G2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279"/>
  <sheetViews>
    <sheetView topLeftCell="A14" zoomScale="85" zoomScaleNormal="85" workbookViewId="0">
      <selection activeCell="D17" sqref="D17:G42"/>
    </sheetView>
  </sheetViews>
  <sheetFormatPr defaultRowHeight="15" x14ac:dyDescent="0.25"/>
  <cols>
    <col min="1" max="1" width="19" bestFit="1" customWidth="1"/>
    <col min="2" max="2" width="8.85546875" customWidth="1"/>
    <col min="3" max="3" width="31.28515625" bestFit="1" customWidth="1"/>
    <col min="6" max="6" width="10.42578125" customWidth="1"/>
    <col min="10" max="10" width="12.28515625" customWidth="1"/>
    <col min="32" max="32" width="13.85546875" customWidth="1"/>
    <col min="34" max="34" width="11.5703125" bestFit="1" customWidth="1"/>
    <col min="41" max="41" width="9.140625" style="29"/>
    <col min="46" max="46" width="13" customWidth="1"/>
    <col min="47" max="47" width="11.140625" customWidth="1"/>
  </cols>
  <sheetData>
    <row r="1" spans="1:43" s="12" customFormat="1" ht="30" x14ac:dyDescent="0.25">
      <c r="A1" s="10" t="s">
        <v>43</v>
      </c>
      <c r="B1" s="27" t="s">
        <v>126</v>
      </c>
      <c r="C1" s="27" t="s">
        <v>127</v>
      </c>
      <c r="D1" s="27" t="s">
        <v>128</v>
      </c>
      <c r="E1" s="27" t="s">
        <v>129</v>
      </c>
      <c r="F1" s="27" t="s">
        <v>265</v>
      </c>
      <c r="G1" s="10" t="s">
        <v>45</v>
      </c>
      <c r="H1" s="24" t="s">
        <v>62</v>
      </c>
      <c r="I1" s="25" t="s">
        <v>264</v>
      </c>
      <c r="J1" s="25" t="s">
        <v>262</v>
      </c>
      <c r="K1" s="25" t="s">
        <v>263</v>
      </c>
      <c r="L1" s="10" t="s">
        <v>98</v>
      </c>
      <c r="M1" s="12" t="s">
        <v>99</v>
      </c>
      <c r="N1" s="12" t="s">
        <v>100</v>
      </c>
      <c r="O1" s="12" t="s">
        <v>101</v>
      </c>
      <c r="P1" s="12" t="s">
        <v>102</v>
      </c>
      <c r="Q1" s="12" t="s">
        <v>103</v>
      </c>
      <c r="R1" s="12" t="s">
        <v>104</v>
      </c>
      <c r="T1" s="11" t="s">
        <v>134</v>
      </c>
      <c r="AO1" s="99"/>
    </row>
    <row r="2" spans="1:43" x14ac:dyDescent="0.25">
      <c r="A2" t="s">
        <v>46</v>
      </c>
      <c r="B2">
        <v>4</v>
      </c>
      <c r="C2">
        <v>1</v>
      </c>
      <c r="D2">
        <v>0</v>
      </c>
      <c r="E2" t="s">
        <v>130</v>
      </c>
      <c r="F2">
        <v>1</v>
      </c>
      <c r="G2" t="s">
        <v>50</v>
      </c>
      <c r="H2" t="s">
        <v>63</v>
      </c>
      <c r="I2">
        <v>0</v>
      </c>
      <c r="J2" t="str">
        <f>H2</f>
        <v>d4-2</v>
      </c>
      <c r="K2">
        <v>2</v>
      </c>
      <c r="L2" t="s">
        <v>105</v>
      </c>
      <c r="M2">
        <v>50</v>
      </c>
      <c r="N2" t="s">
        <v>106</v>
      </c>
      <c r="O2" t="s">
        <v>107</v>
      </c>
      <c r="P2" t="s">
        <v>107</v>
      </c>
      <c r="Q2">
        <v>1</v>
      </c>
      <c r="R2" t="s">
        <v>59</v>
      </c>
    </row>
    <row r="3" spans="1:43" x14ac:dyDescent="0.25">
      <c r="A3" t="s">
        <v>47</v>
      </c>
      <c r="B3">
        <v>5</v>
      </c>
      <c r="C3">
        <v>1</v>
      </c>
      <c r="D3">
        <v>0</v>
      </c>
      <c r="E3" t="s">
        <v>131</v>
      </c>
      <c r="F3">
        <v>1.5</v>
      </c>
      <c r="G3" t="s">
        <v>51</v>
      </c>
      <c r="H3" t="s">
        <v>64</v>
      </c>
      <c r="I3">
        <v>1</v>
      </c>
      <c r="J3" t="str">
        <f t="shared" ref="J3:J10" si="0">H3</f>
        <v>d4</v>
      </c>
      <c r="K3">
        <v>4</v>
      </c>
      <c r="L3" t="s">
        <v>108</v>
      </c>
      <c r="M3">
        <v>60</v>
      </c>
      <c r="N3" t="s">
        <v>109</v>
      </c>
      <c r="O3">
        <v>2</v>
      </c>
      <c r="P3">
        <v>2</v>
      </c>
      <c r="Q3">
        <v>2</v>
      </c>
      <c r="R3">
        <v>2</v>
      </c>
    </row>
    <row r="4" spans="1:43" x14ac:dyDescent="0.25">
      <c r="A4" t="s">
        <v>48</v>
      </c>
      <c r="B4">
        <v>6</v>
      </c>
      <c r="C4">
        <v>3</v>
      </c>
      <c r="D4">
        <v>0</v>
      </c>
      <c r="E4" t="s">
        <v>130</v>
      </c>
      <c r="F4">
        <v>2</v>
      </c>
      <c r="G4" t="s">
        <v>52</v>
      </c>
      <c r="H4" t="s">
        <v>58</v>
      </c>
      <c r="I4">
        <v>2</v>
      </c>
      <c r="J4" t="str">
        <f t="shared" si="0"/>
        <v>d6</v>
      </c>
      <c r="K4">
        <v>6</v>
      </c>
      <c r="L4" t="s">
        <v>110</v>
      </c>
      <c r="M4">
        <v>70</v>
      </c>
      <c r="N4" t="s">
        <v>111</v>
      </c>
      <c r="O4">
        <v>3</v>
      </c>
      <c r="P4">
        <v>3</v>
      </c>
      <c r="Q4">
        <v>2</v>
      </c>
      <c r="R4">
        <v>3</v>
      </c>
    </row>
    <row r="5" spans="1:43" x14ac:dyDescent="0.25">
      <c r="A5" t="s">
        <v>49</v>
      </c>
      <c r="B5">
        <v>7</v>
      </c>
      <c r="C5">
        <v>3</v>
      </c>
      <c r="D5">
        <v>1</v>
      </c>
      <c r="E5" t="s">
        <v>131</v>
      </c>
      <c r="F5">
        <v>3</v>
      </c>
      <c r="G5" t="s">
        <v>53</v>
      </c>
      <c r="H5" t="s">
        <v>59</v>
      </c>
      <c r="I5">
        <v>3</v>
      </c>
      <c r="J5" t="str">
        <f t="shared" si="0"/>
        <v>d8</v>
      </c>
      <c r="K5">
        <v>8</v>
      </c>
      <c r="L5" t="s">
        <v>112</v>
      </c>
      <c r="M5">
        <v>80</v>
      </c>
      <c r="N5" t="s">
        <v>113</v>
      </c>
      <c r="O5">
        <v>4</v>
      </c>
      <c r="P5">
        <v>4</v>
      </c>
      <c r="Q5">
        <v>3</v>
      </c>
      <c r="R5">
        <v>4</v>
      </c>
    </row>
    <row r="6" spans="1:43" x14ac:dyDescent="0.25">
      <c r="H6" t="s">
        <v>65</v>
      </c>
      <c r="I6">
        <v>4</v>
      </c>
      <c r="J6" t="str">
        <f t="shared" si="0"/>
        <v>d10</v>
      </c>
      <c r="K6">
        <v>10</v>
      </c>
    </row>
    <row r="7" spans="1:43" x14ac:dyDescent="0.25">
      <c r="H7" t="s">
        <v>66</v>
      </c>
      <c r="I7">
        <v>5</v>
      </c>
      <c r="J7" t="str">
        <f t="shared" si="0"/>
        <v>d12</v>
      </c>
      <c r="K7">
        <v>12</v>
      </c>
    </row>
    <row r="8" spans="1:43" x14ac:dyDescent="0.25">
      <c r="H8" t="s">
        <v>67</v>
      </c>
      <c r="I8">
        <v>6</v>
      </c>
      <c r="J8" t="str">
        <f t="shared" si="0"/>
        <v>d12+1</v>
      </c>
      <c r="K8">
        <v>13</v>
      </c>
    </row>
    <row r="9" spans="1:43" x14ac:dyDescent="0.25">
      <c r="H9" t="s">
        <v>68</v>
      </c>
      <c r="I9">
        <v>7</v>
      </c>
      <c r="J9" t="str">
        <f t="shared" si="0"/>
        <v>d12+2</v>
      </c>
      <c r="K9">
        <v>14</v>
      </c>
    </row>
    <row r="10" spans="1:43" x14ac:dyDescent="0.25">
      <c r="H10" t="s">
        <v>69</v>
      </c>
      <c r="I10">
        <v>8</v>
      </c>
      <c r="J10" t="str">
        <f t="shared" si="0"/>
        <v>d12+3</v>
      </c>
      <c r="K10">
        <v>15</v>
      </c>
    </row>
    <row r="11" spans="1:43" x14ac:dyDescent="0.25">
      <c r="A11" s="26" t="s">
        <v>286</v>
      </c>
      <c r="B11" s="26" t="s">
        <v>14</v>
      </c>
    </row>
    <row r="12" spans="1:43" x14ac:dyDescent="0.25">
      <c r="A12" t="s">
        <v>130</v>
      </c>
      <c r="B12" t="s">
        <v>360</v>
      </c>
    </row>
    <row r="13" spans="1:43" x14ac:dyDescent="0.25">
      <c r="A13" t="s">
        <v>131</v>
      </c>
      <c r="B13" t="s">
        <v>359</v>
      </c>
    </row>
    <row r="16" spans="1:43" x14ac:dyDescent="0.25">
      <c r="A16" t="s">
        <v>0</v>
      </c>
      <c r="B16" s="29" t="s">
        <v>359</v>
      </c>
      <c r="C16" t="s">
        <v>70</v>
      </c>
      <c r="D16" s="13" t="s">
        <v>46</v>
      </c>
      <c r="E16" s="13" t="s">
        <v>47</v>
      </c>
      <c r="F16" s="13" t="s">
        <v>48</v>
      </c>
      <c r="G16" s="13" t="s">
        <v>49</v>
      </c>
      <c r="H16" t="s">
        <v>5</v>
      </c>
      <c r="I16" t="s">
        <v>9</v>
      </c>
      <c r="J16" t="s">
        <v>10</v>
      </c>
      <c r="K16" t="s">
        <v>6</v>
      </c>
      <c r="L16" t="s">
        <v>11</v>
      </c>
      <c r="M16" t="s">
        <v>42</v>
      </c>
      <c r="N16" t="s">
        <v>61</v>
      </c>
      <c r="O16" t="s">
        <v>41</v>
      </c>
      <c r="P16" t="s">
        <v>40</v>
      </c>
      <c r="Q16" t="s">
        <v>24</v>
      </c>
      <c r="R16" t="s">
        <v>17</v>
      </c>
      <c r="S16" t="s">
        <v>26</v>
      </c>
      <c r="T16" t="s">
        <v>27</v>
      </c>
      <c r="U16" t="s">
        <v>21</v>
      </c>
      <c r="V16" t="s">
        <v>20</v>
      </c>
      <c r="W16" t="s">
        <v>18</v>
      </c>
      <c r="X16" t="s">
        <v>33</v>
      </c>
      <c r="Y16" t="s">
        <v>37</v>
      </c>
      <c r="Z16" t="s">
        <v>19</v>
      </c>
      <c r="AA16" t="s">
        <v>22</v>
      </c>
      <c r="AB16" t="s">
        <v>23</v>
      </c>
      <c r="AC16" t="s">
        <v>25</v>
      </c>
      <c r="AD16" t="s">
        <v>28</v>
      </c>
      <c r="AE16" t="s">
        <v>29</v>
      </c>
      <c r="AF16" t="s">
        <v>30</v>
      </c>
      <c r="AG16" t="s">
        <v>31</v>
      </c>
      <c r="AH16" t="s">
        <v>32</v>
      </c>
      <c r="AI16" t="s">
        <v>34</v>
      </c>
      <c r="AJ16" t="s">
        <v>35</v>
      </c>
      <c r="AK16" t="s">
        <v>36</v>
      </c>
      <c r="AL16" t="s">
        <v>38</v>
      </c>
      <c r="AM16" t="s">
        <v>56</v>
      </c>
      <c r="AN16" t="s">
        <v>300</v>
      </c>
      <c r="AO16" s="29" t="s">
        <v>250</v>
      </c>
      <c r="AP16" t="s">
        <v>438</v>
      </c>
      <c r="AQ16" t="s">
        <v>260</v>
      </c>
    </row>
    <row r="17" spans="1:43" x14ac:dyDescent="0.25">
      <c r="A17" t="s">
        <v>92</v>
      </c>
      <c r="B17" s="29" t="s">
        <v>131</v>
      </c>
      <c r="C17">
        <f t="shared" ref="C17:C42" si="1">(((IF(AO17&lt;&gt;"",VLOOKUP(AO17,Info_Die_Types_Data,4,FALSE))+IF(K17&lt;&gt;"",VLOOKUP(K17,Info_Die_Types_Data,4,FALSE)))/2)+(AP17+AQ17)+MAX(IF(R17&lt;&gt;"",VLOOKUP(R17,Info_Die_Types_Data,4,FALSE),0),IF(W17&lt;&gt;"",VLOOKUP(W17,Info_Die_Types_Data,4,FALSE),0),IF(Z17&lt;&gt;"",VLOOKUP(Z17,Info_Die_Types_Data,4,FALSE),0))+(((LEN(AM17)-LEN(SUBSTITUTE(AM17,",","")) ))*3))</f>
        <v>35</v>
      </c>
      <c r="D17" s="13">
        <v>4</v>
      </c>
      <c r="E17" s="13">
        <v>6</v>
      </c>
      <c r="F17" s="13">
        <v>8</v>
      </c>
      <c r="G17" s="13">
        <v>12</v>
      </c>
      <c r="H17" s="29" t="s">
        <v>59</v>
      </c>
      <c r="I17" s="29" t="s">
        <v>58</v>
      </c>
      <c r="J17" s="29" t="s">
        <v>58</v>
      </c>
      <c r="K17" s="29" t="s">
        <v>59</v>
      </c>
      <c r="L17" s="29" t="s">
        <v>59</v>
      </c>
      <c r="M17" s="29">
        <v>0</v>
      </c>
      <c r="N17" s="29">
        <v>6</v>
      </c>
      <c r="O17" s="29">
        <v>8</v>
      </c>
      <c r="P17" s="29" t="s">
        <v>60</v>
      </c>
      <c r="Q17" s="29"/>
      <c r="R17" s="29" t="s">
        <v>65</v>
      </c>
      <c r="S17" s="29" t="s">
        <v>58</v>
      </c>
      <c r="T17" s="29"/>
      <c r="U17" s="29" t="s">
        <v>58</v>
      </c>
      <c r="V17" s="29"/>
      <c r="W17" s="29" t="s">
        <v>58</v>
      </c>
      <c r="X17" s="29"/>
      <c r="Y17" s="29"/>
      <c r="Z17" s="29" t="s">
        <v>58</v>
      </c>
      <c r="AA17" s="29"/>
      <c r="AB17" s="29"/>
      <c r="AC17" s="29"/>
      <c r="AD17" s="29"/>
      <c r="AE17" s="29"/>
      <c r="AF17" s="29"/>
      <c r="AG17" s="29"/>
      <c r="AH17" s="29"/>
      <c r="AI17" s="29"/>
      <c r="AJ17" s="29"/>
      <c r="AK17" s="29"/>
      <c r="AL17" s="29"/>
      <c r="AM17" s="38" t="s">
        <v>294</v>
      </c>
      <c r="AN17" s="38" t="s">
        <v>304</v>
      </c>
      <c r="AO17" s="29" t="s">
        <v>59</v>
      </c>
      <c r="AP17">
        <v>6</v>
      </c>
      <c r="AQ17">
        <v>2</v>
      </c>
    </row>
    <row r="18" spans="1:43" x14ac:dyDescent="0.25">
      <c r="A18" t="s">
        <v>84</v>
      </c>
      <c r="B18" s="29" t="s">
        <v>130</v>
      </c>
      <c r="C18">
        <f t="shared" si="1"/>
        <v>29</v>
      </c>
      <c r="D18" s="13">
        <v>3</v>
      </c>
      <c r="E18" s="13">
        <v>5</v>
      </c>
      <c r="F18" s="13">
        <v>6</v>
      </c>
      <c r="G18" s="13">
        <v>9</v>
      </c>
      <c r="H18" s="29" t="s">
        <v>59</v>
      </c>
      <c r="I18" s="29" t="s">
        <v>58</v>
      </c>
      <c r="J18" s="29" t="s">
        <v>59</v>
      </c>
      <c r="K18" s="29" t="s">
        <v>58</v>
      </c>
      <c r="L18" s="29" t="s">
        <v>58</v>
      </c>
      <c r="M18" s="29">
        <v>0</v>
      </c>
      <c r="N18" s="29">
        <v>6</v>
      </c>
      <c r="O18" s="29">
        <v>7</v>
      </c>
      <c r="P18" s="29" t="s">
        <v>295</v>
      </c>
      <c r="Q18" s="29"/>
      <c r="R18" s="29" t="s">
        <v>59</v>
      </c>
      <c r="S18" s="29"/>
      <c r="T18" s="29" t="s">
        <v>58</v>
      </c>
      <c r="U18" s="29" t="s">
        <v>58</v>
      </c>
      <c r="V18" s="29"/>
      <c r="W18" s="29"/>
      <c r="X18" s="29"/>
      <c r="Y18" s="29" t="s">
        <v>58</v>
      </c>
      <c r="Z18" s="29" t="s">
        <v>58</v>
      </c>
      <c r="AA18" s="29"/>
      <c r="AB18" s="29"/>
      <c r="AC18" s="29"/>
      <c r="AD18" s="29"/>
      <c r="AE18" s="29"/>
      <c r="AF18" s="29"/>
      <c r="AG18" s="29"/>
      <c r="AH18" s="29"/>
      <c r="AI18" s="29"/>
      <c r="AJ18" s="29"/>
      <c r="AK18" s="29"/>
      <c r="AL18" s="29"/>
      <c r="AM18" s="38" t="s">
        <v>297</v>
      </c>
      <c r="AN18" s="38" t="s">
        <v>307</v>
      </c>
      <c r="AO18" s="29" t="s">
        <v>58</v>
      </c>
      <c r="AP18">
        <v>5</v>
      </c>
      <c r="AQ18">
        <v>1</v>
      </c>
    </row>
    <row r="19" spans="1:43" x14ac:dyDescent="0.25">
      <c r="A19" t="s">
        <v>71</v>
      </c>
      <c r="B19" s="29" t="s">
        <v>130</v>
      </c>
      <c r="C19">
        <f t="shared" si="1"/>
        <v>25</v>
      </c>
      <c r="D19" s="13">
        <v>3</v>
      </c>
      <c r="E19" s="13">
        <v>5</v>
      </c>
      <c r="F19" s="13">
        <v>6</v>
      </c>
      <c r="G19" s="13">
        <v>9</v>
      </c>
      <c r="H19" s="29" t="s">
        <v>59</v>
      </c>
      <c r="I19" s="29" t="s">
        <v>298</v>
      </c>
      <c r="J19" s="29" t="s">
        <v>58</v>
      </c>
      <c r="K19" s="29" t="s">
        <v>58</v>
      </c>
      <c r="L19" s="29" t="s">
        <v>58</v>
      </c>
      <c r="M19" s="29">
        <v>0</v>
      </c>
      <c r="N19" s="29">
        <v>8</v>
      </c>
      <c r="O19" s="29">
        <v>6</v>
      </c>
      <c r="P19" s="29">
        <v>5</v>
      </c>
      <c r="Q19" s="29"/>
      <c r="R19" s="29" t="s">
        <v>59</v>
      </c>
      <c r="S19" s="29"/>
      <c r="T19" s="29"/>
      <c r="U19" s="29" t="s">
        <v>58</v>
      </c>
      <c r="V19" s="29"/>
      <c r="W19" s="29"/>
      <c r="X19" s="29"/>
      <c r="Y19" s="29"/>
      <c r="Z19" s="29"/>
      <c r="AA19" s="29"/>
      <c r="AB19" s="29"/>
      <c r="AC19" s="29"/>
      <c r="AD19" s="29"/>
      <c r="AE19" s="29"/>
      <c r="AF19" s="29"/>
      <c r="AG19" s="29"/>
      <c r="AH19" s="29"/>
      <c r="AI19" s="29"/>
      <c r="AJ19" s="29"/>
      <c r="AK19" s="29"/>
      <c r="AL19" s="29" t="s">
        <v>59</v>
      </c>
      <c r="AM19" s="38" t="s">
        <v>303</v>
      </c>
      <c r="AN19" s="38" t="s">
        <v>302</v>
      </c>
      <c r="AO19" s="29" t="s">
        <v>58</v>
      </c>
      <c r="AP19">
        <v>5</v>
      </c>
    </row>
    <row r="20" spans="1:43" x14ac:dyDescent="0.25">
      <c r="A20" t="s">
        <v>72</v>
      </c>
      <c r="B20" s="29" t="s">
        <v>130</v>
      </c>
      <c r="C20">
        <f t="shared" si="1"/>
        <v>24</v>
      </c>
      <c r="D20" s="13">
        <v>2</v>
      </c>
      <c r="E20" s="13">
        <v>3</v>
      </c>
      <c r="F20" s="13">
        <v>4</v>
      </c>
      <c r="G20" s="13">
        <v>6</v>
      </c>
      <c r="H20" s="29" t="s">
        <v>59</v>
      </c>
      <c r="I20" s="29" t="s">
        <v>309</v>
      </c>
      <c r="J20" s="29" t="s">
        <v>58</v>
      </c>
      <c r="K20" s="29" t="s">
        <v>59</v>
      </c>
      <c r="L20" s="29" t="s">
        <v>58</v>
      </c>
      <c r="M20" s="29">
        <v>0</v>
      </c>
      <c r="N20" s="29">
        <v>8</v>
      </c>
      <c r="O20" s="29">
        <v>6</v>
      </c>
      <c r="P20" s="29" t="s">
        <v>295</v>
      </c>
      <c r="Q20" s="29"/>
      <c r="R20" s="29" t="s">
        <v>59</v>
      </c>
      <c r="S20" s="29"/>
      <c r="T20" s="29" t="s">
        <v>58</v>
      </c>
      <c r="U20" s="29" t="s">
        <v>58</v>
      </c>
      <c r="V20" s="29"/>
      <c r="W20" s="29"/>
      <c r="X20" s="29"/>
      <c r="Y20" s="29"/>
      <c r="Z20" s="29"/>
      <c r="AA20" s="29"/>
      <c r="AB20" s="29"/>
      <c r="AC20" s="29"/>
      <c r="AD20" s="29"/>
      <c r="AE20" s="29"/>
      <c r="AF20" s="29"/>
      <c r="AG20" s="29"/>
      <c r="AH20" s="29"/>
      <c r="AI20" s="29"/>
      <c r="AJ20" s="29"/>
      <c r="AK20" s="29"/>
      <c r="AL20" s="29"/>
      <c r="AM20" s="38" t="s">
        <v>310</v>
      </c>
      <c r="AN20" s="38" t="s">
        <v>311</v>
      </c>
      <c r="AO20" s="29" t="s">
        <v>58</v>
      </c>
      <c r="AP20">
        <v>5</v>
      </c>
      <c r="AQ20">
        <v>1</v>
      </c>
    </row>
    <row r="21" spans="1:43" x14ac:dyDescent="0.25">
      <c r="A21" t="s">
        <v>73</v>
      </c>
      <c r="B21" s="29" t="s">
        <v>130</v>
      </c>
      <c r="C21">
        <f t="shared" si="1"/>
        <v>24</v>
      </c>
      <c r="D21" s="13">
        <v>2</v>
      </c>
      <c r="E21" s="13">
        <v>3</v>
      </c>
      <c r="F21" s="13">
        <v>4</v>
      </c>
      <c r="G21" s="13">
        <v>6</v>
      </c>
      <c r="H21" s="29" t="s">
        <v>65</v>
      </c>
      <c r="I21" s="29" t="s">
        <v>309</v>
      </c>
      <c r="J21" s="29" t="s">
        <v>59</v>
      </c>
      <c r="K21" s="29" t="s">
        <v>59</v>
      </c>
      <c r="L21" s="29" t="s">
        <v>59</v>
      </c>
      <c r="M21" s="29">
        <v>0</v>
      </c>
      <c r="N21" s="29">
        <v>6</v>
      </c>
      <c r="O21" s="29">
        <v>7</v>
      </c>
      <c r="P21" s="29">
        <v>6</v>
      </c>
      <c r="Q21" s="29"/>
      <c r="R21" s="29" t="s">
        <v>59</v>
      </c>
      <c r="S21" s="29"/>
      <c r="T21" s="29"/>
      <c r="U21" s="29" t="s">
        <v>59</v>
      </c>
      <c r="V21" s="29"/>
      <c r="W21" s="29"/>
      <c r="X21" s="29" t="s">
        <v>65</v>
      </c>
      <c r="Y21" s="29"/>
      <c r="Z21" s="29"/>
      <c r="AA21" s="29"/>
      <c r="AB21" s="29" t="s">
        <v>65</v>
      </c>
      <c r="AC21" s="29"/>
      <c r="AD21" s="29"/>
      <c r="AE21" s="29"/>
      <c r="AF21" s="29"/>
      <c r="AG21" s="29"/>
      <c r="AH21" s="29"/>
      <c r="AI21" s="29"/>
      <c r="AJ21" s="29"/>
      <c r="AK21" s="29"/>
      <c r="AL21" s="29"/>
      <c r="AM21" s="38" t="s">
        <v>313</v>
      </c>
      <c r="AN21" s="38" t="s">
        <v>312</v>
      </c>
      <c r="AO21" s="29" t="s">
        <v>58</v>
      </c>
      <c r="AP21">
        <v>6</v>
      </c>
    </row>
    <row r="22" spans="1:43" x14ac:dyDescent="0.25">
      <c r="A22" t="s">
        <v>74</v>
      </c>
      <c r="B22" s="29" t="s">
        <v>130</v>
      </c>
      <c r="C22">
        <f t="shared" si="1"/>
        <v>30</v>
      </c>
      <c r="D22" s="13">
        <v>3</v>
      </c>
      <c r="E22" s="13">
        <v>5</v>
      </c>
      <c r="F22" s="13">
        <v>6</v>
      </c>
      <c r="G22" s="13">
        <v>9</v>
      </c>
      <c r="H22" s="29" t="s">
        <v>59</v>
      </c>
      <c r="I22" s="29" t="s">
        <v>58</v>
      </c>
      <c r="J22" s="29" t="s">
        <v>58</v>
      </c>
      <c r="K22" s="29" t="s">
        <v>58</v>
      </c>
      <c r="L22" s="29" t="s">
        <v>59</v>
      </c>
      <c r="M22" s="29">
        <v>0</v>
      </c>
      <c r="N22" s="29">
        <v>6</v>
      </c>
      <c r="O22" s="29">
        <v>7</v>
      </c>
      <c r="P22" s="29" t="s">
        <v>296</v>
      </c>
      <c r="Q22" s="29"/>
      <c r="R22" s="29" t="s">
        <v>59</v>
      </c>
      <c r="S22" s="29"/>
      <c r="T22" s="29" t="s">
        <v>58</v>
      </c>
      <c r="U22" s="29" t="s">
        <v>58</v>
      </c>
      <c r="V22" s="29"/>
      <c r="W22" s="29"/>
      <c r="X22" s="29"/>
      <c r="Y22" s="29"/>
      <c r="Z22" s="29" t="s">
        <v>58</v>
      </c>
      <c r="AA22" s="29"/>
      <c r="AB22" s="29"/>
      <c r="AC22" s="29"/>
      <c r="AD22" s="29"/>
      <c r="AE22" s="29"/>
      <c r="AF22" s="29"/>
      <c r="AG22" s="29"/>
      <c r="AH22" s="29"/>
      <c r="AI22" s="29"/>
      <c r="AJ22" s="29" t="s">
        <v>58</v>
      </c>
      <c r="AK22" s="29"/>
      <c r="AL22" s="29"/>
      <c r="AM22" s="38" t="s">
        <v>314</v>
      </c>
      <c r="AN22" s="38" t="s">
        <v>315</v>
      </c>
      <c r="AO22" s="29" t="s">
        <v>58</v>
      </c>
      <c r="AP22">
        <v>6</v>
      </c>
      <c r="AQ22">
        <v>1</v>
      </c>
    </row>
    <row r="23" spans="1:43" x14ac:dyDescent="0.25">
      <c r="A23" t="s">
        <v>93</v>
      </c>
      <c r="B23" s="29" t="s">
        <v>131</v>
      </c>
      <c r="C23">
        <f t="shared" si="1"/>
        <v>37</v>
      </c>
      <c r="D23" s="13">
        <v>4</v>
      </c>
      <c r="E23" s="13">
        <v>6</v>
      </c>
      <c r="F23" s="13">
        <v>8</v>
      </c>
      <c r="G23" s="13">
        <v>12</v>
      </c>
      <c r="H23" s="29" t="s">
        <v>58</v>
      </c>
      <c r="I23" s="29" t="s">
        <v>58</v>
      </c>
      <c r="J23" s="29" t="s">
        <v>59</v>
      </c>
      <c r="K23" s="29" t="s">
        <v>65</v>
      </c>
      <c r="L23" s="29" t="s">
        <v>65</v>
      </c>
      <c r="M23" s="29">
        <v>0</v>
      </c>
      <c r="N23" s="29">
        <v>6</v>
      </c>
      <c r="O23" s="29">
        <v>6</v>
      </c>
      <c r="P23" s="29">
        <v>8</v>
      </c>
      <c r="Q23" s="29"/>
      <c r="R23" s="29" t="s">
        <v>65</v>
      </c>
      <c r="S23" s="29"/>
      <c r="T23" s="29"/>
      <c r="U23" s="29" t="s">
        <v>59</v>
      </c>
      <c r="V23" s="29"/>
      <c r="W23" s="29"/>
      <c r="X23" s="29"/>
      <c r="Y23" s="29"/>
      <c r="Z23" s="29"/>
      <c r="AA23" s="29"/>
      <c r="AB23" s="29"/>
      <c r="AC23" s="29"/>
      <c r="AD23" s="29"/>
      <c r="AE23" s="29"/>
      <c r="AF23" s="29"/>
      <c r="AG23" s="29"/>
      <c r="AH23" s="29"/>
      <c r="AI23" s="29"/>
      <c r="AJ23" s="29"/>
      <c r="AK23" s="29"/>
      <c r="AL23" s="29" t="s">
        <v>59</v>
      </c>
      <c r="AM23" s="38" t="s">
        <v>317</v>
      </c>
      <c r="AN23" s="38" t="s">
        <v>316</v>
      </c>
      <c r="AO23" s="29" t="s">
        <v>65</v>
      </c>
      <c r="AP23">
        <v>8</v>
      </c>
    </row>
    <row r="24" spans="1:43" x14ac:dyDescent="0.25">
      <c r="A24" t="s">
        <v>85</v>
      </c>
      <c r="B24" s="29" t="s">
        <v>130</v>
      </c>
      <c r="C24">
        <f t="shared" si="1"/>
        <v>28</v>
      </c>
      <c r="D24" s="13">
        <v>3</v>
      </c>
      <c r="E24" s="13">
        <v>5</v>
      </c>
      <c r="F24" s="13">
        <v>6</v>
      </c>
      <c r="G24" s="13">
        <v>9</v>
      </c>
      <c r="H24" s="29" t="s">
        <v>65</v>
      </c>
      <c r="I24" s="29" t="s">
        <v>58</v>
      </c>
      <c r="J24" s="29" t="s">
        <v>59</v>
      </c>
      <c r="K24" s="29" t="s">
        <v>58</v>
      </c>
      <c r="L24" s="29" t="s">
        <v>58</v>
      </c>
      <c r="M24" s="29">
        <v>2</v>
      </c>
      <c r="N24" s="29">
        <v>6</v>
      </c>
      <c r="O24" s="29">
        <v>7</v>
      </c>
      <c r="P24" s="29">
        <v>5</v>
      </c>
      <c r="Q24" s="29"/>
      <c r="R24" s="29" t="s">
        <v>59</v>
      </c>
      <c r="S24" s="29"/>
      <c r="T24" s="29"/>
      <c r="U24" s="29" t="s">
        <v>58</v>
      </c>
      <c r="V24" s="29" t="s">
        <v>59</v>
      </c>
      <c r="W24" s="29"/>
      <c r="X24" s="29"/>
      <c r="Y24" s="29" t="s">
        <v>59</v>
      </c>
      <c r="Z24" s="29"/>
      <c r="AA24" s="29"/>
      <c r="AB24" s="29"/>
      <c r="AC24" s="29"/>
      <c r="AD24" s="29"/>
      <c r="AE24" s="29"/>
      <c r="AF24" s="29" t="s">
        <v>59</v>
      </c>
      <c r="AG24" s="29"/>
      <c r="AH24" s="29"/>
      <c r="AI24" s="29"/>
      <c r="AJ24" s="29"/>
      <c r="AK24" s="29"/>
      <c r="AL24" s="29"/>
      <c r="AM24" s="38" t="s">
        <v>318</v>
      </c>
      <c r="AN24" s="38" t="s">
        <v>323</v>
      </c>
      <c r="AP24">
        <v>5</v>
      </c>
    </row>
    <row r="25" spans="1:43" x14ac:dyDescent="0.25">
      <c r="A25" t="s">
        <v>75</v>
      </c>
      <c r="B25" s="29" t="s">
        <v>130</v>
      </c>
      <c r="C25">
        <f t="shared" si="1"/>
        <v>35</v>
      </c>
      <c r="D25" s="13">
        <v>4</v>
      </c>
      <c r="E25" s="13">
        <v>6</v>
      </c>
      <c r="F25" s="13">
        <v>8</v>
      </c>
      <c r="G25" s="13">
        <v>12</v>
      </c>
      <c r="H25" s="29" t="s">
        <v>59</v>
      </c>
      <c r="I25" s="29" t="s">
        <v>298</v>
      </c>
      <c r="J25" s="29" t="s">
        <v>58</v>
      </c>
      <c r="K25" s="29" t="s">
        <v>59</v>
      </c>
      <c r="L25" s="29" t="s">
        <v>58</v>
      </c>
      <c r="M25" s="29">
        <v>0</v>
      </c>
      <c r="N25" s="29">
        <v>6</v>
      </c>
      <c r="O25" s="29">
        <v>9</v>
      </c>
      <c r="P25" s="29" t="s">
        <v>295</v>
      </c>
      <c r="Q25" s="29"/>
      <c r="R25" s="29" t="s">
        <v>65</v>
      </c>
      <c r="S25" s="29"/>
      <c r="T25" s="29" t="s">
        <v>58</v>
      </c>
      <c r="U25" s="29" t="s">
        <v>58</v>
      </c>
      <c r="V25" s="29" t="s">
        <v>58</v>
      </c>
      <c r="W25" s="29"/>
      <c r="X25" s="29"/>
      <c r="Y25" s="29" t="s">
        <v>58</v>
      </c>
      <c r="Z25" s="29"/>
      <c r="AA25" s="29"/>
      <c r="AB25" s="29"/>
      <c r="AC25" s="29"/>
      <c r="AD25" s="29"/>
      <c r="AE25" s="29"/>
      <c r="AF25" s="29" t="s">
        <v>58</v>
      </c>
      <c r="AG25" s="29"/>
      <c r="AH25" s="29"/>
      <c r="AI25" s="29"/>
      <c r="AJ25" s="29"/>
      <c r="AK25" s="29"/>
      <c r="AL25" s="29"/>
      <c r="AM25" s="38" t="s">
        <v>319</v>
      </c>
      <c r="AN25" s="38" t="s">
        <v>320</v>
      </c>
      <c r="AO25" s="29" t="s">
        <v>58</v>
      </c>
      <c r="AP25">
        <v>5</v>
      </c>
      <c r="AQ25">
        <v>1</v>
      </c>
    </row>
    <row r="26" spans="1:43" x14ac:dyDescent="0.25">
      <c r="A26" t="s">
        <v>76</v>
      </c>
      <c r="B26" s="29" t="s">
        <v>130</v>
      </c>
      <c r="C26">
        <f t="shared" si="1"/>
        <v>29</v>
      </c>
      <c r="D26" s="13">
        <v>3</v>
      </c>
      <c r="E26" s="13">
        <v>5</v>
      </c>
      <c r="F26" s="13">
        <v>6</v>
      </c>
      <c r="G26" s="13">
        <v>9</v>
      </c>
      <c r="H26" s="29" t="s">
        <v>59</v>
      </c>
      <c r="I26" s="29" t="s">
        <v>58</v>
      </c>
      <c r="J26" s="29" t="s">
        <v>58</v>
      </c>
      <c r="K26" s="29" t="s">
        <v>59</v>
      </c>
      <c r="L26" s="29" t="s">
        <v>59</v>
      </c>
      <c r="M26" s="29">
        <v>0</v>
      </c>
      <c r="N26" s="29">
        <v>6</v>
      </c>
      <c r="O26" s="29">
        <v>7</v>
      </c>
      <c r="P26" s="29">
        <v>6</v>
      </c>
      <c r="Q26" s="29"/>
      <c r="R26" s="29" t="s">
        <v>65</v>
      </c>
      <c r="S26" s="29"/>
      <c r="T26" s="29" t="s">
        <v>59</v>
      </c>
      <c r="U26" s="29" t="s">
        <v>58</v>
      </c>
      <c r="V26" s="29"/>
      <c r="W26" s="29"/>
      <c r="X26" s="29"/>
      <c r="Y26" s="29"/>
      <c r="Z26" s="29" t="s">
        <v>58</v>
      </c>
      <c r="AA26" s="29"/>
      <c r="AB26" s="29"/>
      <c r="AC26" s="29"/>
      <c r="AD26" s="29"/>
      <c r="AE26" s="29"/>
      <c r="AF26" s="29"/>
      <c r="AG26" s="29"/>
      <c r="AH26" s="29"/>
      <c r="AI26" s="29"/>
      <c r="AJ26" s="29"/>
      <c r="AK26" s="29"/>
      <c r="AL26" s="29"/>
      <c r="AM26" s="38" t="s">
        <v>321</v>
      </c>
      <c r="AN26" s="38" t="s">
        <v>322</v>
      </c>
      <c r="AO26" s="29" t="s">
        <v>58</v>
      </c>
      <c r="AP26">
        <v>6</v>
      </c>
    </row>
    <row r="27" spans="1:43" x14ac:dyDescent="0.25">
      <c r="A27" t="s">
        <v>86</v>
      </c>
      <c r="B27" s="29" t="s">
        <v>130</v>
      </c>
      <c r="C27">
        <f t="shared" si="1"/>
        <v>29</v>
      </c>
      <c r="D27" s="13">
        <v>3</v>
      </c>
      <c r="E27" s="13">
        <v>5</v>
      </c>
      <c r="F27" s="13">
        <v>6</v>
      </c>
      <c r="G27" s="13">
        <v>9</v>
      </c>
      <c r="H27" s="29" t="s">
        <v>59</v>
      </c>
      <c r="I27" s="29" t="s">
        <v>58</v>
      </c>
      <c r="J27" s="29" t="s">
        <v>58</v>
      </c>
      <c r="K27" s="29" t="s">
        <v>58</v>
      </c>
      <c r="L27" s="29" t="s">
        <v>58</v>
      </c>
      <c r="M27" s="29">
        <v>0</v>
      </c>
      <c r="N27" s="29">
        <v>6</v>
      </c>
      <c r="O27" s="29">
        <v>7</v>
      </c>
      <c r="P27" s="29" t="s">
        <v>295</v>
      </c>
      <c r="Q27" s="29"/>
      <c r="R27" s="29" t="s">
        <v>59</v>
      </c>
      <c r="S27" s="29"/>
      <c r="T27" s="29"/>
      <c r="U27" s="29" t="s">
        <v>58</v>
      </c>
      <c r="V27" s="29" t="s">
        <v>59</v>
      </c>
      <c r="W27" s="29"/>
      <c r="X27" s="29"/>
      <c r="Y27" s="29"/>
      <c r="Z27" s="29" t="s">
        <v>58</v>
      </c>
      <c r="AA27" s="29"/>
      <c r="AB27" s="29"/>
      <c r="AC27" s="29"/>
      <c r="AD27" s="29"/>
      <c r="AE27" s="29"/>
      <c r="AF27" s="29"/>
      <c r="AG27" s="29"/>
      <c r="AH27" s="29"/>
      <c r="AI27" s="29"/>
      <c r="AJ27" s="29"/>
      <c r="AK27" s="29"/>
      <c r="AL27" s="29"/>
      <c r="AM27" s="38" t="s">
        <v>324</v>
      </c>
      <c r="AN27" s="38" t="s">
        <v>325</v>
      </c>
      <c r="AO27" s="29" t="s">
        <v>58</v>
      </c>
      <c r="AP27">
        <v>5</v>
      </c>
      <c r="AQ27">
        <v>1</v>
      </c>
    </row>
    <row r="28" spans="1:43" x14ac:dyDescent="0.25">
      <c r="A28" t="s">
        <v>57</v>
      </c>
      <c r="B28" s="29" t="s">
        <v>130</v>
      </c>
      <c r="C28">
        <f t="shared" si="1"/>
        <v>30</v>
      </c>
      <c r="D28" s="13">
        <v>3</v>
      </c>
      <c r="E28" s="13">
        <v>5</v>
      </c>
      <c r="F28" s="13">
        <v>6</v>
      </c>
      <c r="G28" s="13">
        <v>9</v>
      </c>
      <c r="H28" s="29" t="s">
        <v>58</v>
      </c>
      <c r="I28" s="29" t="s">
        <v>58</v>
      </c>
      <c r="J28" s="29" t="s">
        <v>58</v>
      </c>
      <c r="K28" s="29" t="s">
        <v>59</v>
      </c>
      <c r="L28" s="29" t="s">
        <v>59</v>
      </c>
      <c r="M28" s="91">
        <v>0</v>
      </c>
      <c r="N28" s="29">
        <v>5</v>
      </c>
      <c r="O28" s="29">
        <v>6</v>
      </c>
      <c r="P28" s="29" t="s">
        <v>60</v>
      </c>
      <c r="Q28" s="29" t="s">
        <v>64</v>
      </c>
      <c r="R28" s="29" t="s">
        <v>59</v>
      </c>
      <c r="S28" s="29"/>
      <c r="T28" s="29" t="s">
        <v>59</v>
      </c>
      <c r="U28" s="29" t="s">
        <v>58</v>
      </c>
      <c r="V28" s="29"/>
      <c r="W28" s="29"/>
      <c r="X28" s="29"/>
      <c r="Y28" s="29" t="s">
        <v>58</v>
      </c>
      <c r="Z28" s="29"/>
      <c r="AA28" s="29"/>
      <c r="AB28" s="29"/>
      <c r="AC28" s="29"/>
      <c r="AD28" s="29"/>
      <c r="AE28" s="29"/>
      <c r="AF28" s="29"/>
      <c r="AG28" s="29"/>
      <c r="AH28" s="29"/>
      <c r="AI28" s="29"/>
      <c r="AJ28" s="29"/>
      <c r="AK28" s="29"/>
      <c r="AL28" s="29"/>
      <c r="AM28" s="38" t="s">
        <v>327</v>
      </c>
      <c r="AN28" s="38" t="s">
        <v>326</v>
      </c>
      <c r="AO28" s="29" t="s">
        <v>59</v>
      </c>
      <c r="AP28">
        <v>6</v>
      </c>
      <c r="AQ28">
        <v>2</v>
      </c>
    </row>
    <row r="29" spans="1:43" x14ac:dyDescent="0.25">
      <c r="A29" t="s">
        <v>87</v>
      </c>
      <c r="B29" s="29" t="s">
        <v>130</v>
      </c>
      <c r="C29">
        <f t="shared" si="1"/>
        <v>28</v>
      </c>
      <c r="D29" s="13">
        <v>3</v>
      </c>
      <c r="E29" s="13">
        <v>5</v>
      </c>
      <c r="F29" s="13">
        <v>6</v>
      </c>
      <c r="G29" s="13">
        <v>9</v>
      </c>
      <c r="H29" s="29" t="s">
        <v>59</v>
      </c>
      <c r="I29" s="29" t="s">
        <v>58</v>
      </c>
      <c r="J29" s="29" t="s">
        <v>59</v>
      </c>
      <c r="K29" s="29" t="s">
        <v>58</v>
      </c>
      <c r="L29" s="29" t="s">
        <v>58</v>
      </c>
      <c r="M29" s="29">
        <v>0</v>
      </c>
      <c r="N29" s="29">
        <v>5</v>
      </c>
      <c r="O29" s="29">
        <v>5</v>
      </c>
      <c r="P29" s="29" t="s">
        <v>295</v>
      </c>
      <c r="Q29" s="29" t="s">
        <v>64</v>
      </c>
      <c r="R29" s="29" t="s">
        <v>58</v>
      </c>
      <c r="S29" s="29"/>
      <c r="T29" s="29"/>
      <c r="U29" s="29"/>
      <c r="V29" s="29"/>
      <c r="W29" s="29" t="s">
        <v>65</v>
      </c>
      <c r="X29" s="29"/>
      <c r="Y29" s="29" t="s">
        <v>59</v>
      </c>
      <c r="Z29" s="29"/>
      <c r="AA29" s="29"/>
      <c r="AB29" s="29"/>
      <c r="AC29" s="29"/>
      <c r="AD29" s="29"/>
      <c r="AE29" s="29"/>
      <c r="AF29" s="29"/>
      <c r="AG29" s="29"/>
      <c r="AH29" s="29"/>
      <c r="AI29" s="29"/>
      <c r="AJ29" s="29"/>
      <c r="AK29" s="29"/>
      <c r="AL29" s="29"/>
      <c r="AM29" s="38" t="s">
        <v>328</v>
      </c>
      <c r="AN29" s="38" t="s">
        <v>329</v>
      </c>
      <c r="AO29" s="29" t="s">
        <v>58</v>
      </c>
      <c r="AP29">
        <v>5</v>
      </c>
      <c r="AQ29">
        <v>1</v>
      </c>
    </row>
    <row r="30" spans="1:43" x14ac:dyDescent="0.25">
      <c r="A30" t="s">
        <v>88</v>
      </c>
      <c r="B30" s="29" t="s">
        <v>130</v>
      </c>
      <c r="C30">
        <f t="shared" si="1"/>
        <v>21</v>
      </c>
      <c r="D30" s="13">
        <v>2</v>
      </c>
      <c r="E30" s="13">
        <v>3</v>
      </c>
      <c r="F30" s="13">
        <v>4</v>
      </c>
      <c r="G30" s="13">
        <v>6</v>
      </c>
      <c r="H30" s="29" t="s">
        <v>59</v>
      </c>
      <c r="I30" s="29" t="s">
        <v>58</v>
      </c>
      <c r="J30" s="29" t="s">
        <v>59</v>
      </c>
      <c r="K30" s="29" t="s">
        <v>58</v>
      </c>
      <c r="L30" s="29" t="s">
        <v>58</v>
      </c>
      <c r="M30" s="29">
        <v>0</v>
      </c>
      <c r="N30" s="29">
        <v>5</v>
      </c>
      <c r="O30" s="29">
        <v>5</v>
      </c>
      <c r="P30" s="29" t="s">
        <v>295</v>
      </c>
      <c r="Q30" s="29" t="s">
        <v>59</v>
      </c>
      <c r="R30" s="29" t="s">
        <v>58</v>
      </c>
      <c r="S30" s="29"/>
      <c r="T30" s="29"/>
      <c r="U30" s="29"/>
      <c r="V30" s="29"/>
      <c r="W30" s="29"/>
      <c r="X30" s="29"/>
      <c r="Y30" s="29"/>
      <c r="Z30" s="29"/>
      <c r="AA30" s="29"/>
      <c r="AB30" s="29"/>
      <c r="AC30" s="29"/>
      <c r="AD30" s="29"/>
      <c r="AE30" s="29"/>
      <c r="AF30" s="29"/>
      <c r="AG30" s="29"/>
      <c r="AH30" s="29"/>
      <c r="AI30" s="29"/>
      <c r="AJ30" s="29"/>
      <c r="AK30" s="29"/>
      <c r="AL30" s="29"/>
      <c r="AM30" s="38" t="s">
        <v>330</v>
      </c>
      <c r="AN30" s="38" t="s">
        <v>331</v>
      </c>
      <c r="AP30">
        <v>5</v>
      </c>
      <c r="AQ30">
        <v>1</v>
      </c>
    </row>
    <row r="31" spans="1:43" x14ac:dyDescent="0.25">
      <c r="A31" t="s">
        <v>89</v>
      </c>
      <c r="B31" s="29" t="s">
        <v>130</v>
      </c>
      <c r="C31">
        <f t="shared" si="1"/>
        <v>24</v>
      </c>
      <c r="D31" s="13">
        <v>2</v>
      </c>
      <c r="E31" s="13">
        <v>3</v>
      </c>
      <c r="F31" s="13">
        <v>4</v>
      </c>
      <c r="G31" s="13">
        <v>6</v>
      </c>
      <c r="H31" s="29" t="s">
        <v>59</v>
      </c>
      <c r="I31" s="29" t="s">
        <v>58</v>
      </c>
      <c r="J31" s="29" t="s">
        <v>58</v>
      </c>
      <c r="K31" s="29" t="s">
        <v>59</v>
      </c>
      <c r="L31" s="29" t="s">
        <v>58</v>
      </c>
      <c r="M31" s="29">
        <v>0</v>
      </c>
      <c r="N31" s="29">
        <v>6</v>
      </c>
      <c r="O31" s="29">
        <v>7</v>
      </c>
      <c r="P31" s="29" t="s">
        <v>295</v>
      </c>
      <c r="Q31" s="29"/>
      <c r="R31" s="29" t="s">
        <v>59</v>
      </c>
      <c r="S31" s="29"/>
      <c r="T31" s="29"/>
      <c r="U31" s="29" t="s">
        <v>58</v>
      </c>
      <c r="V31" s="29"/>
      <c r="W31" s="29"/>
      <c r="X31" s="29"/>
      <c r="Y31" s="29" t="s">
        <v>58</v>
      </c>
      <c r="Z31" s="29" t="s">
        <v>58</v>
      </c>
      <c r="AA31" s="29"/>
      <c r="AB31" s="29"/>
      <c r="AC31" s="29"/>
      <c r="AD31" s="29"/>
      <c r="AE31" s="29"/>
      <c r="AF31" s="29"/>
      <c r="AG31" s="29"/>
      <c r="AH31" s="29"/>
      <c r="AI31" s="29"/>
      <c r="AJ31" s="29"/>
      <c r="AK31" s="29"/>
      <c r="AL31" s="29"/>
      <c r="AM31" s="38" t="s">
        <v>334</v>
      </c>
      <c r="AN31" s="38" t="s">
        <v>315</v>
      </c>
      <c r="AO31" s="29" t="s">
        <v>58</v>
      </c>
      <c r="AP31">
        <v>5</v>
      </c>
      <c r="AQ31">
        <v>1</v>
      </c>
    </row>
    <row r="32" spans="1:43" x14ac:dyDescent="0.25">
      <c r="A32" t="s">
        <v>335</v>
      </c>
      <c r="B32" s="29" t="s">
        <v>130</v>
      </c>
      <c r="C32">
        <f t="shared" si="1"/>
        <v>31</v>
      </c>
      <c r="D32" s="13">
        <v>3</v>
      </c>
      <c r="E32" s="13">
        <v>5</v>
      </c>
      <c r="F32" s="13">
        <v>6</v>
      </c>
      <c r="G32" s="13">
        <v>9</v>
      </c>
      <c r="H32" s="29" t="s">
        <v>59</v>
      </c>
      <c r="I32" s="29" t="s">
        <v>58</v>
      </c>
      <c r="J32" s="29" t="s">
        <v>58</v>
      </c>
      <c r="K32" s="29" t="s">
        <v>58</v>
      </c>
      <c r="L32" s="29" t="s">
        <v>59</v>
      </c>
      <c r="M32" s="29">
        <v>0</v>
      </c>
      <c r="N32" s="29">
        <v>6</v>
      </c>
      <c r="O32" s="29">
        <v>6</v>
      </c>
      <c r="P32" s="29">
        <v>6</v>
      </c>
      <c r="Q32" s="29"/>
      <c r="R32" s="29" t="s">
        <v>58</v>
      </c>
      <c r="S32" s="29"/>
      <c r="T32" s="29"/>
      <c r="U32" s="29" t="s">
        <v>58</v>
      </c>
      <c r="V32" s="29"/>
      <c r="W32" s="29"/>
      <c r="X32" s="29"/>
      <c r="Y32" s="29" t="s">
        <v>58</v>
      </c>
      <c r="Z32" s="29" t="s">
        <v>65</v>
      </c>
      <c r="AA32" s="29"/>
      <c r="AB32" s="29"/>
      <c r="AC32" s="29"/>
      <c r="AD32" s="29"/>
      <c r="AE32" s="29"/>
      <c r="AF32" s="29"/>
      <c r="AG32" s="29"/>
      <c r="AH32" s="29"/>
      <c r="AI32" s="29"/>
      <c r="AJ32" s="29"/>
      <c r="AK32" s="29"/>
      <c r="AL32" s="29"/>
      <c r="AM32" s="38" t="s">
        <v>336</v>
      </c>
      <c r="AN32" s="38" t="s">
        <v>337</v>
      </c>
      <c r="AO32" s="29" t="s">
        <v>58</v>
      </c>
      <c r="AP32">
        <v>6</v>
      </c>
    </row>
    <row r="33" spans="1:43" x14ac:dyDescent="0.25">
      <c r="A33" t="s">
        <v>90</v>
      </c>
      <c r="B33" s="29" t="s">
        <v>130</v>
      </c>
      <c r="C33">
        <f t="shared" si="1"/>
        <v>34</v>
      </c>
      <c r="D33" s="13">
        <v>3</v>
      </c>
      <c r="E33" s="13">
        <v>5</v>
      </c>
      <c r="F33" s="13">
        <v>6</v>
      </c>
      <c r="G33" s="13">
        <v>9</v>
      </c>
      <c r="H33" s="29" t="s">
        <v>58</v>
      </c>
      <c r="I33" s="29" t="s">
        <v>58</v>
      </c>
      <c r="J33" s="29" t="s">
        <v>58</v>
      </c>
      <c r="K33" s="29" t="s">
        <v>59</v>
      </c>
      <c r="L33" s="29" t="s">
        <v>59</v>
      </c>
      <c r="M33" s="29">
        <v>0</v>
      </c>
      <c r="N33" s="29">
        <v>5</v>
      </c>
      <c r="O33" s="29">
        <v>9</v>
      </c>
      <c r="P33" s="29" t="s">
        <v>338</v>
      </c>
      <c r="Q33" s="29"/>
      <c r="R33" s="29" t="s">
        <v>59</v>
      </c>
      <c r="S33" s="29"/>
      <c r="T33" s="29" t="s">
        <v>59</v>
      </c>
      <c r="U33" s="29" t="s">
        <v>58</v>
      </c>
      <c r="V33" s="29"/>
      <c r="W33" s="29"/>
      <c r="X33" s="29"/>
      <c r="Y33" s="29" t="s">
        <v>58</v>
      </c>
      <c r="Z33" s="29"/>
      <c r="AA33" s="29"/>
      <c r="AB33" s="29"/>
      <c r="AC33" s="29"/>
      <c r="AD33" s="29"/>
      <c r="AE33" s="29"/>
      <c r="AF33" s="29"/>
      <c r="AG33" s="29"/>
      <c r="AH33" s="29"/>
      <c r="AI33" s="29"/>
      <c r="AJ33" s="29"/>
      <c r="AK33" s="29"/>
      <c r="AL33" s="29"/>
      <c r="AM33" s="38" t="s">
        <v>339</v>
      </c>
      <c r="AN33" s="38" t="s">
        <v>340</v>
      </c>
      <c r="AO33" s="29" t="s">
        <v>59</v>
      </c>
      <c r="AP33">
        <v>6</v>
      </c>
      <c r="AQ33">
        <v>3</v>
      </c>
    </row>
    <row r="34" spans="1:43" x14ac:dyDescent="0.25">
      <c r="A34" t="s">
        <v>77</v>
      </c>
      <c r="B34" s="29" t="s">
        <v>130</v>
      </c>
      <c r="C34">
        <f t="shared" si="1"/>
        <v>29</v>
      </c>
      <c r="D34" s="13">
        <v>3</v>
      </c>
      <c r="E34" s="13">
        <v>5</v>
      </c>
      <c r="F34" s="13">
        <v>6</v>
      </c>
      <c r="G34" s="13">
        <v>9</v>
      </c>
      <c r="H34" s="29" t="s">
        <v>59</v>
      </c>
      <c r="I34" s="29" t="s">
        <v>58</v>
      </c>
      <c r="J34" s="29" t="s">
        <v>58</v>
      </c>
      <c r="K34" s="29" t="s">
        <v>59</v>
      </c>
      <c r="L34" s="29" t="s">
        <v>59</v>
      </c>
      <c r="M34" s="29">
        <v>0</v>
      </c>
      <c r="N34" s="29">
        <v>6</v>
      </c>
      <c r="O34" s="29">
        <v>7</v>
      </c>
      <c r="P34" s="29">
        <v>6</v>
      </c>
      <c r="Q34" s="29"/>
      <c r="R34" s="29" t="s">
        <v>59</v>
      </c>
      <c r="S34" s="29"/>
      <c r="T34" s="29" t="s">
        <v>59</v>
      </c>
      <c r="U34" s="29" t="s">
        <v>58</v>
      </c>
      <c r="V34" s="29"/>
      <c r="W34" s="29"/>
      <c r="X34" s="29"/>
      <c r="Y34" s="29" t="s">
        <v>59</v>
      </c>
      <c r="Z34" s="29"/>
      <c r="AA34" s="29"/>
      <c r="AB34" s="29"/>
      <c r="AC34" s="29"/>
      <c r="AD34" s="29"/>
      <c r="AE34" s="29"/>
      <c r="AF34" s="29"/>
      <c r="AG34" s="29"/>
      <c r="AH34" s="29"/>
      <c r="AI34" s="29"/>
      <c r="AJ34" s="29"/>
      <c r="AK34" s="29"/>
      <c r="AL34" s="29"/>
      <c r="AM34" s="38" t="s">
        <v>341</v>
      </c>
      <c r="AN34" s="38" t="s">
        <v>342</v>
      </c>
      <c r="AO34" s="29" t="s">
        <v>64</v>
      </c>
      <c r="AP34">
        <v>6</v>
      </c>
    </row>
    <row r="35" spans="1:43" x14ac:dyDescent="0.25">
      <c r="A35" t="s">
        <v>78</v>
      </c>
      <c r="B35" s="29" t="s">
        <v>130</v>
      </c>
      <c r="C35">
        <f t="shared" si="1"/>
        <v>30</v>
      </c>
      <c r="D35" s="13">
        <v>3</v>
      </c>
      <c r="E35" s="13">
        <v>5</v>
      </c>
      <c r="F35" s="13">
        <v>6</v>
      </c>
      <c r="G35" s="13">
        <v>9</v>
      </c>
      <c r="H35" s="29" t="s">
        <v>59</v>
      </c>
      <c r="I35" s="29" t="s">
        <v>58</v>
      </c>
      <c r="J35" s="29" t="s">
        <v>58</v>
      </c>
      <c r="K35" s="29" t="s">
        <v>58</v>
      </c>
      <c r="L35" s="29" t="s">
        <v>58</v>
      </c>
      <c r="M35" s="29">
        <v>0</v>
      </c>
      <c r="N35" s="29">
        <v>6</v>
      </c>
      <c r="O35" s="29">
        <v>8</v>
      </c>
      <c r="P35" s="29">
        <v>5</v>
      </c>
      <c r="Q35" s="29"/>
      <c r="R35" s="29" t="s">
        <v>65</v>
      </c>
      <c r="S35" s="29"/>
      <c r="T35" s="29"/>
      <c r="U35" s="29" t="s">
        <v>59</v>
      </c>
      <c r="V35" s="29"/>
      <c r="W35" s="29"/>
      <c r="X35" s="29"/>
      <c r="Y35" s="29" t="s">
        <v>59</v>
      </c>
      <c r="Z35" s="29"/>
      <c r="AA35" s="29"/>
      <c r="AB35" s="29"/>
      <c r="AC35" s="29"/>
      <c r="AD35" s="29"/>
      <c r="AE35" s="29"/>
      <c r="AF35" s="29"/>
      <c r="AG35" s="29"/>
      <c r="AH35" s="29"/>
      <c r="AI35" s="29"/>
      <c r="AJ35" s="29"/>
      <c r="AK35" s="29"/>
      <c r="AL35" s="29"/>
      <c r="AM35" s="38" t="s">
        <v>343</v>
      </c>
      <c r="AN35" s="38" t="s">
        <v>344</v>
      </c>
      <c r="AO35" s="29" t="s">
        <v>58</v>
      </c>
      <c r="AP35">
        <v>5</v>
      </c>
    </row>
    <row r="36" spans="1:43" x14ac:dyDescent="0.25">
      <c r="A36" t="s">
        <v>79</v>
      </c>
      <c r="B36" s="29" t="s">
        <v>130</v>
      </c>
      <c r="C36">
        <f t="shared" si="1"/>
        <v>30</v>
      </c>
      <c r="D36" s="13">
        <v>3</v>
      </c>
      <c r="E36" s="13">
        <v>5</v>
      </c>
      <c r="F36" s="13">
        <v>6</v>
      </c>
      <c r="G36" s="13">
        <v>9</v>
      </c>
      <c r="H36" s="29" t="s">
        <v>65</v>
      </c>
      <c r="I36" s="29" t="s">
        <v>58</v>
      </c>
      <c r="J36" s="29" t="s">
        <v>58</v>
      </c>
      <c r="K36" s="29" t="s">
        <v>58</v>
      </c>
      <c r="L36" s="29" t="s">
        <v>58</v>
      </c>
      <c r="M36" s="29">
        <v>0</v>
      </c>
      <c r="N36" s="29">
        <v>8</v>
      </c>
      <c r="O36" s="29">
        <v>6</v>
      </c>
      <c r="P36" s="29">
        <v>5</v>
      </c>
      <c r="Q36" s="29"/>
      <c r="R36" s="29" t="s">
        <v>58</v>
      </c>
      <c r="S36" s="29"/>
      <c r="T36" s="29"/>
      <c r="U36" s="29" t="s">
        <v>58</v>
      </c>
      <c r="V36" s="29"/>
      <c r="W36" s="29" t="s">
        <v>65</v>
      </c>
      <c r="X36" s="29"/>
      <c r="Y36" s="29" t="s">
        <v>59</v>
      </c>
      <c r="Z36" s="29"/>
      <c r="AA36" s="29"/>
      <c r="AB36" s="29"/>
      <c r="AC36" s="29"/>
      <c r="AD36" s="29"/>
      <c r="AE36" s="29"/>
      <c r="AF36" s="29"/>
      <c r="AG36" s="29"/>
      <c r="AH36" s="29"/>
      <c r="AI36" s="29"/>
      <c r="AJ36" s="29"/>
      <c r="AK36" s="29"/>
      <c r="AL36" s="29"/>
      <c r="AM36" s="38" t="s">
        <v>345</v>
      </c>
      <c r="AN36" s="38" t="s">
        <v>346</v>
      </c>
      <c r="AO36" s="29" t="s">
        <v>58</v>
      </c>
      <c r="AP36">
        <v>5</v>
      </c>
    </row>
    <row r="37" spans="1:43" x14ac:dyDescent="0.25">
      <c r="A37" t="s">
        <v>80</v>
      </c>
      <c r="B37" s="29" t="s">
        <v>130</v>
      </c>
      <c r="C37">
        <f t="shared" si="1"/>
        <v>27</v>
      </c>
      <c r="D37" s="13">
        <v>3</v>
      </c>
      <c r="E37" s="13">
        <v>5</v>
      </c>
      <c r="F37" s="13">
        <v>6</v>
      </c>
      <c r="G37" s="13">
        <v>9</v>
      </c>
      <c r="H37" s="29" t="s">
        <v>59</v>
      </c>
      <c r="I37" s="29" t="s">
        <v>58</v>
      </c>
      <c r="J37" s="29" t="s">
        <v>58</v>
      </c>
      <c r="K37" s="29" t="s">
        <v>59</v>
      </c>
      <c r="L37" s="29" t="s">
        <v>59</v>
      </c>
      <c r="M37" s="29">
        <v>0</v>
      </c>
      <c r="N37" s="29">
        <v>8</v>
      </c>
      <c r="O37" s="29">
        <v>7</v>
      </c>
      <c r="P37" s="29">
        <v>6</v>
      </c>
      <c r="Q37" s="29"/>
      <c r="R37" s="29" t="s">
        <v>59</v>
      </c>
      <c r="S37" s="29"/>
      <c r="T37" s="29"/>
      <c r="U37" s="29" t="s">
        <v>58</v>
      </c>
      <c r="V37" s="29"/>
      <c r="W37" s="29"/>
      <c r="X37" s="29"/>
      <c r="Y37" s="29" t="s">
        <v>58</v>
      </c>
      <c r="Z37" s="29" t="s">
        <v>59</v>
      </c>
      <c r="AA37" s="29"/>
      <c r="AB37" s="29"/>
      <c r="AC37" s="29"/>
      <c r="AD37" s="29"/>
      <c r="AE37" s="29"/>
      <c r="AF37" s="29"/>
      <c r="AG37" s="29"/>
      <c r="AH37" s="29"/>
      <c r="AI37" s="29"/>
      <c r="AJ37" s="29"/>
      <c r="AK37" s="29"/>
      <c r="AL37" s="29"/>
      <c r="AM37" s="38" t="s">
        <v>347</v>
      </c>
      <c r="AN37" s="38" t="s">
        <v>348</v>
      </c>
      <c r="AO37" s="29" t="s">
        <v>58</v>
      </c>
      <c r="AP37">
        <v>6</v>
      </c>
    </row>
    <row r="38" spans="1:43" x14ac:dyDescent="0.25">
      <c r="A38" t="s">
        <v>83</v>
      </c>
      <c r="B38" s="29" t="s">
        <v>130</v>
      </c>
      <c r="C38">
        <f t="shared" si="1"/>
        <v>33</v>
      </c>
      <c r="D38" s="13">
        <v>3</v>
      </c>
      <c r="E38" s="13">
        <v>5</v>
      </c>
      <c r="F38" s="13">
        <v>6</v>
      </c>
      <c r="G38" s="13">
        <v>9</v>
      </c>
      <c r="H38" s="29" t="s">
        <v>59</v>
      </c>
      <c r="I38" s="29" t="s">
        <v>298</v>
      </c>
      <c r="J38" s="29" t="s">
        <v>59</v>
      </c>
      <c r="K38" s="29" t="s">
        <v>58</v>
      </c>
      <c r="L38" s="29" t="s">
        <v>58</v>
      </c>
      <c r="M38" s="29">
        <v>0</v>
      </c>
      <c r="N38" s="29">
        <v>5</v>
      </c>
      <c r="O38" s="29">
        <v>6</v>
      </c>
      <c r="P38" s="29" t="s">
        <v>293</v>
      </c>
      <c r="Q38" s="29" t="s">
        <v>59</v>
      </c>
      <c r="R38" s="29" t="s">
        <v>59</v>
      </c>
      <c r="S38" s="29"/>
      <c r="T38" s="29" t="s">
        <v>58</v>
      </c>
      <c r="U38" s="29" t="s">
        <v>58</v>
      </c>
      <c r="V38" s="29"/>
      <c r="W38" s="29"/>
      <c r="X38" s="29"/>
      <c r="Y38" s="29"/>
      <c r="Z38" s="29" t="s">
        <v>59</v>
      </c>
      <c r="AA38" s="29"/>
      <c r="AB38" s="29"/>
      <c r="AC38" s="29"/>
      <c r="AD38" s="29"/>
      <c r="AE38" s="29"/>
      <c r="AF38" s="29"/>
      <c r="AG38" s="29"/>
      <c r="AH38" s="29"/>
      <c r="AI38" s="29"/>
      <c r="AJ38" s="29"/>
      <c r="AK38" s="29"/>
      <c r="AL38" s="29"/>
      <c r="AM38" s="38" t="s">
        <v>333</v>
      </c>
      <c r="AN38" s="38" t="s">
        <v>332</v>
      </c>
      <c r="AP38">
        <v>5</v>
      </c>
      <c r="AQ38">
        <v>2</v>
      </c>
    </row>
    <row r="39" spans="1:43" x14ac:dyDescent="0.25">
      <c r="A39" t="s">
        <v>94</v>
      </c>
      <c r="B39" s="29" t="s">
        <v>131</v>
      </c>
      <c r="C39">
        <f t="shared" si="1"/>
        <v>40</v>
      </c>
      <c r="D39" s="13">
        <v>4</v>
      </c>
      <c r="E39" s="13">
        <v>6</v>
      </c>
      <c r="F39" s="13">
        <v>8</v>
      </c>
      <c r="G39" s="13">
        <v>12</v>
      </c>
      <c r="H39" s="29" t="s">
        <v>59</v>
      </c>
      <c r="I39" s="29" t="s">
        <v>298</v>
      </c>
      <c r="J39" s="29" t="s">
        <v>58</v>
      </c>
      <c r="K39" s="29" t="s">
        <v>58</v>
      </c>
      <c r="L39" s="29" t="s">
        <v>59</v>
      </c>
      <c r="M39" s="29">
        <v>2</v>
      </c>
      <c r="N39" s="29">
        <v>6</v>
      </c>
      <c r="O39" s="29">
        <v>7</v>
      </c>
      <c r="P39" s="29" t="s">
        <v>60</v>
      </c>
      <c r="Q39" s="29"/>
      <c r="R39" s="29" t="s">
        <v>59</v>
      </c>
      <c r="S39" s="29"/>
      <c r="T39" s="29"/>
      <c r="U39" s="29" t="s">
        <v>58</v>
      </c>
      <c r="V39" s="29"/>
      <c r="W39" s="29"/>
      <c r="X39" s="29" t="s">
        <v>58</v>
      </c>
      <c r="Y39" s="29"/>
      <c r="Z39" s="29" t="s">
        <v>59</v>
      </c>
      <c r="AA39" s="29"/>
      <c r="AB39" s="29" t="s">
        <v>64</v>
      </c>
      <c r="AC39" s="29"/>
      <c r="AD39" s="29"/>
      <c r="AE39" s="29"/>
      <c r="AF39" s="29" t="s">
        <v>59</v>
      </c>
      <c r="AG39" s="29"/>
      <c r="AH39" s="29"/>
      <c r="AI39" s="29" t="s">
        <v>58</v>
      </c>
      <c r="AJ39" s="29"/>
      <c r="AK39" s="29"/>
      <c r="AL39" s="29"/>
      <c r="AM39" s="38" t="s">
        <v>349</v>
      </c>
      <c r="AN39" s="38" t="s">
        <v>350</v>
      </c>
      <c r="AO39" s="29" t="s">
        <v>58</v>
      </c>
      <c r="AP39">
        <v>6</v>
      </c>
      <c r="AQ39">
        <v>2</v>
      </c>
    </row>
    <row r="40" spans="1:43" x14ac:dyDescent="0.25">
      <c r="A40" t="s">
        <v>81</v>
      </c>
      <c r="B40" s="29" t="s">
        <v>130</v>
      </c>
      <c r="C40">
        <f t="shared" si="1"/>
        <v>30</v>
      </c>
      <c r="D40" s="13">
        <v>3</v>
      </c>
      <c r="E40" s="13">
        <v>5</v>
      </c>
      <c r="F40" s="13">
        <v>6</v>
      </c>
      <c r="G40" s="13">
        <v>9</v>
      </c>
      <c r="H40" s="29" t="s">
        <v>59</v>
      </c>
      <c r="I40" s="29" t="s">
        <v>58</v>
      </c>
      <c r="J40" s="29" t="s">
        <v>58</v>
      </c>
      <c r="K40" s="29" t="s">
        <v>59</v>
      </c>
      <c r="L40" s="29" t="s">
        <v>59</v>
      </c>
      <c r="M40" s="29">
        <v>0</v>
      </c>
      <c r="N40" s="29">
        <v>6</v>
      </c>
      <c r="O40" s="29">
        <v>9</v>
      </c>
      <c r="P40" s="29">
        <v>6</v>
      </c>
      <c r="Q40" s="29"/>
      <c r="R40" s="29" t="s">
        <v>59</v>
      </c>
      <c r="S40" s="29"/>
      <c r="T40" s="29" t="s">
        <v>59</v>
      </c>
      <c r="U40" s="29" t="s">
        <v>58</v>
      </c>
      <c r="V40" s="29"/>
      <c r="W40" s="29"/>
      <c r="X40" s="29"/>
      <c r="Y40" s="29" t="s">
        <v>58</v>
      </c>
      <c r="Z40" s="29"/>
      <c r="AA40" s="29"/>
      <c r="AB40" s="29"/>
      <c r="AC40" s="29"/>
      <c r="AD40" s="29"/>
      <c r="AE40" s="29"/>
      <c r="AF40" s="29"/>
      <c r="AG40" s="29"/>
      <c r="AH40" s="29"/>
      <c r="AI40" s="29"/>
      <c r="AJ40" s="29"/>
      <c r="AK40" s="29"/>
      <c r="AL40" s="29"/>
      <c r="AM40" s="38" t="s">
        <v>351</v>
      </c>
      <c r="AN40" s="38" t="s">
        <v>352</v>
      </c>
      <c r="AO40" s="29" t="s">
        <v>58</v>
      </c>
      <c r="AP40">
        <v>6</v>
      </c>
    </row>
    <row r="41" spans="1:43" x14ac:dyDescent="0.25">
      <c r="A41" t="s">
        <v>91</v>
      </c>
      <c r="B41" s="29" t="s">
        <v>130</v>
      </c>
      <c r="C41">
        <f t="shared" si="1"/>
        <v>35</v>
      </c>
      <c r="D41" s="13">
        <v>4</v>
      </c>
      <c r="E41" s="13">
        <v>6</v>
      </c>
      <c r="F41" s="13">
        <v>8</v>
      </c>
      <c r="G41" s="13">
        <v>12</v>
      </c>
      <c r="H41" s="29" t="s">
        <v>59</v>
      </c>
      <c r="I41" s="29" t="s">
        <v>64</v>
      </c>
      <c r="J41" s="29" t="s">
        <v>58</v>
      </c>
      <c r="K41" s="29" t="s">
        <v>59</v>
      </c>
      <c r="L41" s="29" t="s">
        <v>65</v>
      </c>
      <c r="M41" s="29">
        <v>0</v>
      </c>
      <c r="N41" s="29">
        <v>6</v>
      </c>
      <c r="O41" s="29">
        <v>7</v>
      </c>
      <c r="P41" s="29">
        <v>7</v>
      </c>
      <c r="Q41" s="29"/>
      <c r="R41" s="29" t="s">
        <v>65</v>
      </c>
      <c r="S41" s="29"/>
      <c r="T41" s="29" t="s">
        <v>59</v>
      </c>
      <c r="U41" s="29" t="s">
        <v>58</v>
      </c>
      <c r="V41" s="29"/>
      <c r="W41" s="29"/>
      <c r="X41" s="29"/>
      <c r="Y41" s="29"/>
      <c r="Z41" s="29"/>
      <c r="AA41" s="29"/>
      <c r="AB41" s="29"/>
      <c r="AC41" s="29"/>
      <c r="AD41" s="29"/>
      <c r="AE41" s="29"/>
      <c r="AF41" s="29"/>
      <c r="AG41" s="29"/>
      <c r="AH41" s="29"/>
      <c r="AI41" s="29"/>
      <c r="AJ41" s="29"/>
      <c r="AK41" s="29"/>
      <c r="AL41" s="29"/>
      <c r="AM41" s="38" t="s">
        <v>353</v>
      </c>
      <c r="AN41" s="38" t="s">
        <v>354</v>
      </c>
      <c r="AO41" s="29" t="s">
        <v>64</v>
      </c>
      <c r="AP41">
        <v>7</v>
      </c>
    </row>
    <row r="42" spans="1:43" x14ac:dyDescent="0.25">
      <c r="A42" t="s">
        <v>82</v>
      </c>
      <c r="B42" s="29" t="s">
        <v>130</v>
      </c>
      <c r="C42">
        <f t="shared" si="1"/>
        <v>32</v>
      </c>
      <c r="D42" s="13">
        <v>3</v>
      </c>
      <c r="E42" s="13">
        <v>5</v>
      </c>
      <c r="F42" s="13">
        <v>6</v>
      </c>
      <c r="G42" s="13">
        <v>9</v>
      </c>
      <c r="H42" s="29" t="s">
        <v>65</v>
      </c>
      <c r="I42" s="29" t="s">
        <v>58</v>
      </c>
      <c r="J42" s="29" t="s">
        <v>58</v>
      </c>
      <c r="K42" s="29" t="s">
        <v>58</v>
      </c>
      <c r="L42" s="29" t="s">
        <v>58</v>
      </c>
      <c r="M42" s="29">
        <v>0</v>
      </c>
      <c r="N42" s="29">
        <v>6</v>
      </c>
      <c r="O42" s="29">
        <v>8</v>
      </c>
      <c r="P42" s="29">
        <v>5</v>
      </c>
      <c r="Q42" s="29"/>
      <c r="R42" s="29" t="s">
        <v>65</v>
      </c>
      <c r="S42" s="29" t="s">
        <v>58</v>
      </c>
      <c r="T42" s="29" t="s">
        <v>58</v>
      </c>
      <c r="U42" s="29"/>
      <c r="V42" s="29"/>
      <c r="W42" s="29"/>
      <c r="X42" s="29" t="s">
        <v>58</v>
      </c>
      <c r="Y42" s="29" t="s">
        <v>58</v>
      </c>
      <c r="Z42" s="29" t="s">
        <v>58</v>
      </c>
      <c r="AA42" s="29"/>
      <c r="AB42" s="29"/>
      <c r="AC42" s="29"/>
      <c r="AD42" s="29"/>
      <c r="AE42" s="29"/>
      <c r="AF42" s="29"/>
      <c r="AG42" s="29"/>
      <c r="AH42" s="29"/>
      <c r="AI42" s="29"/>
      <c r="AJ42" s="29"/>
      <c r="AK42" s="29"/>
      <c r="AL42" s="29"/>
      <c r="AM42" s="38" t="s">
        <v>355</v>
      </c>
      <c r="AN42" s="38" t="s">
        <v>308</v>
      </c>
      <c r="AO42" s="29" t="s">
        <v>64</v>
      </c>
      <c r="AP42">
        <v>5</v>
      </c>
    </row>
    <row r="43" spans="1:43" x14ac:dyDescent="0.25">
      <c r="A43" t="s">
        <v>243</v>
      </c>
      <c r="B43" s="29" t="str">
        <f t="shared" ref="B43:B48" si="2">IF(VLOOKUP(B$16,Custom_Gladiator_Data,2,FALSE)="","",VLOOKUP(B$16,Custom_Gladiator_Data,2,FALSE))</f>
        <v>N</v>
      </c>
      <c r="C43">
        <f>IF(VLOOKUP(C$16,Custom_Gladiator_Data,2,FALSE)="","",VLOOKUP(C$16,Custom_Gladiator_Data,2,FALSE))</f>
        <v>0</v>
      </c>
      <c r="D43" s="13">
        <f t="shared" ref="D43:G48" si="3">IF(D$16&lt;&gt;"",VLOOKUP(D$16,Info_Type_Data,6,FALSE),"N/A")*IF($C43&lt;&gt;"",ROUND($C43/10,0),0)</f>
        <v>0</v>
      </c>
      <c r="E43" s="13">
        <f t="shared" si="3"/>
        <v>0</v>
      </c>
      <c r="F43" s="13">
        <f t="shared" si="3"/>
        <v>0</v>
      </c>
      <c r="G43" s="13">
        <f t="shared" si="3"/>
        <v>0</v>
      </c>
      <c r="H43" s="29" t="str">
        <f t="shared" ref="H43:AN43" si="4">IF(VLOOKUP(H$16,Custom_Gladiator_Data,2,FALSE)="","",VLOOKUP(H$16,Custom_Gladiator_Data,2,FALSE))</f>
        <v/>
      </c>
      <c r="I43" s="29" t="str">
        <f t="shared" si="4"/>
        <v/>
      </c>
      <c r="J43" s="29" t="str">
        <f t="shared" si="4"/>
        <v/>
      </c>
      <c r="K43" s="29" t="str">
        <f t="shared" si="4"/>
        <v/>
      </c>
      <c r="L43" s="29" t="str">
        <f t="shared" si="4"/>
        <v/>
      </c>
      <c r="M43" s="29" t="str">
        <f t="shared" si="4"/>
        <v/>
      </c>
      <c r="N43" s="29" t="str">
        <f t="shared" si="4"/>
        <v/>
      </c>
      <c r="O43" s="29" t="str">
        <f t="shared" si="4"/>
        <v/>
      </c>
      <c r="P43" s="29" t="str">
        <f t="shared" si="4"/>
        <v/>
      </c>
      <c r="Q43" s="29" t="str">
        <f t="shared" si="4"/>
        <v/>
      </c>
      <c r="R43" s="29" t="str">
        <f t="shared" si="4"/>
        <v/>
      </c>
      <c r="S43" s="29" t="str">
        <f t="shared" si="4"/>
        <v/>
      </c>
      <c r="T43" s="29" t="str">
        <f t="shared" si="4"/>
        <v/>
      </c>
      <c r="U43" s="29" t="str">
        <f t="shared" si="4"/>
        <v/>
      </c>
      <c r="V43" s="29" t="str">
        <f t="shared" si="4"/>
        <v/>
      </c>
      <c r="W43" s="29" t="str">
        <f t="shared" si="4"/>
        <v/>
      </c>
      <c r="X43" s="29" t="str">
        <f t="shared" si="4"/>
        <v/>
      </c>
      <c r="Y43" s="29" t="str">
        <f t="shared" si="4"/>
        <v/>
      </c>
      <c r="Z43" s="29" t="str">
        <f t="shared" si="4"/>
        <v/>
      </c>
      <c r="AA43" s="29" t="str">
        <f t="shared" si="4"/>
        <v/>
      </c>
      <c r="AB43" s="29" t="str">
        <f t="shared" si="4"/>
        <v/>
      </c>
      <c r="AC43" s="29" t="str">
        <f t="shared" si="4"/>
        <v/>
      </c>
      <c r="AD43" s="29" t="str">
        <f t="shared" si="4"/>
        <v/>
      </c>
      <c r="AE43" s="29" t="str">
        <f t="shared" si="4"/>
        <v/>
      </c>
      <c r="AF43" s="29" t="str">
        <f t="shared" si="4"/>
        <v/>
      </c>
      <c r="AG43" s="29" t="str">
        <f t="shared" si="4"/>
        <v/>
      </c>
      <c r="AH43" s="29" t="str">
        <f t="shared" si="4"/>
        <v/>
      </c>
      <c r="AI43" s="29" t="str">
        <f t="shared" si="4"/>
        <v/>
      </c>
      <c r="AJ43" s="29" t="str">
        <f t="shared" si="4"/>
        <v/>
      </c>
      <c r="AK43" s="29" t="str">
        <f t="shared" si="4"/>
        <v/>
      </c>
      <c r="AL43" s="29" t="str">
        <f t="shared" si="4"/>
        <v/>
      </c>
      <c r="AM43" s="38" t="str">
        <f t="shared" si="4"/>
        <v/>
      </c>
      <c r="AN43" s="38" t="str">
        <f t="shared" si="4"/>
        <v/>
      </c>
    </row>
    <row r="44" spans="1:43" x14ac:dyDescent="0.25">
      <c r="A44" t="s">
        <v>244</v>
      </c>
      <c r="B44" s="29" t="str">
        <f t="shared" si="2"/>
        <v>N</v>
      </c>
      <c r="C44">
        <f>IF(VLOOKUP(C$16,Custom_Gladiator_Data,3,FALSE)="","",VLOOKUP(C$16,Custom_Gladiator_Data,3,FALSE))</f>
        <v>0</v>
      </c>
      <c r="D44" s="13">
        <f t="shared" si="3"/>
        <v>0</v>
      </c>
      <c r="E44" s="13">
        <f t="shared" si="3"/>
        <v>0</v>
      </c>
      <c r="F44" s="13">
        <f t="shared" si="3"/>
        <v>0</v>
      </c>
      <c r="G44" s="13">
        <f t="shared" si="3"/>
        <v>0</v>
      </c>
      <c r="H44" s="29" t="str">
        <f t="shared" ref="H44:AN44" si="5">IF(VLOOKUP(H$16,Custom_Gladiator_Data,3,FALSE)="","",VLOOKUP(H$16,Custom_Gladiator_Data,3,FALSE))</f>
        <v/>
      </c>
      <c r="I44" s="29" t="str">
        <f t="shared" si="5"/>
        <v/>
      </c>
      <c r="J44" s="29" t="str">
        <f t="shared" si="5"/>
        <v/>
      </c>
      <c r="K44" s="29" t="str">
        <f t="shared" si="5"/>
        <v/>
      </c>
      <c r="L44" s="29" t="str">
        <f t="shared" si="5"/>
        <v/>
      </c>
      <c r="M44" s="29" t="str">
        <f t="shared" si="5"/>
        <v/>
      </c>
      <c r="N44" s="29" t="str">
        <f t="shared" si="5"/>
        <v/>
      </c>
      <c r="O44" s="29" t="str">
        <f t="shared" si="5"/>
        <v/>
      </c>
      <c r="P44" s="29" t="str">
        <f t="shared" si="5"/>
        <v/>
      </c>
      <c r="Q44" s="29" t="str">
        <f t="shared" si="5"/>
        <v/>
      </c>
      <c r="R44" s="29" t="str">
        <f t="shared" si="5"/>
        <v/>
      </c>
      <c r="S44" s="29" t="str">
        <f t="shared" si="5"/>
        <v/>
      </c>
      <c r="T44" s="29" t="str">
        <f t="shared" si="5"/>
        <v/>
      </c>
      <c r="U44" s="29" t="str">
        <f t="shared" si="5"/>
        <v/>
      </c>
      <c r="V44" s="29" t="str">
        <f t="shared" si="5"/>
        <v/>
      </c>
      <c r="W44" s="29" t="str">
        <f t="shared" si="5"/>
        <v/>
      </c>
      <c r="X44" s="29" t="str">
        <f t="shared" si="5"/>
        <v/>
      </c>
      <c r="Y44" s="29" t="str">
        <f t="shared" si="5"/>
        <v/>
      </c>
      <c r="Z44" s="29" t="str">
        <f t="shared" si="5"/>
        <v/>
      </c>
      <c r="AA44" s="29" t="str">
        <f t="shared" si="5"/>
        <v/>
      </c>
      <c r="AB44" s="29" t="str">
        <f t="shared" si="5"/>
        <v/>
      </c>
      <c r="AC44" s="29" t="str">
        <f t="shared" si="5"/>
        <v/>
      </c>
      <c r="AD44" s="29" t="str">
        <f t="shared" si="5"/>
        <v/>
      </c>
      <c r="AE44" s="29" t="str">
        <f t="shared" si="5"/>
        <v/>
      </c>
      <c r="AF44" s="29" t="str">
        <f t="shared" si="5"/>
        <v/>
      </c>
      <c r="AG44" s="29" t="str">
        <f t="shared" si="5"/>
        <v/>
      </c>
      <c r="AH44" s="29" t="str">
        <f t="shared" si="5"/>
        <v/>
      </c>
      <c r="AI44" s="29" t="str">
        <f t="shared" si="5"/>
        <v/>
      </c>
      <c r="AJ44" s="29" t="str">
        <f t="shared" si="5"/>
        <v/>
      </c>
      <c r="AK44" s="29" t="str">
        <f t="shared" si="5"/>
        <v/>
      </c>
      <c r="AL44" s="29" t="str">
        <f t="shared" si="5"/>
        <v/>
      </c>
      <c r="AM44" s="38" t="str">
        <f t="shared" si="5"/>
        <v/>
      </c>
      <c r="AN44" s="38" t="str">
        <f t="shared" si="5"/>
        <v/>
      </c>
    </row>
    <row r="45" spans="1:43" x14ac:dyDescent="0.25">
      <c r="A45" t="s">
        <v>245</v>
      </c>
      <c r="B45" s="29" t="str">
        <f t="shared" si="2"/>
        <v>N</v>
      </c>
      <c r="C45">
        <f>IF(VLOOKUP(C$16,Custom_Gladiator_Data,4,FALSE)="","",VLOOKUP(C$16,Custom_Gladiator_Data,4,FALSE))</f>
        <v>0</v>
      </c>
      <c r="D45" s="13">
        <f t="shared" si="3"/>
        <v>0</v>
      </c>
      <c r="E45" s="13">
        <f t="shared" si="3"/>
        <v>0</v>
      </c>
      <c r="F45" s="13">
        <f t="shared" si="3"/>
        <v>0</v>
      </c>
      <c r="G45" s="13">
        <f t="shared" si="3"/>
        <v>0</v>
      </c>
      <c r="H45" s="29" t="str">
        <f t="shared" ref="H45:AN45" si="6">IF(VLOOKUP(H$16,Custom_Gladiator_Data,4,FALSE)="","",VLOOKUP(H$16,Custom_Gladiator_Data,4,FALSE))</f>
        <v/>
      </c>
      <c r="I45" s="29" t="str">
        <f t="shared" si="6"/>
        <v/>
      </c>
      <c r="J45" s="29" t="str">
        <f t="shared" si="6"/>
        <v/>
      </c>
      <c r="K45" s="29" t="str">
        <f t="shared" si="6"/>
        <v/>
      </c>
      <c r="L45" s="29" t="str">
        <f t="shared" si="6"/>
        <v/>
      </c>
      <c r="M45" s="29" t="str">
        <f t="shared" si="6"/>
        <v/>
      </c>
      <c r="N45" s="29" t="str">
        <f t="shared" si="6"/>
        <v/>
      </c>
      <c r="O45" s="29" t="str">
        <f t="shared" si="6"/>
        <v/>
      </c>
      <c r="P45" s="29" t="str">
        <f t="shared" si="6"/>
        <v/>
      </c>
      <c r="Q45" s="29" t="str">
        <f t="shared" si="6"/>
        <v/>
      </c>
      <c r="R45" s="29" t="str">
        <f t="shared" si="6"/>
        <v/>
      </c>
      <c r="S45" s="29" t="str">
        <f t="shared" si="6"/>
        <v/>
      </c>
      <c r="T45" s="29" t="str">
        <f t="shared" si="6"/>
        <v/>
      </c>
      <c r="U45" s="29" t="str">
        <f t="shared" si="6"/>
        <v/>
      </c>
      <c r="V45" s="29" t="str">
        <f t="shared" si="6"/>
        <v/>
      </c>
      <c r="W45" s="29" t="str">
        <f t="shared" si="6"/>
        <v/>
      </c>
      <c r="X45" s="29" t="str">
        <f t="shared" si="6"/>
        <v/>
      </c>
      <c r="Y45" s="29" t="str">
        <f t="shared" si="6"/>
        <v/>
      </c>
      <c r="Z45" s="29" t="str">
        <f t="shared" si="6"/>
        <v/>
      </c>
      <c r="AA45" s="29" t="str">
        <f t="shared" si="6"/>
        <v/>
      </c>
      <c r="AB45" s="29" t="str">
        <f t="shared" si="6"/>
        <v/>
      </c>
      <c r="AC45" s="29" t="str">
        <f t="shared" si="6"/>
        <v/>
      </c>
      <c r="AD45" s="29" t="str">
        <f t="shared" si="6"/>
        <v/>
      </c>
      <c r="AE45" s="29" t="str">
        <f t="shared" si="6"/>
        <v/>
      </c>
      <c r="AF45" s="29" t="str">
        <f t="shared" si="6"/>
        <v/>
      </c>
      <c r="AG45" s="29" t="str">
        <f t="shared" si="6"/>
        <v/>
      </c>
      <c r="AH45" s="29" t="str">
        <f t="shared" si="6"/>
        <v/>
      </c>
      <c r="AI45" s="29" t="str">
        <f t="shared" si="6"/>
        <v/>
      </c>
      <c r="AJ45" s="29" t="str">
        <f t="shared" si="6"/>
        <v/>
      </c>
      <c r="AK45" s="29" t="str">
        <f t="shared" si="6"/>
        <v/>
      </c>
      <c r="AL45" s="29" t="str">
        <f t="shared" si="6"/>
        <v/>
      </c>
      <c r="AM45" s="38" t="str">
        <f t="shared" si="6"/>
        <v/>
      </c>
      <c r="AN45" s="38" t="str">
        <f t="shared" si="6"/>
        <v/>
      </c>
    </row>
    <row r="46" spans="1:43" x14ac:dyDescent="0.25">
      <c r="A46" t="s">
        <v>246</v>
      </c>
      <c r="B46" s="29" t="str">
        <f t="shared" si="2"/>
        <v>N</v>
      </c>
      <c r="C46">
        <f>IF(VLOOKUP(C$16,Custom_Gladiator_Data,5,FALSE)="","",VLOOKUP(C$16,Custom_Gladiator_Data,5,FALSE))</f>
        <v>0</v>
      </c>
      <c r="D46" s="13">
        <f t="shared" si="3"/>
        <v>0</v>
      </c>
      <c r="E46" s="13">
        <f t="shared" si="3"/>
        <v>0</v>
      </c>
      <c r="F46" s="13">
        <f t="shared" si="3"/>
        <v>0</v>
      </c>
      <c r="G46" s="13">
        <f t="shared" si="3"/>
        <v>0</v>
      </c>
      <c r="H46" s="29" t="str">
        <f t="shared" ref="H46:AN46" si="7">IF(VLOOKUP(H$16,Custom_Gladiator_Data,5,FALSE)="","",VLOOKUP(H$16,Custom_Gladiator_Data,5,FALSE))</f>
        <v/>
      </c>
      <c r="I46" s="29" t="str">
        <f t="shared" si="7"/>
        <v/>
      </c>
      <c r="J46" s="29" t="str">
        <f t="shared" si="7"/>
        <v/>
      </c>
      <c r="K46" s="29" t="str">
        <f t="shared" si="7"/>
        <v/>
      </c>
      <c r="L46" s="29" t="str">
        <f t="shared" si="7"/>
        <v/>
      </c>
      <c r="M46" s="29" t="str">
        <f t="shared" si="7"/>
        <v/>
      </c>
      <c r="N46" s="29" t="str">
        <f t="shared" si="7"/>
        <v/>
      </c>
      <c r="O46" s="29" t="str">
        <f t="shared" si="7"/>
        <v/>
      </c>
      <c r="P46" s="29" t="str">
        <f t="shared" si="7"/>
        <v/>
      </c>
      <c r="Q46" s="29" t="str">
        <f t="shared" si="7"/>
        <v/>
      </c>
      <c r="R46" s="29" t="str">
        <f t="shared" si="7"/>
        <v/>
      </c>
      <c r="S46" s="29" t="str">
        <f t="shared" si="7"/>
        <v/>
      </c>
      <c r="T46" s="29" t="str">
        <f t="shared" si="7"/>
        <v/>
      </c>
      <c r="U46" s="29" t="str">
        <f t="shared" si="7"/>
        <v/>
      </c>
      <c r="V46" s="29" t="str">
        <f t="shared" si="7"/>
        <v/>
      </c>
      <c r="W46" s="29" t="str">
        <f t="shared" si="7"/>
        <v/>
      </c>
      <c r="X46" s="29" t="str">
        <f t="shared" si="7"/>
        <v/>
      </c>
      <c r="Y46" s="29" t="str">
        <f t="shared" si="7"/>
        <v/>
      </c>
      <c r="Z46" s="29" t="str">
        <f t="shared" si="7"/>
        <v/>
      </c>
      <c r="AA46" s="29" t="str">
        <f t="shared" si="7"/>
        <v/>
      </c>
      <c r="AB46" s="29" t="str">
        <f t="shared" si="7"/>
        <v/>
      </c>
      <c r="AC46" s="29" t="str">
        <f t="shared" si="7"/>
        <v/>
      </c>
      <c r="AD46" s="29" t="str">
        <f t="shared" si="7"/>
        <v/>
      </c>
      <c r="AE46" s="29" t="str">
        <f t="shared" si="7"/>
        <v/>
      </c>
      <c r="AF46" s="29" t="str">
        <f t="shared" si="7"/>
        <v/>
      </c>
      <c r="AG46" s="29" t="str">
        <f t="shared" si="7"/>
        <v/>
      </c>
      <c r="AH46" s="29" t="str">
        <f t="shared" si="7"/>
        <v/>
      </c>
      <c r="AI46" s="29" t="str">
        <f t="shared" si="7"/>
        <v/>
      </c>
      <c r="AJ46" s="29" t="str">
        <f t="shared" si="7"/>
        <v/>
      </c>
      <c r="AK46" s="29" t="str">
        <f t="shared" si="7"/>
        <v/>
      </c>
      <c r="AL46" s="29" t="str">
        <f t="shared" si="7"/>
        <v/>
      </c>
      <c r="AM46" s="38" t="str">
        <f t="shared" si="7"/>
        <v/>
      </c>
      <c r="AN46" s="38" t="str">
        <f t="shared" si="7"/>
        <v/>
      </c>
    </row>
    <row r="47" spans="1:43" x14ac:dyDescent="0.25">
      <c r="A47" t="s">
        <v>247</v>
      </c>
      <c r="B47" s="29" t="str">
        <f t="shared" si="2"/>
        <v>N</v>
      </c>
      <c r="C47">
        <f>IF(VLOOKUP(C$16,Custom_Gladiator_Data,6,FALSE)="","",VLOOKUP(C$16,Custom_Gladiator_Data,6,FALSE))</f>
        <v>0</v>
      </c>
      <c r="D47" s="13">
        <f t="shared" si="3"/>
        <v>0</v>
      </c>
      <c r="E47" s="13">
        <f t="shared" si="3"/>
        <v>0</v>
      </c>
      <c r="F47" s="13">
        <f t="shared" si="3"/>
        <v>0</v>
      </c>
      <c r="G47" s="13">
        <f t="shared" si="3"/>
        <v>0</v>
      </c>
      <c r="H47" s="29" t="str">
        <f t="shared" ref="H47:AN47" si="8">IF(VLOOKUP(H$16,Custom_Gladiator_Data,6,FALSE)="","",VLOOKUP(H$16,Custom_Gladiator_Data,6,FALSE))</f>
        <v/>
      </c>
      <c r="I47" s="29" t="str">
        <f t="shared" si="8"/>
        <v/>
      </c>
      <c r="J47" s="29" t="str">
        <f t="shared" si="8"/>
        <v/>
      </c>
      <c r="K47" s="29" t="str">
        <f t="shared" si="8"/>
        <v/>
      </c>
      <c r="L47" s="29" t="str">
        <f t="shared" si="8"/>
        <v/>
      </c>
      <c r="M47" s="29" t="str">
        <f t="shared" si="8"/>
        <v/>
      </c>
      <c r="N47" s="29" t="str">
        <f t="shared" si="8"/>
        <v/>
      </c>
      <c r="O47" s="29" t="str">
        <f t="shared" si="8"/>
        <v/>
      </c>
      <c r="P47" s="29" t="str">
        <f t="shared" si="8"/>
        <v/>
      </c>
      <c r="Q47" s="29" t="str">
        <f t="shared" si="8"/>
        <v/>
      </c>
      <c r="R47" s="29" t="str">
        <f t="shared" si="8"/>
        <v/>
      </c>
      <c r="S47" s="29" t="str">
        <f t="shared" si="8"/>
        <v/>
      </c>
      <c r="T47" s="29" t="str">
        <f t="shared" si="8"/>
        <v/>
      </c>
      <c r="U47" s="29" t="str">
        <f t="shared" si="8"/>
        <v/>
      </c>
      <c r="V47" s="29" t="str">
        <f t="shared" si="8"/>
        <v/>
      </c>
      <c r="W47" s="29" t="str">
        <f t="shared" si="8"/>
        <v/>
      </c>
      <c r="X47" s="29" t="str">
        <f t="shared" si="8"/>
        <v/>
      </c>
      <c r="Y47" s="29" t="str">
        <f t="shared" si="8"/>
        <v/>
      </c>
      <c r="Z47" s="29" t="str">
        <f t="shared" si="8"/>
        <v/>
      </c>
      <c r="AA47" s="29" t="str">
        <f t="shared" si="8"/>
        <v/>
      </c>
      <c r="AB47" s="29" t="str">
        <f t="shared" si="8"/>
        <v/>
      </c>
      <c r="AC47" s="29" t="str">
        <f t="shared" si="8"/>
        <v/>
      </c>
      <c r="AD47" s="29" t="str">
        <f t="shared" si="8"/>
        <v/>
      </c>
      <c r="AE47" s="29" t="str">
        <f t="shared" si="8"/>
        <v/>
      </c>
      <c r="AF47" s="29" t="str">
        <f t="shared" si="8"/>
        <v/>
      </c>
      <c r="AG47" s="29" t="str">
        <f t="shared" si="8"/>
        <v/>
      </c>
      <c r="AH47" s="29" t="str">
        <f t="shared" si="8"/>
        <v/>
      </c>
      <c r="AI47" s="29" t="str">
        <f t="shared" si="8"/>
        <v/>
      </c>
      <c r="AJ47" s="29" t="str">
        <f t="shared" si="8"/>
        <v/>
      </c>
      <c r="AK47" s="29" t="str">
        <f t="shared" si="8"/>
        <v/>
      </c>
      <c r="AL47" s="29" t="str">
        <f t="shared" si="8"/>
        <v/>
      </c>
      <c r="AM47" s="38" t="str">
        <f t="shared" si="8"/>
        <v/>
      </c>
      <c r="AN47" s="38" t="str">
        <f t="shared" si="8"/>
        <v/>
      </c>
    </row>
    <row r="48" spans="1:43" x14ac:dyDescent="0.25">
      <c r="A48" t="s">
        <v>248</v>
      </c>
      <c r="B48" s="29" t="str">
        <f t="shared" si="2"/>
        <v>N</v>
      </c>
      <c r="C48">
        <f>IF(VLOOKUP(C$16,Custom_Gladiator_Data,7,FALSE)="","",VLOOKUP(C$16,Custom_Gladiator_Data,7,FALSE))</f>
        <v>0</v>
      </c>
      <c r="D48" s="13">
        <f t="shared" si="3"/>
        <v>0</v>
      </c>
      <c r="E48" s="13">
        <f t="shared" si="3"/>
        <v>0</v>
      </c>
      <c r="F48" s="13">
        <f t="shared" si="3"/>
        <v>0</v>
      </c>
      <c r="G48" s="13">
        <f t="shared" si="3"/>
        <v>0</v>
      </c>
      <c r="H48" s="29" t="str">
        <f t="shared" ref="H48:AN48" si="9">IF(VLOOKUP(H$16,Custom_Gladiator_Data,7,FALSE)="","",VLOOKUP(H$16,Custom_Gladiator_Data,7,FALSE))</f>
        <v/>
      </c>
      <c r="I48" s="29" t="str">
        <f t="shared" si="9"/>
        <v/>
      </c>
      <c r="J48" s="29" t="str">
        <f t="shared" si="9"/>
        <v/>
      </c>
      <c r="K48" s="29" t="str">
        <f t="shared" si="9"/>
        <v/>
      </c>
      <c r="L48" s="29" t="str">
        <f t="shared" si="9"/>
        <v/>
      </c>
      <c r="M48" s="29" t="str">
        <f t="shared" si="9"/>
        <v/>
      </c>
      <c r="N48" s="29" t="str">
        <f t="shared" si="9"/>
        <v/>
      </c>
      <c r="O48" s="29" t="str">
        <f t="shared" si="9"/>
        <v/>
      </c>
      <c r="P48" s="29" t="str">
        <f t="shared" si="9"/>
        <v/>
      </c>
      <c r="Q48" s="29" t="str">
        <f t="shared" si="9"/>
        <v/>
      </c>
      <c r="R48" s="29" t="str">
        <f t="shared" si="9"/>
        <v/>
      </c>
      <c r="S48" s="29" t="str">
        <f t="shared" si="9"/>
        <v/>
      </c>
      <c r="T48" s="29" t="str">
        <f t="shared" si="9"/>
        <v/>
      </c>
      <c r="U48" s="29" t="str">
        <f t="shared" si="9"/>
        <v/>
      </c>
      <c r="V48" s="29" t="str">
        <f t="shared" si="9"/>
        <v/>
      </c>
      <c r="W48" s="29" t="str">
        <f t="shared" si="9"/>
        <v/>
      </c>
      <c r="X48" s="29" t="str">
        <f t="shared" si="9"/>
        <v/>
      </c>
      <c r="Y48" s="29" t="str">
        <f t="shared" si="9"/>
        <v/>
      </c>
      <c r="Z48" s="29" t="str">
        <f t="shared" si="9"/>
        <v/>
      </c>
      <c r="AA48" s="29" t="str">
        <f t="shared" si="9"/>
        <v/>
      </c>
      <c r="AB48" s="29" t="str">
        <f t="shared" si="9"/>
        <v/>
      </c>
      <c r="AC48" s="29" t="str">
        <f t="shared" si="9"/>
        <v/>
      </c>
      <c r="AD48" s="29" t="str">
        <f t="shared" si="9"/>
        <v/>
      </c>
      <c r="AE48" s="29" t="str">
        <f t="shared" si="9"/>
        <v/>
      </c>
      <c r="AF48" s="29" t="str">
        <f t="shared" si="9"/>
        <v/>
      </c>
      <c r="AG48" s="29" t="str">
        <f t="shared" si="9"/>
        <v/>
      </c>
      <c r="AH48" s="29" t="str">
        <f t="shared" si="9"/>
        <v/>
      </c>
      <c r="AI48" s="29" t="str">
        <f t="shared" si="9"/>
        <v/>
      </c>
      <c r="AJ48" s="29" t="str">
        <f t="shared" si="9"/>
        <v/>
      </c>
      <c r="AK48" s="29" t="str">
        <f t="shared" si="9"/>
        <v/>
      </c>
      <c r="AL48" s="29" t="str">
        <f t="shared" si="9"/>
        <v/>
      </c>
      <c r="AM48" s="38" t="str">
        <f t="shared" si="9"/>
        <v/>
      </c>
      <c r="AN48" s="38" t="str">
        <f t="shared" si="9"/>
        <v/>
      </c>
    </row>
    <row r="49" spans="1:58" x14ac:dyDescent="0.25">
      <c r="AL49" s="38"/>
      <c r="AM49" s="38"/>
    </row>
    <row r="51" spans="1:58" x14ac:dyDescent="0.25">
      <c r="A51" t="s">
        <v>115</v>
      </c>
      <c r="B51">
        <v>1</v>
      </c>
      <c r="C51">
        <v>2</v>
      </c>
      <c r="D51">
        <v>3</v>
      </c>
      <c r="E51">
        <v>4</v>
      </c>
      <c r="F51">
        <v>5</v>
      </c>
      <c r="G51">
        <v>6</v>
      </c>
      <c r="H51">
        <v>7</v>
      </c>
      <c r="I51">
        <v>8</v>
      </c>
      <c r="J51">
        <v>9</v>
      </c>
      <c r="K51">
        <v>10</v>
      </c>
      <c r="L51">
        <v>11</v>
      </c>
      <c r="M51">
        <v>12</v>
      </c>
      <c r="P51" t="s">
        <v>116</v>
      </c>
      <c r="Q51">
        <v>1</v>
      </c>
      <c r="R51">
        <v>2</v>
      </c>
      <c r="S51">
        <v>3</v>
      </c>
      <c r="T51">
        <v>4</v>
      </c>
      <c r="U51">
        <v>5</v>
      </c>
      <c r="V51">
        <v>6</v>
      </c>
      <c r="W51">
        <v>7</v>
      </c>
      <c r="X51">
        <v>8</v>
      </c>
      <c r="Y51">
        <v>9</v>
      </c>
      <c r="Z51">
        <v>10</v>
      </c>
      <c r="AA51">
        <v>11</v>
      </c>
      <c r="AB51">
        <v>12</v>
      </c>
      <c r="AE51" t="s">
        <v>124</v>
      </c>
      <c r="AF51">
        <v>1</v>
      </c>
      <c r="AG51">
        <v>2</v>
      </c>
      <c r="AH51">
        <v>3</v>
      </c>
      <c r="AI51">
        <v>4</v>
      </c>
      <c r="AJ51">
        <v>5</v>
      </c>
      <c r="AK51">
        <v>6</v>
      </c>
      <c r="AL51">
        <v>7</v>
      </c>
      <c r="AM51">
        <v>8</v>
      </c>
      <c r="AN51">
        <v>9</v>
      </c>
      <c r="AO51" s="29">
        <v>10</v>
      </c>
      <c r="AP51">
        <v>11</v>
      </c>
      <c r="AQ51">
        <v>12</v>
      </c>
      <c r="AT51" s="26" t="s">
        <v>239</v>
      </c>
      <c r="AU51">
        <v>1</v>
      </c>
      <c r="AV51">
        <v>2</v>
      </c>
      <c r="AW51">
        <v>3</v>
      </c>
      <c r="AX51">
        <v>4</v>
      </c>
      <c r="AY51">
        <v>5</v>
      </c>
      <c r="AZ51">
        <v>6</v>
      </c>
      <c r="BA51">
        <v>7</v>
      </c>
      <c r="BB51">
        <v>8</v>
      </c>
      <c r="BC51">
        <v>9</v>
      </c>
      <c r="BD51">
        <v>10</v>
      </c>
      <c r="BE51">
        <v>11</v>
      </c>
      <c r="BF51">
        <v>12</v>
      </c>
    </row>
    <row r="52" spans="1:58" x14ac:dyDescent="0.25">
      <c r="A52" t="s">
        <v>4</v>
      </c>
      <c r="B52" t="str">
        <f t="shared" ref="B52:M60" si="10">IF(OR(ISERROR(VLOOKUP($A52,RS_Roster,MATCH(B$51,RS_Roster_Position,0),FALSE)),VLOOKUP($A52,RS_Roster,MATCH(B$51,RS_Roster_Position,0),FALSE)=""),"",VLOOKUP($A52,RS_Roster,MATCH(B$51,RS_Roster_Position,0),FALSE))</f>
        <v/>
      </c>
      <c r="C52" t="str">
        <f t="shared" si="10"/>
        <v/>
      </c>
      <c r="D52" t="str">
        <f t="shared" si="10"/>
        <v/>
      </c>
      <c r="E52" t="str">
        <f t="shared" si="10"/>
        <v/>
      </c>
      <c r="F52" t="str">
        <f t="shared" si="10"/>
        <v/>
      </c>
      <c r="G52" t="str">
        <f t="shared" si="10"/>
        <v/>
      </c>
      <c r="H52" t="str">
        <f t="shared" si="10"/>
        <v/>
      </c>
      <c r="I52" t="str">
        <f t="shared" si="10"/>
        <v/>
      </c>
      <c r="J52" t="str">
        <f t="shared" si="10"/>
        <v/>
      </c>
      <c r="K52" t="str">
        <f t="shared" si="10"/>
        <v/>
      </c>
      <c r="L52" t="str">
        <f t="shared" si="10"/>
        <v/>
      </c>
      <c r="M52" t="str">
        <f t="shared" si="10"/>
        <v/>
      </c>
      <c r="P52" t="s">
        <v>4</v>
      </c>
      <c r="AE52" t="s">
        <v>4</v>
      </c>
      <c r="AF52" t="str">
        <f t="shared" ref="AF52:AQ56" si="11">B52</f>
        <v/>
      </c>
      <c r="AG52" t="str">
        <f t="shared" si="11"/>
        <v/>
      </c>
      <c r="AH52" t="str">
        <f t="shared" si="11"/>
        <v/>
      </c>
      <c r="AI52" t="str">
        <f t="shared" si="11"/>
        <v/>
      </c>
      <c r="AJ52" t="str">
        <f t="shared" si="11"/>
        <v/>
      </c>
      <c r="AK52" t="str">
        <f t="shared" si="11"/>
        <v/>
      </c>
      <c r="AL52" t="str">
        <f t="shared" si="11"/>
        <v/>
      </c>
      <c r="AM52" t="str">
        <f t="shared" si="11"/>
        <v/>
      </c>
      <c r="AN52" t="str">
        <f t="shared" si="11"/>
        <v/>
      </c>
      <c r="AO52" s="29" t="str">
        <f t="shared" si="11"/>
        <v/>
      </c>
      <c r="AP52" t="str">
        <f t="shared" si="11"/>
        <v/>
      </c>
      <c r="AQ52" t="str">
        <f t="shared" si="11"/>
        <v/>
      </c>
      <c r="AT52" t="s">
        <v>4</v>
      </c>
      <c r="AU52" t="str">
        <f t="shared" ref="AU52:BF52" si="12">AF52</f>
        <v/>
      </c>
      <c r="AV52" t="str">
        <f t="shared" si="12"/>
        <v/>
      </c>
      <c r="AW52" t="str">
        <f t="shared" si="12"/>
        <v/>
      </c>
      <c r="AX52" t="str">
        <f t="shared" si="12"/>
        <v/>
      </c>
      <c r="AY52" t="str">
        <f t="shared" si="12"/>
        <v/>
      </c>
      <c r="AZ52" t="str">
        <f t="shared" si="12"/>
        <v/>
      </c>
      <c r="BA52" t="str">
        <f t="shared" si="12"/>
        <v/>
      </c>
      <c r="BB52" t="str">
        <f t="shared" si="12"/>
        <v/>
      </c>
      <c r="BC52" t="str">
        <f t="shared" si="12"/>
        <v/>
      </c>
      <c r="BD52" t="str">
        <f t="shared" si="12"/>
        <v/>
      </c>
      <c r="BE52" t="str">
        <f t="shared" si="12"/>
        <v/>
      </c>
      <c r="BF52" t="str">
        <f t="shared" si="12"/>
        <v/>
      </c>
    </row>
    <row r="53" spans="1:58" x14ac:dyDescent="0.25">
      <c r="A53" t="s">
        <v>44</v>
      </c>
      <c r="B53" t="str">
        <f t="shared" si="10"/>
        <v/>
      </c>
      <c r="C53" t="str">
        <f t="shared" si="10"/>
        <v/>
      </c>
      <c r="D53" t="str">
        <f t="shared" si="10"/>
        <v/>
      </c>
      <c r="E53" t="str">
        <f t="shared" si="10"/>
        <v/>
      </c>
      <c r="F53" t="str">
        <f t="shared" si="10"/>
        <v/>
      </c>
      <c r="G53" t="str">
        <f t="shared" si="10"/>
        <v/>
      </c>
      <c r="H53" t="str">
        <f t="shared" si="10"/>
        <v/>
      </c>
      <c r="I53" t="str">
        <f t="shared" si="10"/>
        <v/>
      </c>
      <c r="J53" t="str">
        <f t="shared" si="10"/>
        <v/>
      </c>
      <c r="K53" t="str">
        <f t="shared" si="10"/>
        <v/>
      </c>
      <c r="L53" t="str">
        <f t="shared" si="10"/>
        <v/>
      </c>
      <c r="M53" t="str">
        <f t="shared" si="10"/>
        <v/>
      </c>
      <c r="P53" t="s">
        <v>44</v>
      </c>
      <c r="AE53" t="s">
        <v>44</v>
      </c>
      <c r="AF53" t="str">
        <f t="shared" si="11"/>
        <v/>
      </c>
      <c r="AG53" t="str">
        <f t="shared" si="11"/>
        <v/>
      </c>
      <c r="AH53" t="str">
        <f t="shared" si="11"/>
        <v/>
      </c>
      <c r="AI53" t="str">
        <f t="shared" si="11"/>
        <v/>
      </c>
      <c r="AJ53" t="str">
        <f t="shared" si="11"/>
        <v/>
      </c>
      <c r="AK53" t="str">
        <f t="shared" si="11"/>
        <v/>
      </c>
      <c r="AL53" t="str">
        <f t="shared" si="11"/>
        <v/>
      </c>
      <c r="AM53" t="str">
        <f t="shared" si="11"/>
        <v/>
      </c>
      <c r="AN53" t="str">
        <f t="shared" si="11"/>
        <v/>
      </c>
      <c r="AO53" s="29" t="str">
        <f t="shared" si="11"/>
        <v/>
      </c>
      <c r="AP53" t="str">
        <f t="shared" si="11"/>
        <v/>
      </c>
      <c r="AQ53" t="str">
        <f t="shared" si="11"/>
        <v/>
      </c>
      <c r="AT53" t="s">
        <v>44</v>
      </c>
      <c r="AU53" t="str">
        <f t="shared" ref="AU53:AU70" si="13">AF53</f>
        <v/>
      </c>
      <c r="AV53" t="str">
        <f t="shared" ref="AV53:BF56" si="14">AG53</f>
        <v/>
      </c>
      <c r="AW53" t="str">
        <f t="shared" si="14"/>
        <v/>
      </c>
      <c r="AX53" t="str">
        <f t="shared" si="14"/>
        <v/>
      </c>
      <c r="AY53" t="str">
        <f t="shared" si="14"/>
        <v/>
      </c>
      <c r="AZ53" t="str">
        <f t="shared" si="14"/>
        <v/>
      </c>
      <c r="BA53" t="str">
        <f t="shared" si="14"/>
        <v/>
      </c>
      <c r="BB53" t="str">
        <f t="shared" si="14"/>
        <v/>
      </c>
      <c r="BC53" t="str">
        <f t="shared" si="14"/>
        <v/>
      </c>
      <c r="BD53" t="str">
        <f t="shared" si="14"/>
        <v/>
      </c>
      <c r="BE53" t="str">
        <f t="shared" si="14"/>
        <v/>
      </c>
      <c r="BF53" t="str">
        <f t="shared" si="14"/>
        <v/>
      </c>
    </row>
    <row r="54" spans="1:58" x14ac:dyDescent="0.25">
      <c r="A54" s="13" t="s">
        <v>43</v>
      </c>
      <c r="B54" t="str">
        <f t="shared" si="10"/>
        <v/>
      </c>
      <c r="C54" t="str">
        <f t="shared" si="10"/>
        <v/>
      </c>
      <c r="D54" t="str">
        <f t="shared" si="10"/>
        <v/>
      </c>
      <c r="E54" t="str">
        <f t="shared" si="10"/>
        <v/>
      </c>
      <c r="F54" t="str">
        <f t="shared" si="10"/>
        <v/>
      </c>
      <c r="G54" t="str">
        <f t="shared" si="10"/>
        <v/>
      </c>
      <c r="H54" t="str">
        <f t="shared" si="10"/>
        <v/>
      </c>
      <c r="I54" t="str">
        <f t="shared" si="10"/>
        <v/>
      </c>
      <c r="J54" t="str">
        <f t="shared" si="10"/>
        <v/>
      </c>
      <c r="K54" t="str">
        <f t="shared" si="10"/>
        <v/>
      </c>
      <c r="L54" t="str">
        <f t="shared" si="10"/>
        <v/>
      </c>
      <c r="M54" t="str">
        <f t="shared" si="10"/>
        <v/>
      </c>
      <c r="P54" s="13" t="s">
        <v>43</v>
      </c>
      <c r="AE54" s="13" t="s">
        <v>43</v>
      </c>
      <c r="AF54" t="str">
        <f t="shared" si="11"/>
        <v/>
      </c>
      <c r="AG54" t="str">
        <f t="shared" si="11"/>
        <v/>
      </c>
      <c r="AH54" t="str">
        <f t="shared" si="11"/>
        <v/>
      </c>
      <c r="AI54" t="str">
        <f t="shared" si="11"/>
        <v/>
      </c>
      <c r="AJ54" t="str">
        <f t="shared" si="11"/>
        <v/>
      </c>
      <c r="AK54" t="str">
        <f t="shared" si="11"/>
        <v/>
      </c>
      <c r="AL54" t="str">
        <f t="shared" si="11"/>
        <v/>
      </c>
      <c r="AM54" t="str">
        <f t="shared" si="11"/>
        <v/>
      </c>
      <c r="AN54" t="str">
        <f t="shared" si="11"/>
        <v/>
      </c>
      <c r="AO54" s="29" t="str">
        <f t="shared" si="11"/>
        <v/>
      </c>
      <c r="AP54" t="str">
        <f t="shared" si="11"/>
        <v/>
      </c>
      <c r="AQ54" t="str">
        <f t="shared" si="11"/>
        <v/>
      </c>
      <c r="AT54" s="13" t="s">
        <v>43</v>
      </c>
      <c r="AU54" t="str">
        <f t="shared" si="13"/>
        <v/>
      </c>
      <c r="AV54" t="str">
        <f t="shared" si="14"/>
        <v/>
      </c>
      <c r="AW54" t="str">
        <f t="shared" si="14"/>
        <v/>
      </c>
      <c r="AX54" t="str">
        <f t="shared" si="14"/>
        <v/>
      </c>
      <c r="AY54" t="str">
        <f t="shared" si="14"/>
        <v/>
      </c>
      <c r="AZ54" t="str">
        <f t="shared" si="14"/>
        <v/>
      </c>
      <c r="BA54" t="str">
        <f t="shared" si="14"/>
        <v/>
      </c>
      <c r="BB54" t="str">
        <f t="shared" si="14"/>
        <v/>
      </c>
      <c r="BC54" t="str">
        <f t="shared" si="14"/>
        <v/>
      </c>
      <c r="BD54" t="str">
        <f t="shared" si="14"/>
        <v/>
      </c>
      <c r="BE54" t="str">
        <f t="shared" si="14"/>
        <v/>
      </c>
      <c r="BF54" t="str">
        <f t="shared" si="14"/>
        <v/>
      </c>
    </row>
    <row r="55" spans="1:58" x14ac:dyDescent="0.25">
      <c r="A55" s="13" t="s">
        <v>280</v>
      </c>
      <c r="B55" t="str">
        <f t="shared" si="10"/>
        <v>N</v>
      </c>
      <c r="C55" t="str">
        <f t="shared" si="10"/>
        <v>N</v>
      </c>
      <c r="D55" t="str">
        <f t="shared" si="10"/>
        <v>N</v>
      </c>
      <c r="E55" t="str">
        <f t="shared" si="10"/>
        <v>N</v>
      </c>
      <c r="F55" t="str">
        <f t="shared" si="10"/>
        <v>N</v>
      </c>
      <c r="G55" t="str">
        <f t="shared" si="10"/>
        <v>N</v>
      </c>
      <c r="H55" t="str">
        <f t="shared" si="10"/>
        <v>N</v>
      </c>
      <c r="I55" t="str">
        <f t="shared" si="10"/>
        <v>N</v>
      </c>
      <c r="J55" t="str">
        <f t="shared" si="10"/>
        <v>N</v>
      </c>
      <c r="K55" t="str">
        <f t="shared" si="10"/>
        <v>N</v>
      </c>
      <c r="L55" t="str">
        <f t="shared" si="10"/>
        <v>N</v>
      </c>
      <c r="M55" t="str">
        <f t="shared" si="10"/>
        <v>N</v>
      </c>
      <c r="P55" s="13" t="s">
        <v>280</v>
      </c>
      <c r="AE55" s="13" t="s">
        <v>280</v>
      </c>
      <c r="AF55" t="str">
        <f t="shared" ref="AF55" si="15">B55</f>
        <v>N</v>
      </c>
      <c r="AG55" t="str">
        <f t="shared" ref="AG55" si="16">C55</f>
        <v>N</v>
      </c>
      <c r="AH55" t="str">
        <f t="shared" ref="AH55" si="17">D55</f>
        <v>N</v>
      </c>
      <c r="AI55" t="str">
        <f t="shared" ref="AI55" si="18">E55</f>
        <v>N</v>
      </c>
      <c r="AJ55" t="str">
        <f t="shared" ref="AJ55" si="19">F55</f>
        <v>N</v>
      </c>
      <c r="AK55" t="str">
        <f t="shared" ref="AK55" si="20">G55</f>
        <v>N</v>
      </c>
      <c r="AL55" t="str">
        <f t="shared" ref="AL55" si="21">H55</f>
        <v>N</v>
      </c>
      <c r="AM55" t="str">
        <f t="shared" ref="AM55" si="22">I55</f>
        <v>N</v>
      </c>
      <c r="AN55" t="str">
        <f t="shared" ref="AN55" si="23">J55</f>
        <v>N</v>
      </c>
      <c r="AO55" s="29" t="str">
        <f t="shared" ref="AO55" si="24">K55</f>
        <v>N</v>
      </c>
      <c r="AP55" t="str">
        <f t="shared" ref="AP55" si="25">L55</f>
        <v>N</v>
      </c>
      <c r="AQ55" t="str">
        <f t="shared" ref="AQ55" si="26">M55</f>
        <v>N</v>
      </c>
      <c r="AT55" s="13" t="s">
        <v>280</v>
      </c>
      <c r="AU55" t="str">
        <f t="shared" si="13"/>
        <v>N</v>
      </c>
      <c r="AV55" t="str">
        <f t="shared" si="14"/>
        <v>N</v>
      </c>
      <c r="AW55" t="str">
        <f t="shared" si="14"/>
        <v>N</v>
      </c>
      <c r="AX55" t="str">
        <f t="shared" si="14"/>
        <v>N</v>
      </c>
      <c r="AY55" t="str">
        <f t="shared" si="14"/>
        <v>N</v>
      </c>
      <c r="AZ55" t="str">
        <f t="shared" si="14"/>
        <v>N</v>
      </c>
      <c r="BA55" t="str">
        <f t="shared" si="14"/>
        <v>N</v>
      </c>
      <c r="BB55" t="str">
        <f t="shared" si="14"/>
        <v>N</v>
      </c>
      <c r="BC55" t="str">
        <f t="shared" si="14"/>
        <v>N</v>
      </c>
      <c r="BD55" t="str">
        <f t="shared" si="14"/>
        <v>N</v>
      </c>
      <c r="BE55" t="str">
        <f t="shared" si="14"/>
        <v>N</v>
      </c>
      <c r="BF55" t="str">
        <f t="shared" si="14"/>
        <v>N</v>
      </c>
    </row>
    <row r="56" spans="1:58" x14ac:dyDescent="0.25">
      <c r="A56" s="13" t="s">
        <v>12</v>
      </c>
      <c r="B56" t="str">
        <f t="shared" si="10"/>
        <v/>
      </c>
      <c r="C56" t="str">
        <f t="shared" si="10"/>
        <v/>
      </c>
      <c r="D56" t="str">
        <f t="shared" si="10"/>
        <v/>
      </c>
      <c r="E56" t="str">
        <f t="shared" si="10"/>
        <v/>
      </c>
      <c r="F56" t="str">
        <f t="shared" si="10"/>
        <v/>
      </c>
      <c r="G56" t="str">
        <f t="shared" si="10"/>
        <v/>
      </c>
      <c r="H56" t="str">
        <f t="shared" si="10"/>
        <v/>
      </c>
      <c r="I56" t="str">
        <f t="shared" si="10"/>
        <v/>
      </c>
      <c r="J56" t="str">
        <f t="shared" si="10"/>
        <v/>
      </c>
      <c r="K56" t="str">
        <f t="shared" si="10"/>
        <v/>
      </c>
      <c r="L56" t="str">
        <f t="shared" si="10"/>
        <v/>
      </c>
      <c r="M56" t="str">
        <f t="shared" si="10"/>
        <v/>
      </c>
      <c r="P56" s="13" t="s">
        <v>12</v>
      </c>
      <c r="AE56" s="13" t="s">
        <v>12</v>
      </c>
      <c r="AF56" t="str">
        <f t="shared" si="11"/>
        <v/>
      </c>
      <c r="AG56" t="str">
        <f t="shared" si="11"/>
        <v/>
      </c>
      <c r="AH56" t="str">
        <f t="shared" si="11"/>
        <v/>
      </c>
      <c r="AI56" t="str">
        <f t="shared" si="11"/>
        <v/>
      </c>
      <c r="AJ56" t="str">
        <f t="shared" si="11"/>
        <v/>
      </c>
      <c r="AK56" t="str">
        <f t="shared" si="11"/>
        <v/>
      </c>
      <c r="AL56" t="str">
        <f t="shared" si="11"/>
        <v/>
      </c>
      <c r="AM56" t="str">
        <f t="shared" si="11"/>
        <v/>
      </c>
      <c r="AN56" t="str">
        <f t="shared" si="11"/>
        <v/>
      </c>
      <c r="AO56" s="29" t="str">
        <f t="shared" si="11"/>
        <v/>
      </c>
      <c r="AP56" t="str">
        <f t="shared" si="11"/>
        <v/>
      </c>
      <c r="AQ56" t="str">
        <f t="shared" si="11"/>
        <v/>
      </c>
      <c r="AT56" s="13" t="s">
        <v>114</v>
      </c>
      <c r="AU56" t="str">
        <f t="shared" si="13"/>
        <v/>
      </c>
      <c r="AV56" t="str">
        <f t="shared" si="14"/>
        <v/>
      </c>
      <c r="AW56" t="str">
        <f t="shared" si="14"/>
        <v/>
      </c>
      <c r="AX56" t="str">
        <f t="shared" si="14"/>
        <v/>
      </c>
      <c r="AY56" t="str">
        <f t="shared" si="14"/>
        <v/>
      </c>
      <c r="AZ56" t="str">
        <f t="shared" si="14"/>
        <v/>
      </c>
      <c r="BA56" t="str">
        <f t="shared" si="14"/>
        <v/>
      </c>
      <c r="BB56" t="str">
        <f t="shared" si="14"/>
        <v/>
      </c>
      <c r="BC56" t="str">
        <f t="shared" si="14"/>
        <v/>
      </c>
      <c r="BD56" t="str">
        <f t="shared" si="14"/>
        <v/>
      </c>
      <c r="BE56" t="str">
        <f t="shared" si="14"/>
        <v/>
      </c>
      <c r="BF56" t="str">
        <f t="shared" si="14"/>
        <v/>
      </c>
    </row>
    <row r="57" spans="1:58" x14ac:dyDescent="0.25">
      <c r="A57" s="13" t="s">
        <v>127</v>
      </c>
      <c r="B57" t="str">
        <f t="shared" si="10"/>
        <v/>
      </c>
      <c r="C57" t="str">
        <f t="shared" si="10"/>
        <v/>
      </c>
      <c r="D57" t="str">
        <f t="shared" si="10"/>
        <v/>
      </c>
      <c r="E57" t="str">
        <f t="shared" si="10"/>
        <v/>
      </c>
      <c r="F57" t="str">
        <f t="shared" si="10"/>
        <v/>
      </c>
      <c r="G57" t="str">
        <f t="shared" si="10"/>
        <v/>
      </c>
      <c r="H57" t="str">
        <f t="shared" si="10"/>
        <v/>
      </c>
      <c r="I57" t="str">
        <f t="shared" si="10"/>
        <v/>
      </c>
      <c r="J57" t="str">
        <f t="shared" si="10"/>
        <v/>
      </c>
      <c r="K57" t="str">
        <f t="shared" si="10"/>
        <v/>
      </c>
      <c r="L57" t="str">
        <f t="shared" si="10"/>
        <v/>
      </c>
      <c r="M57" t="str">
        <f t="shared" si="10"/>
        <v/>
      </c>
      <c r="P57" s="13" t="s">
        <v>127</v>
      </c>
      <c r="AE57" s="13" t="s">
        <v>127</v>
      </c>
      <c r="AF57">
        <f>IF(B57="",0,B57)+Q57</f>
        <v>0</v>
      </c>
      <c r="AG57">
        <f t="shared" ref="AG57" si="27">IF(C57="",0,C57)+R57</f>
        <v>0</v>
      </c>
      <c r="AH57">
        <f t="shared" ref="AH57" si="28">IF(D57="",0,D57)+S57</f>
        <v>0</v>
      </c>
      <c r="AI57">
        <f t="shared" ref="AI57" si="29">IF(E57="",0,E57)+T57</f>
        <v>0</v>
      </c>
      <c r="AJ57">
        <f t="shared" ref="AJ57" si="30">IF(F57="",0,F57)+U57</f>
        <v>0</v>
      </c>
      <c r="AK57">
        <f t="shared" ref="AK57" si="31">IF(G57="",0,G57)+V57</f>
        <v>0</v>
      </c>
      <c r="AL57">
        <f t="shared" ref="AL57" si="32">IF(H57="",0,H57)+W57</f>
        <v>0</v>
      </c>
      <c r="AM57">
        <f t="shared" ref="AM57" si="33">IF(I57="",0,I57)+X57</f>
        <v>0</v>
      </c>
      <c r="AN57">
        <f t="shared" ref="AN57" si="34">IF(J57="",0,J57)+Y57</f>
        <v>0</v>
      </c>
      <c r="AO57" s="29">
        <f t="shared" ref="AO57" si="35">IF(K57="",0,K57)+Z57</f>
        <v>0</v>
      </c>
      <c r="AP57">
        <f t="shared" ref="AP57" si="36">IF(L57="",0,L57)+AA57</f>
        <v>0</v>
      </c>
      <c r="AQ57">
        <f t="shared" ref="AQ57" si="37">IF(M57="",0,M57)+AB57</f>
        <v>0</v>
      </c>
      <c r="AT57" s="13" t="s">
        <v>127</v>
      </c>
      <c r="AU57">
        <f t="shared" ref="AU57" si="38">AF57</f>
        <v>0</v>
      </c>
      <c r="AV57">
        <f t="shared" ref="AV57:AV58" si="39">AG57</f>
        <v>0</v>
      </c>
      <c r="AW57">
        <f t="shared" ref="AW57:AW58" si="40">AH57</f>
        <v>0</v>
      </c>
      <c r="AX57">
        <f t="shared" ref="AX57:AX58" si="41">AI57</f>
        <v>0</v>
      </c>
      <c r="AY57">
        <f t="shared" ref="AY57:AY58" si="42">AJ57</f>
        <v>0</v>
      </c>
      <c r="AZ57">
        <f t="shared" ref="AZ57:AZ58" si="43">AK57</f>
        <v>0</v>
      </c>
      <c r="BA57">
        <f t="shared" ref="BA57:BA58" si="44">AL57</f>
        <v>0</v>
      </c>
      <c r="BB57">
        <f t="shared" ref="BB57:BB58" si="45">AM57</f>
        <v>0</v>
      </c>
      <c r="BC57">
        <f t="shared" ref="BC57:BC58" si="46">AN57</f>
        <v>0</v>
      </c>
      <c r="BD57">
        <f t="shared" ref="BD57:BD58" si="47">AO57</f>
        <v>0</v>
      </c>
      <c r="BE57">
        <f t="shared" ref="BE57:BE58" si="48">AP57</f>
        <v>0</v>
      </c>
      <c r="BF57">
        <f t="shared" ref="BF57:BF58" si="49">AQ57</f>
        <v>0</v>
      </c>
    </row>
    <row r="58" spans="1:58" x14ac:dyDescent="0.25">
      <c r="A58" s="13" t="s">
        <v>128</v>
      </c>
      <c r="B58">
        <f t="shared" si="10"/>
        <v>0</v>
      </c>
      <c r="C58">
        <f t="shared" si="10"/>
        <v>0</v>
      </c>
      <c r="D58">
        <f t="shared" si="10"/>
        <v>0</v>
      </c>
      <c r="E58">
        <f t="shared" si="10"/>
        <v>0</v>
      </c>
      <c r="F58">
        <f t="shared" si="10"/>
        <v>0</v>
      </c>
      <c r="G58">
        <f t="shared" si="10"/>
        <v>0</v>
      </c>
      <c r="H58">
        <f t="shared" si="10"/>
        <v>0</v>
      </c>
      <c r="I58">
        <f t="shared" si="10"/>
        <v>0</v>
      </c>
      <c r="J58">
        <f t="shared" si="10"/>
        <v>0</v>
      </c>
      <c r="K58">
        <f t="shared" si="10"/>
        <v>0</v>
      </c>
      <c r="L58">
        <f t="shared" si="10"/>
        <v>0</v>
      </c>
      <c r="M58">
        <f t="shared" si="10"/>
        <v>0</v>
      </c>
      <c r="P58" s="13" t="s">
        <v>128</v>
      </c>
      <c r="Q58">
        <f t="shared" ref="Q58:AB58" si="50">IF(OR(ISERROR(VLOOKUP($A58,RS_Roster,MATCH(Q$51,RS_Roster_Position,0)+1,FALSE)),VLOOKUP($A58,RS_Roster,MATCH(Q$51,RS_Roster_Position,0)+1,FALSE)=""),0,VLOOKUP($A58,RS_Roster,MATCH(Q$51,RS_Roster_Position,0)+1,FALSE))</f>
        <v>0</v>
      </c>
      <c r="R58">
        <f t="shared" si="50"/>
        <v>0</v>
      </c>
      <c r="S58">
        <f t="shared" si="50"/>
        <v>0</v>
      </c>
      <c r="T58">
        <f t="shared" si="50"/>
        <v>0</v>
      </c>
      <c r="U58">
        <f t="shared" si="50"/>
        <v>0</v>
      </c>
      <c r="V58">
        <f t="shared" si="50"/>
        <v>0</v>
      </c>
      <c r="W58">
        <f t="shared" si="50"/>
        <v>0</v>
      </c>
      <c r="X58">
        <f t="shared" si="50"/>
        <v>0</v>
      </c>
      <c r="Y58">
        <f t="shared" si="50"/>
        <v>0</v>
      </c>
      <c r="Z58">
        <f t="shared" si="50"/>
        <v>0</v>
      </c>
      <c r="AA58">
        <f t="shared" si="50"/>
        <v>0</v>
      </c>
      <c r="AB58">
        <f t="shared" si="50"/>
        <v>0</v>
      </c>
      <c r="AE58" s="13" t="s">
        <v>128</v>
      </c>
      <c r="AF58">
        <f>IF(B58="",0,B58)+Q58</f>
        <v>0</v>
      </c>
      <c r="AG58">
        <f t="shared" ref="AG58:AQ58" si="51">IF(C58="",0,C58)+R58</f>
        <v>0</v>
      </c>
      <c r="AH58">
        <f t="shared" si="51"/>
        <v>0</v>
      </c>
      <c r="AI58">
        <f t="shared" si="51"/>
        <v>0</v>
      </c>
      <c r="AJ58">
        <f t="shared" si="51"/>
        <v>0</v>
      </c>
      <c r="AK58">
        <f t="shared" si="51"/>
        <v>0</v>
      </c>
      <c r="AL58">
        <f t="shared" si="51"/>
        <v>0</v>
      </c>
      <c r="AM58">
        <f t="shared" si="51"/>
        <v>0</v>
      </c>
      <c r="AN58">
        <f t="shared" si="51"/>
        <v>0</v>
      </c>
      <c r="AO58" s="29">
        <f t="shared" si="51"/>
        <v>0</v>
      </c>
      <c r="AP58">
        <f t="shared" si="51"/>
        <v>0</v>
      </c>
      <c r="AQ58">
        <f t="shared" si="51"/>
        <v>0</v>
      </c>
      <c r="AT58" s="13" t="s">
        <v>128</v>
      </c>
      <c r="AU58">
        <f>AF58</f>
        <v>0</v>
      </c>
      <c r="AV58">
        <f t="shared" si="39"/>
        <v>0</v>
      </c>
      <c r="AW58">
        <f t="shared" si="40"/>
        <v>0</v>
      </c>
      <c r="AX58">
        <f t="shared" si="41"/>
        <v>0</v>
      </c>
      <c r="AY58">
        <f t="shared" si="42"/>
        <v>0</v>
      </c>
      <c r="AZ58">
        <f t="shared" si="43"/>
        <v>0</v>
      </c>
      <c r="BA58">
        <f t="shared" si="44"/>
        <v>0</v>
      </c>
      <c r="BB58">
        <f t="shared" si="45"/>
        <v>0</v>
      </c>
      <c r="BC58">
        <f t="shared" si="46"/>
        <v>0</v>
      </c>
      <c r="BD58">
        <f t="shared" si="47"/>
        <v>0</v>
      </c>
      <c r="BE58">
        <f t="shared" si="48"/>
        <v>0</v>
      </c>
      <c r="BF58">
        <f t="shared" si="49"/>
        <v>0</v>
      </c>
    </row>
    <row r="59" spans="1:58" x14ac:dyDescent="0.25">
      <c r="A59" s="13" t="s">
        <v>39</v>
      </c>
      <c r="B59" t="str">
        <f t="shared" si="10"/>
        <v>0 / 0</v>
      </c>
      <c r="C59">
        <f t="shared" si="10"/>
        <v>0</v>
      </c>
      <c r="D59">
        <f t="shared" si="10"/>
        <v>0</v>
      </c>
      <c r="E59">
        <f t="shared" si="10"/>
        <v>0</v>
      </c>
      <c r="F59">
        <f t="shared" si="10"/>
        <v>0</v>
      </c>
      <c r="G59">
        <f t="shared" si="10"/>
        <v>0</v>
      </c>
      <c r="H59">
        <f t="shared" si="10"/>
        <v>0</v>
      </c>
      <c r="I59">
        <f t="shared" si="10"/>
        <v>0</v>
      </c>
      <c r="J59">
        <f t="shared" si="10"/>
        <v>0</v>
      </c>
      <c r="K59">
        <f t="shared" si="10"/>
        <v>0</v>
      </c>
      <c r="L59">
        <f t="shared" si="10"/>
        <v>0</v>
      </c>
      <c r="M59">
        <f t="shared" si="10"/>
        <v>0</v>
      </c>
      <c r="P59" s="13" t="s">
        <v>39</v>
      </c>
      <c r="AE59" s="13" t="s">
        <v>39</v>
      </c>
      <c r="AF59" t="str">
        <f t="shared" ref="AF59:AQ60" si="52">B59</f>
        <v>0 / 0</v>
      </c>
      <c r="AG59">
        <f t="shared" si="52"/>
        <v>0</v>
      </c>
      <c r="AH59">
        <f t="shared" si="52"/>
        <v>0</v>
      </c>
      <c r="AI59">
        <f t="shared" si="52"/>
        <v>0</v>
      </c>
      <c r="AJ59">
        <f t="shared" si="52"/>
        <v>0</v>
      </c>
      <c r="AK59">
        <f t="shared" si="52"/>
        <v>0</v>
      </c>
      <c r="AL59">
        <f t="shared" si="52"/>
        <v>0</v>
      </c>
      <c r="AM59">
        <f t="shared" si="52"/>
        <v>0</v>
      </c>
      <c r="AN59">
        <f t="shared" si="52"/>
        <v>0</v>
      </c>
      <c r="AO59" s="29">
        <f t="shared" si="52"/>
        <v>0</v>
      </c>
      <c r="AP59">
        <f t="shared" si="52"/>
        <v>0</v>
      </c>
      <c r="AQ59">
        <f t="shared" si="52"/>
        <v>0</v>
      </c>
      <c r="AT59" s="13" t="s">
        <v>39</v>
      </c>
      <c r="AU59" t="str">
        <f t="shared" si="13"/>
        <v>0 / 0</v>
      </c>
      <c r="AV59">
        <f t="shared" ref="AV59:BF60" si="53">AG59</f>
        <v>0</v>
      </c>
      <c r="AW59">
        <f t="shared" si="53"/>
        <v>0</v>
      </c>
      <c r="AX59">
        <f t="shared" si="53"/>
        <v>0</v>
      </c>
      <c r="AY59">
        <f t="shared" si="53"/>
        <v>0</v>
      </c>
      <c r="AZ59">
        <f t="shared" si="53"/>
        <v>0</v>
      </c>
      <c r="BA59">
        <f t="shared" si="53"/>
        <v>0</v>
      </c>
      <c r="BB59">
        <f t="shared" si="53"/>
        <v>0</v>
      </c>
      <c r="BC59">
        <f t="shared" si="53"/>
        <v>0</v>
      </c>
      <c r="BD59">
        <f t="shared" si="53"/>
        <v>0</v>
      </c>
      <c r="BE59">
        <f t="shared" si="53"/>
        <v>0</v>
      </c>
      <c r="BF59">
        <f t="shared" si="53"/>
        <v>0</v>
      </c>
    </row>
    <row r="60" spans="1:58" x14ac:dyDescent="0.25">
      <c r="A60" s="13" t="s">
        <v>45</v>
      </c>
      <c r="B60" t="str">
        <f t="shared" si="10"/>
        <v>Uninjured</v>
      </c>
      <c r="C60" t="str">
        <f t="shared" si="10"/>
        <v>Uninjured</v>
      </c>
      <c r="D60" t="str">
        <f t="shared" si="10"/>
        <v>Uninjured</v>
      </c>
      <c r="E60" t="str">
        <f t="shared" si="10"/>
        <v>Uninjured</v>
      </c>
      <c r="F60" t="str">
        <f t="shared" si="10"/>
        <v>Uninjured</v>
      </c>
      <c r="G60" t="str">
        <f t="shared" si="10"/>
        <v>Uninjured</v>
      </c>
      <c r="H60" t="str">
        <f t="shared" si="10"/>
        <v>Uninjured</v>
      </c>
      <c r="I60" t="str">
        <f t="shared" si="10"/>
        <v>Uninjured</v>
      </c>
      <c r="J60" t="str">
        <f t="shared" si="10"/>
        <v>Uninjured</v>
      </c>
      <c r="K60" t="str">
        <f t="shared" si="10"/>
        <v>Uninjured</v>
      </c>
      <c r="L60" t="str">
        <f t="shared" si="10"/>
        <v>Uninjured</v>
      </c>
      <c r="M60" t="str">
        <f t="shared" si="10"/>
        <v>Uninjured</v>
      </c>
      <c r="P60" s="13" t="s">
        <v>45</v>
      </c>
      <c r="AE60" s="13" t="s">
        <v>45</v>
      </c>
      <c r="AF60" t="str">
        <f t="shared" si="52"/>
        <v>Uninjured</v>
      </c>
      <c r="AG60" t="str">
        <f t="shared" si="52"/>
        <v>Uninjured</v>
      </c>
      <c r="AH60" t="str">
        <f t="shared" si="52"/>
        <v>Uninjured</v>
      </c>
      <c r="AI60" t="str">
        <f t="shared" si="52"/>
        <v>Uninjured</v>
      </c>
      <c r="AJ60" t="str">
        <f t="shared" si="52"/>
        <v>Uninjured</v>
      </c>
      <c r="AK60" t="str">
        <f t="shared" si="52"/>
        <v>Uninjured</v>
      </c>
      <c r="AL60" t="str">
        <f t="shared" si="52"/>
        <v>Uninjured</v>
      </c>
      <c r="AM60" t="str">
        <f t="shared" si="52"/>
        <v>Uninjured</v>
      </c>
      <c r="AN60" t="str">
        <f t="shared" si="52"/>
        <v>Uninjured</v>
      </c>
      <c r="AO60" s="29" t="str">
        <f t="shared" si="52"/>
        <v>Uninjured</v>
      </c>
      <c r="AP60" t="str">
        <f t="shared" si="52"/>
        <v>Uninjured</v>
      </c>
      <c r="AQ60" t="str">
        <f t="shared" si="52"/>
        <v>Uninjured</v>
      </c>
      <c r="AT60" s="13" t="s">
        <v>45</v>
      </c>
      <c r="AU60" t="str">
        <f t="shared" si="13"/>
        <v>Uninjured</v>
      </c>
      <c r="AV60" t="str">
        <f t="shared" si="53"/>
        <v>Uninjured</v>
      </c>
      <c r="AW60" t="str">
        <f t="shared" si="53"/>
        <v>Uninjured</v>
      </c>
      <c r="AX60" t="str">
        <f t="shared" si="53"/>
        <v>Uninjured</v>
      </c>
      <c r="AY60" t="str">
        <f t="shared" si="53"/>
        <v>Uninjured</v>
      </c>
      <c r="AZ60" t="str">
        <f t="shared" si="53"/>
        <v>Uninjured</v>
      </c>
      <c r="BA60" t="str">
        <f t="shared" si="53"/>
        <v>Uninjured</v>
      </c>
      <c r="BB60" t="str">
        <f t="shared" si="53"/>
        <v>Uninjured</v>
      </c>
      <c r="BC60" t="str">
        <f t="shared" si="53"/>
        <v>Uninjured</v>
      </c>
      <c r="BD60" t="str">
        <f t="shared" si="53"/>
        <v>Uninjured</v>
      </c>
      <c r="BE60" t="str">
        <f t="shared" si="53"/>
        <v>Uninjured</v>
      </c>
      <c r="BF60" t="str">
        <f t="shared" si="53"/>
        <v>Uninjured</v>
      </c>
    </row>
    <row r="61" spans="1:58" x14ac:dyDescent="0.25">
      <c r="A61" s="13"/>
      <c r="P61" s="13"/>
      <c r="AE61" s="28" t="s">
        <v>238</v>
      </c>
      <c r="AT61" s="28" t="s">
        <v>238</v>
      </c>
      <c r="AU61" t="str">
        <f>IF(COUNTBLANK(AU62:AU66)=5,"",MID(CONCATENATE(AU62,AU63,AU64,AU65,AU66),1,LEN(CONCATENATE(AU62,AU63,AU64,AU65,AU66))-2))</f>
        <v/>
      </c>
      <c r="AV61" t="str">
        <f>IF(COUNTBLANK(AV62:AV66)=5,"",MID(CONCATENATE(AV62,AV63,AV64,AV65,AV66),1,LEN(CONCATENATE(AV62,AV63,AV64,AV65,AV66))-2))</f>
        <v/>
      </c>
      <c r="AW61" t="str">
        <f t="shared" ref="AW61:BF61" si="54">IF(COUNTBLANK(AW62:AW66)=5,"",MID(CONCATENATE(AW62,AW63,AW64,AW65,AW66),1,LEN(CONCATENATE(AW62,AW63,AW64,AW65,AW66))-2))</f>
        <v/>
      </c>
      <c r="AX61" t="str">
        <f t="shared" si="54"/>
        <v/>
      </c>
      <c r="AY61" t="str">
        <f t="shared" si="54"/>
        <v/>
      </c>
      <c r="AZ61" t="str">
        <f t="shared" si="54"/>
        <v/>
      </c>
      <c r="BA61" t="str">
        <f t="shared" si="54"/>
        <v/>
      </c>
      <c r="BB61" t="str">
        <f t="shared" si="54"/>
        <v/>
      </c>
      <c r="BC61" t="str">
        <f t="shared" si="54"/>
        <v/>
      </c>
      <c r="BD61" t="str">
        <f t="shared" si="54"/>
        <v/>
      </c>
      <c r="BE61" t="str">
        <f t="shared" si="54"/>
        <v/>
      </c>
      <c r="BF61" t="str">
        <f t="shared" si="54"/>
        <v/>
      </c>
    </row>
    <row r="62" spans="1:58" x14ac:dyDescent="0.25">
      <c r="A62" t="s">
        <v>5</v>
      </c>
      <c r="B62" t="str">
        <f t="shared" ref="B62:M67" si="55">IF(OR(ISERROR(VLOOKUP($A62,RS_Roster,MATCH(B$51,RS_Roster_Position,0),FALSE)),VLOOKUP($A62,RS_Roster,MATCH(B$51,RS_Roster_Position,0),FALSE)=""),"",VLOOKUP($A62,RS_Roster,MATCH(B$51,RS_Roster_Position,0),FALSE))</f>
        <v/>
      </c>
      <c r="C62" t="str">
        <f t="shared" si="55"/>
        <v/>
      </c>
      <c r="D62" t="str">
        <f t="shared" si="55"/>
        <v/>
      </c>
      <c r="E62" t="str">
        <f t="shared" si="55"/>
        <v/>
      </c>
      <c r="F62" t="str">
        <f t="shared" si="55"/>
        <v/>
      </c>
      <c r="G62" t="str">
        <f t="shared" si="55"/>
        <v/>
      </c>
      <c r="H62" t="str">
        <f t="shared" si="55"/>
        <v/>
      </c>
      <c r="I62" t="str">
        <f t="shared" si="55"/>
        <v/>
      </c>
      <c r="J62" t="str">
        <f t="shared" si="55"/>
        <v/>
      </c>
      <c r="K62" t="str">
        <f t="shared" si="55"/>
        <v/>
      </c>
      <c r="L62" t="str">
        <f t="shared" si="55"/>
        <v/>
      </c>
      <c r="M62" t="str">
        <f t="shared" si="55"/>
        <v/>
      </c>
      <c r="P62" t="s">
        <v>5</v>
      </c>
      <c r="Q62">
        <f t="shared" ref="Q62:AB70" si="56">IF(OR(ISERROR(VLOOKUP($A62,RS_Roster,MATCH(Q$51,RS_Roster_Position,0)+1,FALSE)),VLOOKUP($A62,RS_Roster,MATCH(Q$51,RS_Roster_Position,0)+1,FALSE)=""),0,VLOOKUP($A62,RS_Roster,MATCH(Q$51,RS_Roster_Position,0)+1,FALSE))</f>
        <v>0</v>
      </c>
      <c r="R62">
        <f t="shared" si="56"/>
        <v>0</v>
      </c>
      <c r="S62">
        <f t="shared" si="56"/>
        <v>0</v>
      </c>
      <c r="T62">
        <f t="shared" si="56"/>
        <v>0</v>
      </c>
      <c r="U62">
        <f t="shared" si="56"/>
        <v>0</v>
      </c>
      <c r="V62">
        <f t="shared" si="56"/>
        <v>0</v>
      </c>
      <c r="W62">
        <f t="shared" si="56"/>
        <v>0</v>
      </c>
      <c r="X62">
        <f t="shared" si="56"/>
        <v>0</v>
      </c>
      <c r="Y62">
        <f t="shared" si="56"/>
        <v>0</v>
      </c>
      <c r="Z62">
        <f t="shared" si="56"/>
        <v>0</v>
      </c>
      <c r="AA62">
        <f t="shared" si="56"/>
        <v>0</v>
      </c>
      <c r="AB62">
        <f t="shared" si="56"/>
        <v>0</v>
      </c>
      <c r="AE62" t="s">
        <v>5</v>
      </c>
      <c r="AF62" t="str">
        <f t="shared" ref="AF62:AQ66" si="57">IF(ISERROR(VLOOKUP(IF(OR(ISERROR(B62),B62=""),"",VLOOKUP(IF(ISERROR(SEARCH("(A)",B62,1)),B62,MID(B62,1,SEARCH("(A)",B62,1)-2)),Info_Die_Types_Data,2,FALSE))+Q62,Info_Die_Types_Conversion,2,FALSE)),"",$AE62&amp;" "&amp;VLOOKUP(IF(OR(ISERROR(B62),B62=""),"",VLOOKUP(IF(ISERROR(SEARCH("(A)",B62,1)),B62,MID(B62,1,SEARCH("(A)",B62,1)-2)),Info_Die_Types_Data,2,FALSE))+Q62,Info_Die_Types_Conversion,2,FALSE)&amp;IF(ISERROR(SEARCH("(A)",B62,1)),""," (A)")&amp;", ")</f>
        <v/>
      </c>
      <c r="AG62" t="str">
        <f t="shared" si="57"/>
        <v/>
      </c>
      <c r="AH62" t="str">
        <f t="shared" si="57"/>
        <v/>
      </c>
      <c r="AI62" t="str">
        <f t="shared" si="57"/>
        <v/>
      </c>
      <c r="AJ62" t="str">
        <f t="shared" si="57"/>
        <v/>
      </c>
      <c r="AK62" t="str">
        <f t="shared" si="57"/>
        <v/>
      </c>
      <c r="AL62" t="str">
        <f t="shared" si="57"/>
        <v/>
      </c>
      <c r="AM62" t="str">
        <f t="shared" si="57"/>
        <v/>
      </c>
      <c r="AN62" t="str">
        <f t="shared" si="57"/>
        <v/>
      </c>
      <c r="AO62" s="29" t="str">
        <f t="shared" si="57"/>
        <v/>
      </c>
      <c r="AP62" t="str">
        <f t="shared" si="57"/>
        <v/>
      </c>
      <c r="AQ62" t="str">
        <f t="shared" si="57"/>
        <v/>
      </c>
      <c r="AT62" t="s">
        <v>5</v>
      </c>
      <c r="AU62" t="str">
        <f t="shared" si="13"/>
        <v/>
      </c>
      <c r="AV62" t="str">
        <f t="shared" ref="AV62:AV66" si="58">AG62</f>
        <v/>
      </c>
      <c r="AW62" t="str">
        <f t="shared" ref="AW62:AW66" si="59">AH62</f>
        <v/>
      </c>
      <c r="AX62" t="str">
        <f t="shared" ref="AX62:AX66" si="60">AI62</f>
        <v/>
      </c>
      <c r="AY62" t="str">
        <f t="shared" ref="AY62:AY66" si="61">AJ62</f>
        <v/>
      </c>
      <c r="AZ62" t="str">
        <f t="shared" ref="AZ62:AZ66" si="62">AK62</f>
        <v/>
      </c>
      <c r="BA62" t="str">
        <f t="shared" ref="BA62:BA66" si="63">AL62</f>
        <v/>
      </c>
      <c r="BB62" t="str">
        <f t="shared" ref="BB62:BB66" si="64">AM62</f>
        <v/>
      </c>
      <c r="BC62" t="str">
        <f t="shared" ref="BC62:BC66" si="65">AN62</f>
        <v/>
      </c>
      <c r="BD62" t="str">
        <f t="shared" ref="BD62:BD66" si="66">AO62</f>
        <v/>
      </c>
      <c r="BE62" t="str">
        <f t="shared" ref="BE62:BE66" si="67">AP62</f>
        <v/>
      </c>
      <c r="BF62" t="str">
        <f t="shared" ref="BF62:BF66" si="68">AQ62</f>
        <v/>
      </c>
    </row>
    <row r="63" spans="1:58" x14ac:dyDescent="0.25">
      <c r="A63" t="s">
        <v>9</v>
      </c>
      <c r="B63" t="str">
        <f t="shared" si="55"/>
        <v/>
      </c>
      <c r="C63" t="str">
        <f t="shared" si="55"/>
        <v/>
      </c>
      <c r="D63" t="str">
        <f t="shared" si="55"/>
        <v/>
      </c>
      <c r="E63" t="str">
        <f t="shared" si="55"/>
        <v/>
      </c>
      <c r="F63" t="str">
        <f t="shared" si="55"/>
        <v/>
      </c>
      <c r="G63" t="str">
        <f t="shared" si="55"/>
        <v/>
      </c>
      <c r="H63" t="str">
        <f t="shared" si="55"/>
        <v/>
      </c>
      <c r="I63" t="str">
        <f t="shared" si="55"/>
        <v/>
      </c>
      <c r="J63" t="str">
        <f t="shared" si="55"/>
        <v/>
      </c>
      <c r="K63" t="str">
        <f t="shared" si="55"/>
        <v/>
      </c>
      <c r="L63" t="str">
        <f t="shared" si="55"/>
        <v/>
      </c>
      <c r="M63" t="str">
        <f t="shared" si="55"/>
        <v/>
      </c>
      <c r="P63" t="s">
        <v>9</v>
      </c>
      <c r="Q63">
        <f t="shared" si="56"/>
        <v>0</v>
      </c>
      <c r="R63">
        <f t="shared" si="56"/>
        <v>0</v>
      </c>
      <c r="S63">
        <f t="shared" si="56"/>
        <v>0</v>
      </c>
      <c r="T63">
        <f t="shared" si="56"/>
        <v>0</v>
      </c>
      <c r="U63">
        <f t="shared" si="56"/>
        <v>0</v>
      </c>
      <c r="V63">
        <f t="shared" si="56"/>
        <v>0</v>
      </c>
      <c r="W63">
        <f t="shared" si="56"/>
        <v>0</v>
      </c>
      <c r="X63">
        <f t="shared" si="56"/>
        <v>0</v>
      </c>
      <c r="Y63">
        <f t="shared" si="56"/>
        <v>0</v>
      </c>
      <c r="Z63">
        <f t="shared" si="56"/>
        <v>0</v>
      </c>
      <c r="AA63">
        <f t="shared" si="56"/>
        <v>0</v>
      </c>
      <c r="AB63">
        <f t="shared" si="56"/>
        <v>0</v>
      </c>
      <c r="AE63" t="s">
        <v>9</v>
      </c>
      <c r="AF63" t="str">
        <f t="shared" si="57"/>
        <v/>
      </c>
      <c r="AG63" t="str">
        <f t="shared" si="57"/>
        <v/>
      </c>
      <c r="AH63" t="str">
        <f t="shared" si="57"/>
        <v/>
      </c>
      <c r="AI63" t="str">
        <f t="shared" si="57"/>
        <v/>
      </c>
      <c r="AJ63" t="str">
        <f t="shared" si="57"/>
        <v/>
      </c>
      <c r="AK63" t="str">
        <f t="shared" si="57"/>
        <v/>
      </c>
      <c r="AL63" t="str">
        <f t="shared" si="57"/>
        <v/>
      </c>
      <c r="AM63" t="str">
        <f t="shared" si="57"/>
        <v/>
      </c>
      <c r="AN63" t="str">
        <f t="shared" si="57"/>
        <v/>
      </c>
      <c r="AO63" s="29" t="str">
        <f t="shared" si="57"/>
        <v/>
      </c>
      <c r="AP63" t="str">
        <f t="shared" si="57"/>
        <v/>
      </c>
      <c r="AQ63" t="str">
        <f t="shared" si="57"/>
        <v/>
      </c>
      <c r="AT63" t="s">
        <v>9</v>
      </c>
      <c r="AU63" t="str">
        <f t="shared" si="13"/>
        <v/>
      </c>
      <c r="AV63" t="str">
        <f t="shared" si="58"/>
        <v/>
      </c>
      <c r="AW63" t="str">
        <f t="shared" si="59"/>
        <v/>
      </c>
      <c r="AX63" t="str">
        <f t="shared" si="60"/>
        <v/>
      </c>
      <c r="AY63" t="str">
        <f t="shared" si="61"/>
        <v/>
      </c>
      <c r="AZ63" t="str">
        <f t="shared" si="62"/>
        <v/>
      </c>
      <c r="BA63" t="str">
        <f t="shared" si="63"/>
        <v/>
      </c>
      <c r="BB63" t="str">
        <f t="shared" si="64"/>
        <v/>
      </c>
      <c r="BC63" t="str">
        <f t="shared" si="65"/>
        <v/>
      </c>
      <c r="BD63" t="str">
        <f t="shared" si="66"/>
        <v/>
      </c>
      <c r="BE63" t="str">
        <f t="shared" si="67"/>
        <v/>
      </c>
      <c r="BF63" t="str">
        <f t="shared" si="68"/>
        <v/>
      </c>
    </row>
    <row r="64" spans="1:58" x14ac:dyDescent="0.25">
      <c r="A64" t="s">
        <v>10</v>
      </c>
      <c r="B64" t="str">
        <f t="shared" si="55"/>
        <v/>
      </c>
      <c r="C64" t="str">
        <f t="shared" si="55"/>
        <v/>
      </c>
      <c r="D64" t="str">
        <f t="shared" si="55"/>
        <v/>
      </c>
      <c r="E64" t="str">
        <f t="shared" si="55"/>
        <v/>
      </c>
      <c r="F64" t="str">
        <f t="shared" si="55"/>
        <v/>
      </c>
      <c r="G64" t="str">
        <f t="shared" si="55"/>
        <v/>
      </c>
      <c r="H64" t="str">
        <f t="shared" si="55"/>
        <v/>
      </c>
      <c r="I64" t="str">
        <f t="shared" si="55"/>
        <v/>
      </c>
      <c r="J64" t="str">
        <f t="shared" si="55"/>
        <v/>
      </c>
      <c r="K64" t="str">
        <f t="shared" si="55"/>
        <v/>
      </c>
      <c r="L64" t="str">
        <f t="shared" si="55"/>
        <v/>
      </c>
      <c r="M64" t="str">
        <f t="shared" si="55"/>
        <v/>
      </c>
      <c r="P64" t="s">
        <v>10</v>
      </c>
      <c r="Q64">
        <f t="shared" si="56"/>
        <v>0</v>
      </c>
      <c r="R64">
        <f t="shared" si="56"/>
        <v>0</v>
      </c>
      <c r="S64">
        <f t="shared" si="56"/>
        <v>0</v>
      </c>
      <c r="T64">
        <f t="shared" si="56"/>
        <v>0</v>
      </c>
      <c r="U64">
        <f t="shared" si="56"/>
        <v>0</v>
      </c>
      <c r="V64">
        <f t="shared" si="56"/>
        <v>0</v>
      </c>
      <c r="W64">
        <f t="shared" si="56"/>
        <v>0</v>
      </c>
      <c r="X64">
        <f t="shared" si="56"/>
        <v>0</v>
      </c>
      <c r="Y64">
        <f t="shared" si="56"/>
        <v>0</v>
      </c>
      <c r="Z64">
        <f t="shared" si="56"/>
        <v>0</v>
      </c>
      <c r="AA64">
        <f t="shared" si="56"/>
        <v>0</v>
      </c>
      <c r="AB64">
        <f t="shared" si="56"/>
        <v>0</v>
      </c>
      <c r="AE64" t="s">
        <v>10</v>
      </c>
      <c r="AF64" t="str">
        <f t="shared" si="57"/>
        <v/>
      </c>
      <c r="AG64" t="str">
        <f t="shared" si="57"/>
        <v/>
      </c>
      <c r="AH64" t="str">
        <f t="shared" si="57"/>
        <v/>
      </c>
      <c r="AI64" t="str">
        <f t="shared" si="57"/>
        <v/>
      </c>
      <c r="AJ64" t="str">
        <f t="shared" si="57"/>
        <v/>
      </c>
      <c r="AK64" t="str">
        <f t="shared" si="57"/>
        <v/>
      </c>
      <c r="AL64" t="str">
        <f t="shared" si="57"/>
        <v/>
      </c>
      <c r="AM64" t="str">
        <f t="shared" si="57"/>
        <v/>
      </c>
      <c r="AN64" t="str">
        <f t="shared" si="57"/>
        <v/>
      </c>
      <c r="AO64" s="29" t="str">
        <f t="shared" si="57"/>
        <v/>
      </c>
      <c r="AP64" t="str">
        <f t="shared" si="57"/>
        <v/>
      </c>
      <c r="AQ64" t="str">
        <f t="shared" si="57"/>
        <v/>
      </c>
      <c r="AT64" t="s">
        <v>10</v>
      </c>
      <c r="AU64" t="str">
        <f t="shared" si="13"/>
        <v/>
      </c>
      <c r="AV64" t="str">
        <f t="shared" si="58"/>
        <v/>
      </c>
      <c r="AW64" t="str">
        <f t="shared" si="59"/>
        <v/>
      </c>
      <c r="AX64" t="str">
        <f t="shared" si="60"/>
        <v/>
      </c>
      <c r="AY64" t="str">
        <f t="shared" si="61"/>
        <v/>
      </c>
      <c r="AZ64" t="str">
        <f t="shared" si="62"/>
        <v/>
      </c>
      <c r="BA64" t="str">
        <f t="shared" si="63"/>
        <v/>
      </c>
      <c r="BB64" t="str">
        <f t="shared" si="64"/>
        <v/>
      </c>
      <c r="BC64" t="str">
        <f t="shared" si="65"/>
        <v/>
      </c>
      <c r="BD64" t="str">
        <f t="shared" si="66"/>
        <v/>
      </c>
      <c r="BE64" t="str">
        <f t="shared" si="67"/>
        <v/>
      </c>
      <c r="BF64" t="str">
        <f t="shared" si="68"/>
        <v/>
      </c>
    </row>
    <row r="65" spans="1:58" x14ac:dyDescent="0.25">
      <c r="A65" t="s">
        <v>6</v>
      </c>
      <c r="B65" t="str">
        <f t="shared" si="55"/>
        <v/>
      </c>
      <c r="C65" t="str">
        <f t="shared" si="55"/>
        <v/>
      </c>
      <c r="D65" t="str">
        <f t="shared" si="55"/>
        <v/>
      </c>
      <c r="E65" t="str">
        <f t="shared" si="55"/>
        <v/>
      </c>
      <c r="F65" t="str">
        <f t="shared" si="55"/>
        <v/>
      </c>
      <c r="G65" t="str">
        <f t="shared" si="55"/>
        <v/>
      </c>
      <c r="H65" t="str">
        <f t="shared" si="55"/>
        <v/>
      </c>
      <c r="I65" t="str">
        <f t="shared" si="55"/>
        <v/>
      </c>
      <c r="J65" t="str">
        <f t="shared" si="55"/>
        <v/>
      </c>
      <c r="K65" t="str">
        <f t="shared" si="55"/>
        <v/>
      </c>
      <c r="L65" t="str">
        <f t="shared" si="55"/>
        <v/>
      </c>
      <c r="M65" t="str">
        <f t="shared" si="55"/>
        <v/>
      </c>
      <c r="P65" t="s">
        <v>6</v>
      </c>
      <c r="Q65">
        <f t="shared" si="56"/>
        <v>0</v>
      </c>
      <c r="R65">
        <f t="shared" si="56"/>
        <v>0</v>
      </c>
      <c r="S65">
        <f t="shared" si="56"/>
        <v>0</v>
      </c>
      <c r="T65">
        <f t="shared" si="56"/>
        <v>0</v>
      </c>
      <c r="U65">
        <f t="shared" si="56"/>
        <v>0</v>
      </c>
      <c r="V65">
        <f t="shared" si="56"/>
        <v>0</v>
      </c>
      <c r="W65">
        <f t="shared" si="56"/>
        <v>0</v>
      </c>
      <c r="X65">
        <f t="shared" si="56"/>
        <v>0</v>
      </c>
      <c r="Y65">
        <f t="shared" si="56"/>
        <v>0</v>
      </c>
      <c r="Z65">
        <f t="shared" si="56"/>
        <v>0</v>
      </c>
      <c r="AA65">
        <f t="shared" si="56"/>
        <v>0</v>
      </c>
      <c r="AB65">
        <f t="shared" si="56"/>
        <v>0</v>
      </c>
      <c r="AE65" t="s">
        <v>6</v>
      </c>
      <c r="AF65" t="str">
        <f t="shared" si="57"/>
        <v/>
      </c>
      <c r="AG65" t="str">
        <f t="shared" si="57"/>
        <v/>
      </c>
      <c r="AH65" t="str">
        <f t="shared" si="57"/>
        <v/>
      </c>
      <c r="AI65" t="str">
        <f t="shared" si="57"/>
        <v/>
      </c>
      <c r="AJ65" t="str">
        <f t="shared" si="57"/>
        <v/>
      </c>
      <c r="AK65" t="str">
        <f t="shared" si="57"/>
        <v/>
      </c>
      <c r="AL65" t="str">
        <f t="shared" si="57"/>
        <v/>
      </c>
      <c r="AM65" t="str">
        <f t="shared" si="57"/>
        <v/>
      </c>
      <c r="AN65" t="str">
        <f t="shared" si="57"/>
        <v/>
      </c>
      <c r="AO65" s="29" t="str">
        <f t="shared" si="57"/>
        <v/>
      </c>
      <c r="AP65" t="str">
        <f t="shared" si="57"/>
        <v/>
      </c>
      <c r="AQ65" t="str">
        <f t="shared" si="57"/>
        <v/>
      </c>
      <c r="AT65" t="s">
        <v>6</v>
      </c>
      <c r="AU65" t="str">
        <f t="shared" si="13"/>
        <v/>
      </c>
      <c r="AV65" t="str">
        <f t="shared" si="58"/>
        <v/>
      </c>
      <c r="AW65" t="str">
        <f t="shared" si="59"/>
        <v/>
      </c>
      <c r="AX65" t="str">
        <f t="shared" si="60"/>
        <v/>
      </c>
      <c r="AY65" t="str">
        <f t="shared" si="61"/>
        <v/>
      </c>
      <c r="AZ65" t="str">
        <f t="shared" si="62"/>
        <v/>
      </c>
      <c r="BA65" t="str">
        <f t="shared" si="63"/>
        <v/>
      </c>
      <c r="BB65" t="str">
        <f t="shared" si="64"/>
        <v/>
      </c>
      <c r="BC65" t="str">
        <f t="shared" si="65"/>
        <v/>
      </c>
      <c r="BD65" t="str">
        <f t="shared" si="66"/>
        <v/>
      </c>
      <c r="BE65" t="str">
        <f t="shared" si="67"/>
        <v/>
      </c>
      <c r="BF65" t="str">
        <f t="shared" si="68"/>
        <v/>
      </c>
    </row>
    <row r="66" spans="1:58" x14ac:dyDescent="0.25">
      <c r="A66" t="s">
        <v>11</v>
      </c>
      <c r="B66" t="str">
        <f t="shared" si="55"/>
        <v/>
      </c>
      <c r="C66" t="str">
        <f t="shared" si="55"/>
        <v/>
      </c>
      <c r="D66" t="str">
        <f t="shared" si="55"/>
        <v/>
      </c>
      <c r="E66" t="str">
        <f t="shared" si="55"/>
        <v/>
      </c>
      <c r="F66" t="str">
        <f t="shared" si="55"/>
        <v/>
      </c>
      <c r="G66" t="str">
        <f t="shared" si="55"/>
        <v/>
      </c>
      <c r="H66" t="str">
        <f t="shared" si="55"/>
        <v/>
      </c>
      <c r="I66" t="str">
        <f t="shared" si="55"/>
        <v/>
      </c>
      <c r="J66" t="str">
        <f t="shared" si="55"/>
        <v/>
      </c>
      <c r="K66" t="str">
        <f t="shared" si="55"/>
        <v/>
      </c>
      <c r="L66" t="str">
        <f t="shared" si="55"/>
        <v/>
      </c>
      <c r="M66" t="str">
        <f t="shared" si="55"/>
        <v/>
      </c>
      <c r="P66" t="s">
        <v>11</v>
      </c>
      <c r="Q66">
        <f t="shared" si="56"/>
        <v>0</v>
      </c>
      <c r="R66">
        <f t="shared" si="56"/>
        <v>0</v>
      </c>
      <c r="S66">
        <f t="shared" si="56"/>
        <v>0</v>
      </c>
      <c r="T66">
        <f t="shared" si="56"/>
        <v>0</v>
      </c>
      <c r="U66">
        <f t="shared" si="56"/>
        <v>0</v>
      </c>
      <c r="V66">
        <f t="shared" si="56"/>
        <v>0</v>
      </c>
      <c r="W66">
        <f t="shared" si="56"/>
        <v>0</v>
      </c>
      <c r="X66">
        <f t="shared" si="56"/>
        <v>0</v>
      </c>
      <c r="Y66">
        <f t="shared" si="56"/>
        <v>0</v>
      </c>
      <c r="Z66">
        <f t="shared" si="56"/>
        <v>0</v>
      </c>
      <c r="AA66">
        <f t="shared" si="56"/>
        <v>0</v>
      </c>
      <c r="AB66">
        <f t="shared" si="56"/>
        <v>0</v>
      </c>
      <c r="AE66" t="s">
        <v>11</v>
      </c>
      <c r="AF66" t="str">
        <f t="shared" si="57"/>
        <v/>
      </c>
      <c r="AG66" t="str">
        <f t="shared" si="57"/>
        <v/>
      </c>
      <c r="AH66" t="str">
        <f t="shared" si="57"/>
        <v/>
      </c>
      <c r="AI66" t="str">
        <f t="shared" si="57"/>
        <v/>
      </c>
      <c r="AJ66" t="str">
        <f t="shared" si="57"/>
        <v/>
      </c>
      <c r="AK66" t="str">
        <f t="shared" si="57"/>
        <v/>
      </c>
      <c r="AL66" t="str">
        <f t="shared" si="57"/>
        <v/>
      </c>
      <c r="AM66" t="str">
        <f t="shared" si="57"/>
        <v/>
      </c>
      <c r="AN66" t="str">
        <f t="shared" si="57"/>
        <v/>
      </c>
      <c r="AO66" s="29" t="str">
        <f t="shared" si="57"/>
        <v/>
      </c>
      <c r="AP66" t="str">
        <f t="shared" si="57"/>
        <v/>
      </c>
      <c r="AQ66" t="str">
        <f t="shared" si="57"/>
        <v/>
      </c>
      <c r="AT66" t="s">
        <v>11</v>
      </c>
      <c r="AU66" t="str">
        <f t="shared" si="13"/>
        <v/>
      </c>
      <c r="AV66" t="str">
        <f t="shared" si="58"/>
        <v/>
      </c>
      <c r="AW66" t="str">
        <f t="shared" si="59"/>
        <v/>
      </c>
      <c r="AX66" t="str">
        <f t="shared" si="60"/>
        <v/>
      </c>
      <c r="AY66" t="str">
        <f t="shared" si="61"/>
        <v/>
      </c>
      <c r="AZ66" t="str">
        <f t="shared" si="62"/>
        <v/>
      </c>
      <c r="BA66" t="str">
        <f t="shared" si="63"/>
        <v/>
      </c>
      <c r="BB66" t="str">
        <f t="shared" si="64"/>
        <v/>
      </c>
      <c r="BC66" t="str">
        <f t="shared" si="65"/>
        <v/>
      </c>
      <c r="BD66" t="str">
        <f t="shared" si="66"/>
        <v/>
      </c>
      <c r="BE66" t="str">
        <f t="shared" si="67"/>
        <v/>
      </c>
      <c r="BF66" t="str">
        <f t="shared" si="68"/>
        <v/>
      </c>
    </row>
    <row r="67" spans="1:58" x14ac:dyDescent="0.25">
      <c r="A67" t="s">
        <v>42</v>
      </c>
      <c r="B67" t="str">
        <f t="shared" si="55"/>
        <v/>
      </c>
      <c r="C67" t="str">
        <f t="shared" si="55"/>
        <v/>
      </c>
      <c r="D67" t="str">
        <f t="shared" si="55"/>
        <v/>
      </c>
      <c r="E67" t="str">
        <f t="shared" si="55"/>
        <v/>
      </c>
      <c r="F67" t="str">
        <f t="shared" si="55"/>
        <v/>
      </c>
      <c r="G67" t="str">
        <f t="shared" si="55"/>
        <v/>
      </c>
      <c r="H67" t="str">
        <f t="shared" si="55"/>
        <v/>
      </c>
      <c r="I67" t="str">
        <f t="shared" si="55"/>
        <v/>
      </c>
      <c r="J67" t="str">
        <f t="shared" si="55"/>
        <v/>
      </c>
      <c r="K67" t="str">
        <f t="shared" si="55"/>
        <v/>
      </c>
      <c r="L67" t="str">
        <f t="shared" si="55"/>
        <v/>
      </c>
      <c r="M67" t="str">
        <f t="shared" si="55"/>
        <v/>
      </c>
      <c r="P67" t="s">
        <v>42</v>
      </c>
      <c r="Q67">
        <f t="shared" si="56"/>
        <v>0</v>
      </c>
      <c r="R67">
        <f t="shared" si="56"/>
        <v>0</v>
      </c>
      <c r="S67">
        <f t="shared" si="56"/>
        <v>0</v>
      </c>
      <c r="T67">
        <f t="shared" si="56"/>
        <v>0</v>
      </c>
      <c r="U67">
        <f t="shared" si="56"/>
        <v>0</v>
      </c>
      <c r="V67">
        <f t="shared" si="56"/>
        <v>0</v>
      </c>
      <c r="W67">
        <f t="shared" si="56"/>
        <v>0</v>
      </c>
      <c r="X67">
        <f t="shared" si="56"/>
        <v>0</v>
      </c>
      <c r="Y67">
        <f t="shared" si="56"/>
        <v>0</v>
      </c>
      <c r="Z67">
        <f t="shared" si="56"/>
        <v>0</v>
      </c>
      <c r="AA67">
        <f t="shared" si="56"/>
        <v>0</v>
      </c>
      <c r="AB67">
        <f t="shared" si="56"/>
        <v>0</v>
      </c>
      <c r="AE67" t="s">
        <v>42</v>
      </c>
      <c r="AF67">
        <f t="shared" ref="AF67:AF69" si="69">IF(B67="",0,B67)+Q67</f>
        <v>0</v>
      </c>
      <c r="AG67">
        <f t="shared" ref="AG67:AG69" si="70">IF(C67="",0,C67)+R67</f>
        <v>0</v>
      </c>
      <c r="AH67">
        <f t="shared" ref="AH67:AH69" si="71">IF(D67="",0,D67)+S67</f>
        <v>0</v>
      </c>
      <c r="AI67">
        <f t="shared" ref="AI67:AI69" si="72">IF(E67="",0,E67)+T67</f>
        <v>0</v>
      </c>
      <c r="AJ67">
        <f t="shared" ref="AJ67:AJ69" si="73">IF(F67="",0,F67)+U67</f>
        <v>0</v>
      </c>
      <c r="AK67">
        <f t="shared" ref="AK67:AK69" si="74">IF(G67="",0,G67)+V67</f>
        <v>0</v>
      </c>
      <c r="AL67">
        <f t="shared" ref="AL67:AL69" si="75">IF(H67="",0,H67)+W67</f>
        <v>0</v>
      </c>
      <c r="AM67">
        <f t="shared" ref="AM67:AM69" si="76">IF(I67="",0,I67)+X67</f>
        <v>0</v>
      </c>
      <c r="AN67">
        <f t="shared" ref="AN67:AN69" si="77">IF(J67="",0,J67)+Y67</f>
        <v>0</v>
      </c>
      <c r="AO67" s="29">
        <f t="shared" ref="AO67:AO69" si="78">IF(K67="",0,K67)+Z67</f>
        <v>0</v>
      </c>
      <c r="AP67">
        <f t="shared" ref="AP67:AP69" si="79">IF(L67="",0,L67)+AA67</f>
        <v>0</v>
      </c>
      <c r="AQ67">
        <f t="shared" ref="AQ67:AQ69" si="80">IF(M67="",0,M67)+AB67</f>
        <v>0</v>
      </c>
      <c r="AT67" t="s">
        <v>241</v>
      </c>
      <c r="AU67">
        <f t="shared" si="13"/>
        <v>0</v>
      </c>
      <c r="AV67">
        <f t="shared" ref="AV67:BF70" si="81">AG67</f>
        <v>0</v>
      </c>
      <c r="AW67">
        <f t="shared" si="81"/>
        <v>0</v>
      </c>
      <c r="AX67">
        <f t="shared" si="81"/>
        <v>0</v>
      </c>
      <c r="AY67">
        <f t="shared" si="81"/>
        <v>0</v>
      </c>
      <c r="AZ67">
        <f t="shared" si="81"/>
        <v>0</v>
      </c>
      <c r="BA67">
        <f t="shared" si="81"/>
        <v>0</v>
      </c>
      <c r="BB67">
        <f t="shared" si="81"/>
        <v>0</v>
      </c>
      <c r="BC67">
        <f t="shared" si="81"/>
        <v>0</v>
      </c>
      <c r="BD67">
        <f t="shared" si="81"/>
        <v>0</v>
      </c>
      <c r="BE67">
        <f t="shared" si="81"/>
        <v>0</v>
      </c>
      <c r="BF67">
        <f t="shared" si="81"/>
        <v>0</v>
      </c>
    </row>
    <row r="68" spans="1:58" x14ac:dyDescent="0.25">
      <c r="A68" t="s">
        <v>61</v>
      </c>
      <c r="B68">
        <f t="shared" ref="B68:M70" si="82">IF(OR(ISERROR(VLOOKUP($A68,RS_Roster,MATCH(B$51,RS_Roster_Position,0),FALSE)),VLOOKUP($A68,RS_Roster,MATCH(B$51,RS_Roster_Position,0),FALSE)=""),0,VLOOKUP($A68,RS_Roster,MATCH(B$51,RS_Roster_Position,0),FALSE))</f>
        <v>0</v>
      </c>
      <c r="C68">
        <f t="shared" si="82"/>
        <v>0</v>
      </c>
      <c r="D68">
        <f t="shared" si="82"/>
        <v>0</v>
      </c>
      <c r="E68">
        <f t="shared" si="82"/>
        <v>0</v>
      </c>
      <c r="F68">
        <f t="shared" si="82"/>
        <v>0</v>
      </c>
      <c r="G68">
        <f t="shared" si="82"/>
        <v>0</v>
      </c>
      <c r="H68">
        <f t="shared" si="82"/>
        <v>0</v>
      </c>
      <c r="I68">
        <f t="shared" si="82"/>
        <v>0</v>
      </c>
      <c r="J68">
        <f t="shared" si="82"/>
        <v>0</v>
      </c>
      <c r="K68">
        <f t="shared" si="82"/>
        <v>0</v>
      </c>
      <c r="L68">
        <f t="shared" si="82"/>
        <v>0</v>
      </c>
      <c r="M68">
        <f t="shared" si="82"/>
        <v>0</v>
      </c>
      <c r="P68" t="s">
        <v>61</v>
      </c>
      <c r="Q68">
        <f t="shared" si="56"/>
        <v>0</v>
      </c>
      <c r="R68">
        <f t="shared" si="56"/>
        <v>0</v>
      </c>
      <c r="S68">
        <f t="shared" si="56"/>
        <v>0</v>
      </c>
      <c r="T68">
        <f t="shared" si="56"/>
        <v>0</v>
      </c>
      <c r="U68">
        <f t="shared" si="56"/>
        <v>0</v>
      </c>
      <c r="V68">
        <f t="shared" si="56"/>
        <v>0</v>
      </c>
      <c r="W68">
        <f t="shared" si="56"/>
        <v>0</v>
      </c>
      <c r="X68">
        <f t="shared" si="56"/>
        <v>0</v>
      </c>
      <c r="Y68">
        <f t="shared" si="56"/>
        <v>0</v>
      </c>
      <c r="Z68">
        <f t="shared" si="56"/>
        <v>0</v>
      </c>
      <c r="AA68">
        <f t="shared" si="56"/>
        <v>0</v>
      </c>
      <c r="AB68">
        <f t="shared" si="56"/>
        <v>0</v>
      </c>
      <c r="AE68" t="s">
        <v>61</v>
      </c>
      <c r="AF68">
        <f t="shared" si="69"/>
        <v>0</v>
      </c>
      <c r="AG68">
        <f t="shared" si="70"/>
        <v>0</v>
      </c>
      <c r="AH68">
        <f t="shared" si="71"/>
        <v>0</v>
      </c>
      <c r="AI68">
        <f t="shared" si="72"/>
        <v>0</v>
      </c>
      <c r="AJ68">
        <f t="shared" si="73"/>
        <v>0</v>
      </c>
      <c r="AK68">
        <f t="shared" si="74"/>
        <v>0</v>
      </c>
      <c r="AL68">
        <f t="shared" si="75"/>
        <v>0</v>
      </c>
      <c r="AM68">
        <f t="shared" si="76"/>
        <v>0</v>
      </c>
      <c r="AN68">
        <f t="shared" si="77"/>
        <v>0</v>
      </c>
      <c r="AO68" s="29">
        <f t="shared" si="78"/>
        <v>0</v>
      </c>
      <c r="AP68">
        <f t="shared" si="79"/>
        <v>0</v>
      </c>
      <c r="AQ68">
        <f t="shared" si="80"/>
        <v>0</v>
      </c>
      <c r="AT68" t="s">
        <v>61</v>
      </c>
      <c r="AU68">
        <f t="shared" si="13"/>
        <v>0</v>
      </c>
      <c r="AV68">
        <f t="shared" si="81"/>
        <v>0</v>
      </c>
      <c r="AW68">
        <f t="shared" si="81"/>
        <v>0</v>
      </c>
      <c r="AX68">
        <f t="shared" si="81"/>
        <v>0</v>
      </c>
      <c r="AY68">
        <f t="shared" si="81"/>
        <v>0</v>
      </c>
      <c r="AZ68">
        <f t="shared" si="81"/>
        <v>0</v>
      </c>
      <c r="BA68">
        <f t="shared" si="81"/>
        <v>0</v>
      </c>
      <c r="BB68">
        <f t="shared" si="81"/>
        <v>0</v>
      </c>
      <c r="BC68">
        <f t="shared" si="81"/>
        <v>0</v>
      </c>
      <c r="BD68">
        <f t="shared" si="81"/>
        <v>0</v>
      </c>
      <c r="BE68">
        <f t="shared" si="81"/>
        <v>0</v>
      </c>
      <c r="BF68">
        <f t="shared" si="81"/>
        <v>0</v>
      </c>
    </row>
    <row r="69" spans="1:58" x14ac:dyDescent="0.25">
      <c r="A69" t="s">
        <v>41</v>
      </c>
      <c r="B69">
        <f t="shared" si="82"/>
        <v>0</v>
      </c>
      <c r="C69">
        <f t="shared" si="82"/>
        <v>0</v>
      </c>
      <c r="D69">
        <f t="shared" si="82"/>
        <v>0</v>
      </c>
      <c r="E69">
        <f t="shared" si="82"/>
        <v>0</v>
      </c>
      <c r="F69">
        <f t="shared" si="82"/>
        <v>0</v>
      </c>
      <c r="G69">
        <f t="shared" si="82"/>
        <v>0</v>
      </c>
      <c r="H69">
        <f t="shared" si="82"/>
        <v>0</v>
      </c>
      <c r="I69">
        <f t="shared" si="82"/>
        <v>0</v>
      </c>
      <c r="J69">
        <f t="shared" si="82"/>
        <v>0</v>
      </c>
      <c r="K69">
        <f t="shared" si="82"/>
        <v>0</v>
      </c>
      <c r="L69">
        <f t="shared" si="82"/>
        <v>0</v>
      </c>
      <c r="M69">
        <f t="shared" si="82"/>
        <v>0</v>
      </c>
      <c r="P69" t="s">
        <v>41</v>
      </c>
      <c r="Q69">
        <f t="shared" si="56"/>
        <v>0</v>
      </c>
      <c r="R69">
        <f t="shared" si="56"/>
        <v>0</v>
      </c>
      <c r="S69">
        <f t="shared" si="56"/>
        <v>0</v>
      </c>
      <c r="T69">
        <f t="shared" si="56"/>
        <v>0</v>
      </c>
      <c r="U69">
        <f t="shared" si="56"/>
        <v>0</v>
      </c>
      <c r="V69">
        <f t="shared" si="56"/>
        <v>0</v>
      </c>
      <c r="W69">
        <f t="shared" si="56"/>
        <v>0</v>
      </c>
      <c r="X69">
        <f t="shared" si="56"/>
        <v>0</v>
      </c>
      <c r="Y69">
        <f t="shared" si="56"/>
        <v>0</v>
      </c>
      <c r="Z69">
        <f t="shared" si="56"/>
        <v>0</v>
      </c>
      <c r="AA69">
        <f t="shared" si="56"/>
        <v>0</v>
      </c>
      <c r="AB69">
        <f t="shared" si="56"/>
        <v>0</v>
      </c>
      <c r="AE69" t="s">
        <v>41</v>
      </c>
      <c r="AF69">
        <f t="shared" si="69"/>
        <v>0</v>
      </c>
      <c r="AG69">
        <f t="shared" si="70"/>
        <v>0</v>
      </c>
      <c r="AH69">
        <f t="shared" si="71"/>
        <v>0</v>
      </c>
      <c r="AI69">
        <f t="shared" si="72"/>
        <v>0</v>
      </c>
      <c r="AJ69">
        <f t="shared" si="73"/>
        <v>0</v>
      </c>
      <c r="AK69">
        <f t="shared" si="74"/>
        <v>0</v>
      </c>
      <c r="AL69">
        <f t="shared" si="75"/>
        <v>0</v>
      </c>
      <c r="AM69">
        <f t="shared" si="76"/>
        <v>0</v>
      </c>
      <c r="AN69">
        <f t="shared" si="77"/>
        <v>0</v>
      </c>
      <c r="AO69" s="29">
        <f t="shared" si="78"/>
        <v>0</v>
      </c>
      <c r="AP69">
        <f t="shared" si="79"/>
        <v>0</v>
      </c>
      <c r="AQ69">
        <f t="shared" si="80"/>
        <v>0</v>
      </c>
      <c r="AT69" t="s">
        <v>41</v>
      </c>
      <c r="AU69">
        <f t="shared" si="13"/>
        <v>0</v>
      </c>
      <c r="AV69">
        <f t="shared" si="81"/>
        <v>0</v>
      </c>
      <c r="AW69">
        <f t="shared" si="81"/>
        <v>0</v>
      </c>
      <c r="AX69">
        <f t="shared" si="81"/>
        <v>0</v>
      </c>
      <c r="AY69">
        <f t="shared" si="81"/>
        <v>0</v>
      </c>
      <c r="AZ69">
        <f t="shared" si="81"/>
        <v>0</v>
      </c>
      <c r="BA69">
        <f t="shared" si="81"/>
        <v>0</v>
      </c>
      <c r="BB69">
        <f t="shared" si="81"/>
        <v>0</v>
      </c>
      <c r="BC69">
        <f t="shared" si="81"/>
        <v>0</v>
      </c>
      <c r="BD69">
        <f t="shared" si="81"/>
        <v>0</v>
      </c>
      <c r="BE69">
        <f t="shared" si="81"/>
        <v>0</v>
      </c>
      <c r="BF69">
        <f t="shared" si="81"/>
        <v>0</v>
      </c>
    </row>
    <row r="70" spans="1:58" x14ac:dyDescent="0.25">
      <c r="A70" t="s">
        <v>40</v>
      </c>
      <c r="B70">
        <f t="shared" si="82"/>
        <v>0</v>
      </c>
      <c r="C70">
        <f t="shared" si="82"/>
        <v>0</v>
      </c>
      <c r="D70">
        <f t="shared" si="82"/>
        <v>0</v>
      </c>
      <c r="E70">
        <f t="shared" si="82"/>
        <v>0</v>
      </c>
      <c r="F70">
        <f t="shared" si="82"/>
        <v>0</v>
      </c>
      <c r="G70">
        <f t="shared" si="82"/>
        <v>0</v>
      </c>
      <c r="H70">
        <f t="shared" si="82"/>
        <v>0</v>
      </c>
      <c r="I70">
        <f t="shared" si="82"/>
        <v>0</v>
      </c>
      <c r="J70">
        <f t="shared" si="82"/>
        <v>0</v>
      </c>
      <c r="K70">
        <f t="shared" si="82"/>
        <v>0</v>
      </c>
      <c r="L70">
        <f t="shared" si="82"/>
        <v>0</v>
      </c>
      <c r="M70">
        <f t="shared" si="82"/>
        <v>0</v>
      </c>
      <c r="P70" t="s">
        <v>40</v>
      </c>
      <c r="Q70">
        <f t="shared" si="56"/>
        <v>0</v>
      </c>
      <c r="R70">
        <f t="shared" si="56"/>
        <v>0</v>
      </c>
      <c r="S70">
        <f t="shared" si="56"/>
        <v>0</v>
      </c>
      <c r="T70">
        <f t="shared" si="56"/>
        <v>0</v>
      </c>
      <c r="U70">
        <f t="shared" si="56"/>
        <v>0</v>
      </c>
      <c r="V70">
        <f t="shared" si="56"/>
        <v>0</v>
      </c>
      <c r="W70">
        <f t="shared" si="56"/>
        <v>0</v>
      </c>
      <c r="X70">
        <f t="shared" si="56"/>
        <v>0</v>
      </c>
      <c r="Y70">
        <f t="shared" si="56"/>
        <v>0</v>
      </c>
      <c r="Z70">
        <f t="shared" si="56"/>
        <v>0</v>
      </c>
      <c r="AA70">
        <f t="shared" si="56"/>
        <v>0</v>
      </c>
      <c r="AB70">
        <f t="shared" si="56"/>
        <v>0</v>
      </c>
      <c r="AE70" t="s">
        <v>40</v>
      </c>
      <c r="AF70">
        <f>IF(ISERROR(SEARCH("(",B70,1)),B70+Q70,VALUE(MID(B70,1,SEARCH("(",B70,1)-2)+Q70)&amp;MID(B70,SEARCH("(",B70,1)-1,LEN(B70)-SEARCH("(",B70,1)+2))</f>
        <v>0</v>
      </c>
      <c r="AG70">
        <f t="shared" ref="AG70:AQ70" si="83">IF(ISERROR(SEARCH("(",C70,1)),C70+R70,VALUE(MID(C70,1,SEARCH("(",C70,1)-2)+R70)&amp;MID(C70,SEARCH("(",C70,1)-1,LEN(C70)-SEARCH("(",C70,1)+2))</f>
        <v>0</v>
      </c>
      <c r="AH70">
        <f t="shared" si="83"/>
        <v>0</v>
      </c>
      <c r="AI70">
        <f>IF(ISERROR(SEARCH("(",E70,1)),E70+T70,VALUE(MID(E70,1,SEARCH("(",E70,1)-2)+T70)&amp;MID(E70,SEARCH("(",E70,1)-1,LEN(E70)-SEARCH("(",E70,1)+2))</f>
        <v>0</v>
      </c>
      <c r="AJ70">
        <f t="shared" si="83"/>
        <v>0</v>
      </c>
      <c r="AK70">
        <f t="shared" si="83"/>
        <v>0</v>
      </c>
      <c r="AL70">
        <f t="shared" si="83"/>
        <v>0</v>
      </c>
      <c r="AM70">
        <f t="shared" si="83"/>
        <v>0</v>
      </c>
      <c r="AN70">
        <f t="shared" si="83"/>
        <v>0</v>
      </c>
      <c r="AO70" s="29">
        <f t="shared" si="83"/>
        <v>0</v>
      </c>
      <c r="AP70">
        <f t="shared" si="83"/>
        <v>0</v>
      </c>
      <c r="AQ70">
        <f t="shared" si="83"/>
        <v>0</v>
      </c>
      <c r="AT70" t="s">
        <v>242</v>
      </c>
      <c r="AU70">
        <f t="shared" si="13"/>
        <v>0</v>
      </c>
      <c r="AV70">
        <f t="shared" si="81"/>
        <v>0</v>
      </c>
      <c r="AW70">
        <f t="shared" si="81"/>
        <v>0</v>
      </c>
      <c r="AX70">
        <f t="shared" si="81"/>
        <v>0</v>
      </c>
      <c r="AY70">
        <f t="shared" si="81"/>
        <v>0</v>
      </c>
      <c r="AZ70">
        <f t="shared" si="81"/>
        <v>0</v>
      </c>
      <c r="BA70">
        <f t="shared" si="81"/>
        <v>0</v>
      </c>
      <c r="BB70">
        <f t="shared" si="81"/>
        <v>0</v>
      </c>
      <c r="BC70">
        <f t="shared" si="81"/>
        <v>0</v>
      </c>
      <c r="BD70">
        <f t="shared" si="81"/>
        <v>0</v>
      </c>
      <c r="BE70">
        <f t="shared" si="81"/>
        <v>0</v>
      </c>
      <c r="BF70">
        <f t="shared" si="81"/>
        <v>0</v>
      </c>
    </row>
    <row r="71" spans="1:58" x14ac:dyDescent="0.25">
      <c r="AE71" s="26" t="s">
        <v>125</v>
      </c>
      <c r="AT71" s="26" t="s">
        <v>125</v>
      </c>
      <c r="AU71" s="26" t="str">
        <f>IF(COUNTBLANK(AU72:AU93)=22,"",MID(CONCATENATE(AU72,AU73,AU74,AU75,AU76,AU77,AU78,AU79,AU80,AU81,AU82,AU83,AU84,AU85,AU86,AU87,AU88,AU89,AU90,AU91,AU92,AU93),1,LEN(CONCATENATE(AU72,AU73,AU74,AU75,AU76,AU77,AU78,AU79,AU80,AU81,AU82,AU83,AU84,AU85,AU86,AU87,AU88,AU89,AU90,AU91,AU92,AU93))-2))</f>
        <v/>
      </c>
      <c r="AV71" s="26" t="str">
        <f>IF(COUNTBLANK(AV72:AV93)=22,"",MID(CONCATENATE(AV72,AV73,AV74,AV75,AV76,AV77,AV78,AV79,AV80,AV81,AV82,AV83,AV84,AV85,AV86,AV87,AV88,AV89,AV90,AV91,AV92,AV93),1,LEN(CONCATENATE(AV72,AV73,AV74,AV75,AV76,AV77,AV78,AV79,AV80,AV81,AV82,AV83,AV84,AV85,AV86,AV87,AV88,AV89,AV90,AV91,AV92,AV93))-2))</f>
        <v/>
      </c>
      <c r="AW71" s="26" t="str">
        <f t="shared" ref="AW71:BF71" si="84">IF(COUNTBLANK(AW72:AW93)=22,"",MID(CONCATENATE(AW72,AW73,AW74,AW75,AW76,AW77,AW78,AW79,AW80,AW81,AW82,AW83,AW84,AW85,AW86,AW87,AW88,AW89,AW90,AW91,AW92,AW93),1,LEN(CONCATENATE(AW72,AW73,AW74,AW75,AW76,AW77,AW78,AW79,AW80,AW81,AW82,AW83,AW84,AW85,AW86,AW87,AW88,AW89,AW90,AW91,AW92,AW93))-2))</f>
        <v/>
      </c>
      <c r="AX71" s="26" t="str">
        <f t="shared" si="84"/>
        <v/>
      </c>
      <c r="AY71" s="26" t="str">
        <f t="shared" si="84"/>
        <v/>
      </c>
      <c r="AZ71" s="26" t="str">
        <f t="shared" si="84"/>
        <v/>
      </c>
      <c r="BA71" s="26" t="str">
        <f t="shared" si="84"/>
        <v/>
      </c>
      <c r="BB71" s="26" t="str">
        <f t="shared" si="84"/>
        <v/>
      </c>
      <c r="BC71" s="26" t="str">
        <f t="shared" si="84"/>
        <v/>
      </c>
      <c r="BD71" s="26" t="str">
        <f t="shared" si="84"/>
        <v/>
      </c>
      <c r="BE71" s="26" t="str">
        <f t="shared" si="84"/>
        <v/>
      </c>
      <c r="BF71" s="26" t="str">
        <f t="shared" si="84"/>
        <v/>
      </c>
    </row>
    <row r="72" spans="1:58" x14ac:dyDescent="0.25">
      <c r="A72" t="s">
        <v>24</v>
      </c>
      <c r="B72" t="str">
        <f t="shared" ref="B72:M81" si="85">IF(OR(ISERROR(VLOOKUP($A72,RS_Roster,MATCH(B$51,RS_Roster_Position,0),FALSE)),VLOOKUP($A72,RS_Roster,MATCH(B$51,RS_Roster_Position,0),FALSE)=""),"d4-2",VLOOKUP($A72,RS_Roster,MATCH(B$51,RS_Roster_Position,0),FALSE))</f>
        <v>d4-2</v>
      </c>
      <c r="C72" t="str">
        <f t="shared" si="85"/>
        <v>d4-2</v>
      </c>
      <c r="D72" t="str">
        <f t="shared" si="85"/>
        <v>d4-2</v>
      </c>
      <c r="E72" t="str">
        <f t="shared" si="85"/>
        <v>d4-2</v>
      </c>
      <c r="F72" t="str">
        <f t="shared" si="85"/>
        <v>d4-2</v>
      </c>
      <c r="G72" t="str">
        <f t="shared" si="85"/>
        <v>d4-2</v>
      </c>
      <c r="H72" t="str">
        <f t="shared" si="85"/>
        <v>d4-2</v>
      </c>
      <c r="I72" t="str">
        <f t="shared" si="85"/>
        <v>d4-2</v>
      </c>
      <c r="J72" t="str">
        <f t="shared" si="85"/>
        <v>d4-2</v>
      </c>
      <c r="K72" t="str">
        <f t="shared" si="85"/>
        <v>d4-2</v>
      </c>
      <c r="L72" t="str">
        <f t="shared" si="85"/>
        <v>d4-2</v>
      </c>
      <c r="M72" t="str">
        <f t="shared" si="85"/>
        <v>d4-2</v>
      </c>
      <c r="P72" t="s">
        <v>24</v>
      </c>
      <c r="Q72">
        <f t="shared" ref="Q72:AB81" si="86">IF(OR(ISERROR(VLOOKUP($A72,RS_Roster,MATCH(Q$51,RS_Roster_Position,0)+1,FALSE)),VLOOKUP($A72,RS_Roster,MATCH(Q$51,RS_Roster_Position,0)+1,FALSE)=""),0,VLOOKUP($A72,RS_Roster,MATCH(Q$51,RS_Roster_Position,0)+1,FALSE))</f>
        <v>0</v>
      </c>
      <c r="R72">
        <f t="shared" si="86"/>
        <v>0</v>
      </c>
      <c r="S72">
        <f t="shared" si="86"/>
        <v>0</v>
      </c>
      <c r="T72">
        <f t="shared" si="86"/>
        <v>0</v>
      </c>
      <c r="U72">
        <f t="shared" si="86"/>
        <v>0</v>
      </c>
      <c r="V72">
        <f t="shared" si="86"/>
        <v>0</v>
      </c>
      <c r="W72">
        <f t="shared" si="86"/>
        <v>0</v>
      </c>
      <c r="X72">
        <f t="shared" si="86"/>
        <v>0</v>
      </c>
      <c r="Y72">
        <f t="shared" si="86"/>
        <v>0</v>
      </c>
      <c r="Z72">
        <f t="shared" si="86"/>
        <v>0</v>
      </c>
      <c r="AA72">
        <f t="shared" si="86"/>
        <v>0</v>
      </c>
      <c r="AB72">
        <f t="shared" si="86"/>
        <v>0</v>
      </c>
      <c r="AE72" t="s">
        <v>24</v>
      </c>
      <c r="AF72" t="str">
        <f t="shared" ref="AF72:AF93" si="87">IF(AND(ISERROR(VLOOKUP(IF(OR(ISERROR(B72),B72="d4-2"),"",VLOOKUP(B72,Info_Die_Types_Data,2,FALSE))+Q72,Info_Die_Types_Conversion,2,FALSE)),Q72=0),"",$AE72&amp;" "&amp;VLOOKUP(IF(OR(ISERROR(B72),B72=""),"",VLOOKUP(B72,Info_Die_Types_Data,2,FALSE))+Q72,Info_Die_Types_Conversion,2,FALSE)&amp;", ")</f>
        <v/>
      </c>
      <c r="AG72" t="str">
        <f t="shared" ref="AG72:AG93" si="88">IF(AND(ISERROR(VLOOKUP(IF(OR(ISERROR(C72),C72="d4-2"),"",VLOOKUP(C72,Info_Die_Types_Data,2,FALSE))+R72,Info_Die_Types_Conversion,2,FALSE)),R72=0),"",$AE72&amp;" "&amp;VLOOKUP(IF(OR(ISERROR(C72),C72=""),"",VLOOKUP(C72,Info_Die_Types_Data,2,FALSE))+R72,Info_Die_Types_Conversion,2,FALSE)&amp;", ")</f>
        <v/>
      </c>
      <c r="AH72" t="str">
        <f t="shared" ref="AH72:AH93" si="89">IF(AND(ISERROR(VLOOKUP(IF(OR(ISERROR(D72),D72="d4-2"),"",VLOOKUP(D72,Info_Die_Types_Data,2,FALSE))+S72,Info_Die_Types_Conversion,2,FALSE)),S72=0),"",$AE72&amp;" "&amp;VLOOKUP(IF(OR(ISERROR(D72),D72=""),"",VLOOKUP(D72,Info_Die_Types_Data,2,FALSE))+S72,Info_Die_Types_Conversion,2,FALSE)&amp;", ")</f>
        <v/>
      </c>
      <c r="AI72" t="str">
        <f t="shared" ref="AI72:AI93" si="90">IF(AND(ISERROR(VLOOKUP(IF(OR(ISERROR(E72),E72="d4-2"),"",VLOOKUP(E72,Info_Die_Types_Data,2,FALSE))+T72,Info_Die_Types_Conversion,2,FALSE)),T72=0),"",$AE72&amp;" "&amp;VLOOKUP(IF(OR(ISERROR(E72),E72=""),"",VLOOKUP(E72,Info_Die_Types_Data,2,FALSE))+T72,Info_Die_Types_Conversion,2,FALSE)&amp;", ")</f>
        <v/>
      </c>
      <c r="AJ72" t="str">
        <f t="shared" ref="AJ72:AJ93" si="91">IF(AND(ISERROR(VLOOKUP(IF(OR(ISERROR(F72),F72="d4-2"),"",VLOOKUP(F72,Info_Die_Types_Data,2,FALSE))+U72,Info_Die_Types_Conversion,2,FALSE)),U72=0),"",$AE72&amp;" "&amp;VLOOKUP(IF(OR(ISERROR(F72),F72=""),"",VLOOKUP(F72,Info_Die_Types_Data,2,FALSE))+U72,Info_Die_Types_Conversion,2,FALSE)&amp;", ")</f>
        <v/>
      </c>
      <c r="AK72" t="str">
        <f t="shared" ref="AK72:AK93" si="92">IF(AND(ISERROR(VLOOKUP(IF(OR(ISERROR(G72),G72="d4-2"),"",VLOOKUP(G72,Info_Die_Types_Data,2,FALSE))+V72,Info_Die_Types_Conversion,2,FALSE)),V72=0),"",$AE72&amp;" "&amp;VLOOKUP(IF(OR(ISERROR(G72),G72=""),"",VLOOKUP(G72,Info_Die_Types_Data,2,FALSE))+V72,Info_Die_Types_Conversion,2,FALSE)&amp;", ")</f>
        <v/>
      </c>
      <c r="AL72" t="str">
        <f t="shared" ref="AL72:AL93" si="93">IF(AND(ISERROR(VLOOKUP(IF(OR(ISERROR(H72),H72="d4-2"),"",VLOOKUP(H72,Info_Die_Types_Data,2,FALSE))+W72,Info_Die_Types_Conversion,2,FALSE)),W72=0),"",$AE72&amp;" "&amp;VLOOKUP(IF(OR(ISERROR(H72),H72=""),"",VLOOKUP(H72,Info_Die_Types_Data,2,FALSE))+W72,Info_Die_Types_Conversion,2,FALSE)&amp;", ")</f>
        <v/>
      </c>
      <c r="AM72" t="str">
        <f t="shared" ref="AM72:AM93" si="94">IF(AND(ISERROR(VLOOKUP(IF(OR(ISERROR(I72),I72="d4-2"),"",VLOOKUP(I72,Info_Die_Types_Data,2,FALSE))+X72,Info_Die_Types_Conversion,2,FALSE)),X72=0),"",$AE72&amp;" "&amp;VLOOKUP(IF(OR(ISERROR(I72),I72=""),"",VLOOKUP(I72,Info_Die_Types_Data,2,FALSE))+X72,Info_Die_Types_Conversion,2,FALSE)&amp;", ")</f>
        <v/>
      </c>
      <c r="AN72" t="str">
        <f t="shared" ref="AN72:AN93" si="95">IF(AND(ISERROR(VLOOKUP(IF(OR(ISERROR(J72),J72="d4-2"),"",VLOOKUP(J72,Info_Die_Types_Data,2,FALSE))+Y72,Info_Die_Types_Conversion,2,FALSE)),Y72=0),"",$AE72&amp;" "&amp;VLOOKUP(IF(OR(ISERROR(J72),J72=""),"",VLOOKUP(J72,Info_Die_Types_Data,2,FALSE))+Y72,Info_Die_Types_Conversion,2,FALSE)&amp;", ")</f>
        <v/>
      </c>
      <c r="AO72" s="29" t="str">
        <f t="shared" ref="AO72:AO93" si="96">IF(AND(ISERROR(VLOOKUP(IF(OR(ISERROR(K72),K72="d4-2"),"",VLOOKUP(K72,Info_Die_Types_Data,2,FALSE))+Z72,Info_Die_Types_Conversion,2,FALSE)),Z72=0),"",$AE72&amp;" "&amp;VLOOKUP(IF(OR(ISERROR(K72),K72=""),"",VLOOKUP(K72,Info_Die_Types_Data,2,FALSE))+Z72,Info_Die_Types_Conversion,2,FALSE)&amp;", ")</f>
        <v/>
      </c>
      <c r="AP72" t="str">
        <f t="shared" ref="AP72:AP93" si="97">IF(AND(ISERROR(VLOOKUP(IF(OR(ISERROR(L72),L72="d4-2"),"",VLOOKUP(L72,Info_Die_Types_Data,2,FALSE))+AA72,Info_Die_Types_Conversion,2,FALSE)),AA72=0),"",$AE72&amp;" "&amp;VLOOKUP(IF(OR(ISERROR(L72),L72=""),"",VLOOKUP(L72,Info_Die_Types_Data,2,FALSE))+AA72,Info_Die_Types_Conversion,2,FALSE)&amp;", ")</f>
        <v/>
      </c>
      <c r="AQ72" t="str">
        <f t="shared" ref="AQ72:AQ93" si="98">IF(AND(ISERROR(VLOOKUP(IF(OR(ISERROR(M72),M72="d4-2"),"",VLOOKUP(M72,Info_Die_Types_Data,2,FALSE))+AB72,Info_Die_Types_Conversion,2,FALSE)),AB72=0),"",$AE72&amp;" "&amp;VLOOKUP(IF(OR(ISERROR(M72),M72=""),"",VLOOKUP(M72,Info_Die_Types_Data,2,FALSE))+AB72,Info_Die_Types_Conversion,2,FALSE)&amp;", ")</f>
        <v/>
      </c>
      <c r="AS72">
        <v>1</v>
      </c>
      <c r="AT72" t="s">
        <v>24</v>
      </c>
      <c r="AU72" t="str">
        <f t="array" ref="AU72">IF(ISERROR(INDEX(AF$71:AF$93,SMALL(IF(AF$71:AF$93&lt;&gt;"",ROW(AF$71:AF$93)-ROW(AF$71)+1,""),$AS72))),"",INDEX(AF$71:AF$93,SMALL(IF(AF$71:AF$93&lt;&gt;"",ROW(AF$71:AF$93)-ROW(AF$71)+1,""),$AS72)))</f>
        <v/>
      </c>
      <c r="AV72" t="str">
        <f t="array" ref="AV72">IF(ISERROR(INDEX(AG$71:AG$93,SMALL(IF(AG$71:AG$93&lt;&gt;"",ROW(AG$71:AG$93)-ROW(AG$71)+1,""),$AS72))),"",INDEX(AG$71:AG$93,SMALL(IF(AG$71:AG$93&lt;&gt;"",ROW(AG$71:AG$93)-ROW(AG$71)+1,""),$AS72)))</f>
        <v/>
      </c>
      <c r="AW72" t="str">
        <f t="array" ref="AW72">IF(ISERROR(INDEX(AH$71:AH$93,SMALL(IF(AH$71:AH$93&lt;&gt;"",ROW(AH$71:AH$93)-ROW(AH$71)+1,""),$AS72))),"",INDEX(AH$71:AH$93,SMALL(IF(AH$71:AH$93&lt;&gt;"",ROW(AH$71:AH$93)-ROW(AH$71)+1,""),$AS72)))</f>
        <v/>
      </c>
      <c r="AX72" t="str">
        <f t="array" ref="AX72">IF(ISERROR(INDEX(AI$71:AI$93,SMALL(IF(AI$71:AI$93&lt;&gt;"",ROW(AI$71:AI$93)-ROW(AI$71)+1,""),$AS72))),"",INDEX(AI$71:AI$93,SMALL(IF(AI$71:AI$93&lt;&gt;"",ROW(AI$71:AI$93)-ROW(AI$71)+1,""),$AS72)))</f>
        <v/>
      </c>
      <c r="AY72" t="str">
        <f t="array" ref="AY72">IF(ISERROR(INDEX(AJ$71:AJ$93,SMALL(IF(AJ$71:AJ$93&lt;&gt;"",ROW(AJ$71:AJ$93)-ROW(AJ$71)+1,""),$AS72))),"",INDEX(AJ$71:AJ$93,SMALL(IF(AJ$71:AJ$93&lt;&gt;"",ROW(AJ$71:AJ$93)-ROW(AJ$71)+1,""),$AS72)))</f>
        <v/>
      </c>
      <c r="AZ72" t="str">
        <f t="array" ref="AZ72">IF(ISERROR(INDEX(AK$71:AK$93,SMALL(IF(AK$71:AK$93&lt;&gt;"",ROW(AK$71:AK$93)-ROW(AK$71)+1,""),$AS72))),"",INDEX(AK$71:AK$93,SMALL(IF(AK$71:AK$93&lt;&gt;"",ROW(AK$71:AK$93)-ROW(AK$71)+1,""),$AS72)))</f>
        <v/>
      </c>
      <c r="BA72" t="str">
        <f t="array" ref="BA72">IF(ISERROR(INDEX(AL$71:AL$93,SMALL(IF(AL$71:AL$93&lt;&gt;"",ROW(AL$71:AL$93)-ROW(AL$71)+1,""),$AS72))),"",INDEX(AL$71:AL$93,SMALL(IF(AL$71:AL$93&lt;&gt;"",ROW(AL$71:AL$93)-ROW(AL$71)+1,""),$AS72)))</f>
        <v/>
      </c>
      <c r="BB72" t="str">
        <f t="array" ref="BB72">IF(ISERROR(INDEX(AM$71:AM$93,SMALL(IF(AM$71:AM$93&lt;&gt;"",ROW(AM$71:AM$93)-ROW(AM$71)+1,""),$AS72))),"",INDEX(AM$71:AM$93,SMALL(IF(AM$71:AM$93&lt;&gt;"",ROW(AM$71:AM$93)-ROW(AM$71)+1,""),$AS72)))</f>
        <v/>
      </c>
      <c r="BC72" t="str">
        <f t="array" ref="BC72">IF(ISERROR(INDEX(AN$71:AN$93,SMALL(IF(AN$71:AN$93&lt;&gt;"",ROW(AN$71:AN$93)-ROW(AN$71)+1,""),$AS72))),"",INDEX(AN$71:AN$93,SMALL(IF(AN$71:AN$93&lt;&gt;"",ROW(AN$71:AN$93)-ROW(AN$71)+1,""),$AS72)))</f>
        <v/>
      </c>
      <c r="BD72" t="str">
        <f t="array" ref="BD72">IF(ISERROR(INDEX(AO$71:AO$93,SMALL(IF(AO$71:AO$93&lt;&gt;"",ROW(AO$71:AO$93)-ROW(AO$71)+1,""),$AS72))),"",INDEX(AO$71:AO$93,SMALL(IF(AO$71:AO$93&lt;&gt;"",ROW(AO$71:AO$93)-ROW(AO$71)+1,""),$AS72)))</f>
        <v/>
      </c>
      <c r="BE72" t="str">
        <f t="array" ref="BE72">IF(ISERROR(INDEX(AP$71:AP$93,SMALL(IF(AP$71:AP$93&lt;&gt;"",ROW(AP$71:AP$93)-ROW(AP$71)+1,""),$AS72))),"",INDEX(AP$71:AP$93,SMALL(IF(AP$71:AP$93&lt;&gt;"",ROW(AP$71:AP$93)-ROW(AP$71)+1,""),$AS72)))</f>
        <v/>
      </c>
      <c r="BF72" t="str">
        <f t="array" ref="BF72">IF(ISERROR(INDEX(AQ$71:AQ$93,SMALL(IF(AQ$71:AQ$93&lt;&gt;"",ROW(AQ$71:AQ$93)-ROW(AQ$71)+1,""),$AS72))),"",INDEX(AQ$71:AQ$93,SMALL(IF(AQ$71:AQ$93&lt;&gt;"",ROW(AQ$71:AQ$93)-ROW(AQ$71)+1,""),$AS72)))</f>
        <v/>
      </c>
    </row>
    <row r="73" spans="1:58" x14ac:dyDescent="0.25">
      <c r="A73" t="s">
        <v>17</v>
      </c>
      <c r="B73" t="str">
        <f t="shared" si="85"/>
        <v>d4-2</v>
      </c>
      <c r="C73" t="str">
        <f t="shared" si="85"/>
        <v>d4-2</v>
      </c>
      <c r="D73" t="str">
        <f t="shared" si="85"/>
        <v>d4-2</v>
      </c>
      <c r="E73" t="str">
        <f t="shared" si="85"/>
        <v>d4-2</v>
      </c>
      <c r="F73" t="str">
        <f t="shared" si="85"/>
        <v>d4-2</v>
      </c>
      <c r="G73" t="str">
        <f t="shared" si="85"/>
        <v>d4-2</v>
      </c>
      <c r="H73" t="str">
        <f t="shared" si="85"/>
        <v>d4-2</v>
      </c>
      <c r="I73" t="str">
        <f t="shared" si="85"/>
        <v>d4-2</v>
      </c>
      <c r="J73" t="str">
        <f t="shared" si="85"/>
        <v>d4-2</v>
      </c>
      <c r="K73" t="str">
        <f t="shared" si="85"/>
        <v>d4-2</v>
      </c>
      <c r="L73" t="str">
        <f t="shared" si="85"/>
        <v>d4-2</v>
      </c>
      <c r="M73" t="str">
        <f t="shared" si="85"/>
        <v>d4-2</v>
      </c>
      <c r="P73" t="s">
        <v>17</v>
      </c>
      <c r="Q73">
        <f t="shared" si="86"/>
        <v>0</v>
      </c>
      <c r="R73">
        <f t="shared" si="86"/>
        <v>0</v>
      </c>
      <c r="S73">
        <f t="shared" si="86"/>
        <v>0</v>
      </c>
      <c r="T73">
        <f t="shared" si="86"/>
        <v>0</v>
      </c>
      <c r="U73">
        <f t="shared" si="86"/>
        <v>0</v>
      </c>
      <c r="V73">
        <f t="shared" si="86"/>
        <v>0</v>
      </c>
      <c r="W73">
        <f t="shared" si="86"/>
        <v>0</v>
      </c>
      <c r="X73">
        <f t="shared" si="86"/>
        <v>0</v>
      </c>
      <c r="Y73">
        <f t="shared" si="86"/>
        <v>0</v>
      </c>
      <c r="Z73">
        <f t="shared" si="86"/>
        <v>0</v>
      </c>
      <c r="AA73">
        <f t="shared" si="86"/>
        <v>0</v>
      </c>
      <c r="AB73">
        <f t="shared" si="86"/>
        <v>0</v>
      </c>
      <c r="AE73" t="s">
        <v>17</v>
      </c>
      <c r="AF73" t="str">
        <f t="shared" si="87"/>
        <v/>
      </c>
      <c r="AG73" t="str">
        <f t="shared" si="88"/>
        <v/>
      </c>
      <c r="AH73" t="str">
        <f t="shared" si="89"/>
        <v/>
      </c>
      <c r="AI73" t="str">
        <f t="shared" si="90"/>
        <v/>
      </c>
      <c r="AJ73" t="str">
        <f t="shared" si="91"/>
        <v/>
      </c>
      <c r="AK73" t="str">
        <f t="shared" si="92"/>
        <v/>
      </c>
      <c r="AL73" t="str">
        <f t="shared" si="93"/>
        <v/>
      </c>
      <c r="AM73" t="str">
        <f t="shared" si="94"/>
        <v/>
      </c>
      <c r="AN73" t="str">
        <f t="shared" si="95"/>
        <v/>
      </c>
      <c r="AO73" s="29" t="str">
        <f t="shared" si="96"/>
        <v/>
      </c>
      <c r="AP73" t="str">
        <f t="shared" si="97"/>
        <v/>
      </c>
      <c r="AQ73" t="str">
        <f t="shared" si="98"/>
        <v/>
      </c>
      <c r="AS73">
        <v>2</v>
      </c>
      <c r="AT73" t="s">
        <v>17</v>
      </c>
      <c r="AU73" t="str">
        <f t="array" ref="AU73">IF(ISERROR(INDEX(AF$71:AF$93,SMALL(IF(AF$71:AF$93&lt;&gt;"",ROW(AF$71:AF$93)-ROW(AF$71)+1,""),$AS73))),"",INDEX(AF$71:AF$93,SMALL(IF(AF$71:AF$93&lt;&gt;"",ROW(AF$71:AF$93)-ROW(AF$71)+1,""),$AS73)))</f>
        <v/>
      </c>
      <c r="AV73" t="str">
        <f t="array" ref="AV73">IF(ISERROR(INDEX(AG$71:AG$93,SMALL(IF(AG$71:AG$93&lt;&gt;"",ROW(AG$71:AG$93)-ROW(AG$71)+1,""),$AS73))),"",INDEX(AG$71:AG$93,SMALL(IF(AG$71:AG$93&lt;&gt;"",ROW(AG$71:AG$93)-ROW(AG$71)+1,""),$AS73)))</f>
        <v/>
      </c>
      <c r="AW73" t="str">
        <f t="array" ref="AW73">IF(ISERROR(INDEX(AH$71:AH$93,SMALL(IF(AH$71:AH$93&lt;&gt;"",ROW(AH$71:AH$93)-ROW(AH$71)+1,""),$AS73))),"",INDEX(AH$71:AH$93,SMALL(IF(AH$71:AH$93&lt;&gt;"",ROW(AH$71:AH$93)-ROW(AH$71)+1,""),$AS73)))</f>
        <v/>
      </c>
      <c r="AX73" t="str">
        <f t="array" ref="AX73">IF(ISERROR(INDEX(AI$71:AI$93,SMALL(IF(AI$71:AI$93&lt;&gt;"",ROW(AI$71:AI$93)-ROW(AI$71)+1,""),$AS73))),"",INDEX(AI$71:AI$93,SMALL(IF(AI$71:AI$93&lt;&gt;"",ROW(AI$71:AI$93)-ROW(AI$71)+1,""),$AS73)))</f>
        <v/>
      </c>
      <c r="AY73" t="str">
        <f t="array" ref="AY73">IF(ISERROR(INDEX(AJ$71:AJ$93,SMALL(IF(AJ$71:AJ$93&lt;&gt;"",ROW(AJ$71:AJ$93)-ROW(AJ$71)+1,""),$AS73))),"",INDEX(AJ$71:AJ$93,SMALL(IF(AJ$71:AJ$93&lt;&gt;"",ROW(AJ$71:AJ$93)-ROW(AJ$71)+1,""),$AS73)))</f>
        <v/>
      </c>
      <c r="AZ73" t="str">
        <f t="array" ref="AZ73">IF(ISERROR(INDEX(AK$71:AK$93,SMALL(IF(AK$71:AK$93&lt;&gt;"",ROW(AK$71:AK$93)-ROW(AK$71)+1,""),$AS73))),"",INDEX(AK$71:AK$93,SMALL(IF(AK$71:AK$93&lt;&gt;"",ROW(AK$71:AK$93)-ROW(AK$71)+1,""),$AS73)))</f>
        <v/>
      </c>
      <c r="BA73" t="str">
        <f t="array" ref="BA73">IF(ISERROR(INDEX(AL$71:AL$93,SMALL(IF(AL$71:AL$93&lt;&gt;"",ROW(AL$71:AL$93)-ROW(AL$71)+1,""),$AS73))),"",INDEX(AL$71:AL$93,SMALL(IF(AL$71:AL$93&lt;&gt;"",ROW(AL$71:AL$93)-ROW(AL$71)+1,""),$AS73)))</f>
        <v/>
      </c>
      <c r="BB73" t="str">
        <f t="array" ref="BB73">IF(ISERROR(INDEX(AM$71:AM$93,SMALL(IF(AM$71:AM$93&lt;&gt;"",ROW(AM$71:AM$93)-ROW(AM$71)+1,""),$AS73))),"",INDEX(AM$71:AM$93,SMALL(IF(AM$71:AM$93&lt;&gt;"",ROW(AM$71:AM$93)-ROW(AM$71)+1,""),$AS73)))</f>
        <v/>
      </c>
      <c r="BC73" t="str">
        <f t="array" ref="BC73">IF(ISERROR(INDEX(AN$71:AN$93,SMALL(IF(AN$71:AN$93&lt;&gt;"",ROW(AN$71:AN$93)-ROW(AN$71)+1,""),$AS73))),"",INDEX(AN$71:AN$93,SMALL(IF(AN$71:AN$93&lt;&gt;"",ROW(AN$71:AN$93)-ROW(AN$71)+1,""),$AS73)))</f>
        <v/>
      </c>
      <c r="BD73" t="str">
        <f t="array" ref="BD73">IF(ISERROR(INDEX(AO$71:AO$93,SMALL(IF(AO$71:AO$93&lt;&gt;"",ROW(AO$71:AO$93)-ROW(AO$71)+1,""),$AS73))),"",INDEX(AO$71:AO$93,SMALL(IF(AO$71:AO$93&lt;&gt;"",ROW(AO$71:AO$93)-ROW(AO$71)+1,""),$AS73)))</f>
        <v/>
      </c>
      <c r="BE73" t="str">
        <f t="array" ref="BE73">IF(ISERROR(INDEX(AP$71:AP$93,SMALL(IF(AP$71:AP$93&lt;&gt;"",ROW(AP$71:AP$93)-ROW(AP$71)+1,""),$AS73))),"",INDEX(AP$71:AP$93,SMALL(IF(AP$71:AP$93&lt;&gt;"",ROW(AP$71:AP$93)-ROW(AP$71)+1,""),$AS73)))</f>
        <v/>
      </c>
      <c r="BF73" t="str">
        <f t="array" ref="BF73">IF(ISERROR(INDEX(AQ$71:AQ$93,SMALL(IF(AQ$71:AQ$93&lt;&gt;"",ROW(AQ$71:AQ$93)-ROW(AQ$71)+1,""),$AS73))),"",INDEX(AQ$71:AQ$93,SMALL(IF(AQ$71:AQ$93&lt;&gt;"",ROW(AQ$71:AQ$93)-ROW(AQ$71)+1,""),$AS73)))</f>
        <v/>
      </c>
    </row>
    <row r="74" spans="1:58" x14ac:dyDescent="0.25">
      <c r="A74" t="s">
        <v>26</v>
      </c>
      <c r="B74" t="str">
        <f t="shared" si="85"/>
        <v>d4-2</v>
      </c>
      <c r="C74" t="str">
        <f t="shared" si="85"/>
        <v>d4-2</v>
      </c>
      <c r="D74" t="str">
        <f t="shared" si="85"/>
        <v>d4-2</v>
      </c>
      <c r="E74" t="str">
        <f t="shared" si="85"/>
        <v>d4-2</v>
      </c>
      <c r="F74" t="str">
        <f t="shared" si="85"/>
        <v>d4-2</v>
      </c>
      <c r="G74" t="str">
        <f t="shared" si="85"/>
        <v>d4-2</v>
      </c>
      <c r="H74" t="str">
        <f t="shared" si="85"/>
        <v>d4-2</v>
      </c>
      <c r="I74" t="str">
        <f t="shared" si="85"/>
        <v>d4-2</v>
      </c>
      <c r="J74" t="str">
        <f t="shared" si="85"/>
        <v>d4-2</v>
      </c>
      <c r="K74" t="str">
        <f t="shared" si="85"/>
        <v>d4-2</v>
      </c>
      <c r="L74" t="str">
        <f t="shared" si="85"/>
        <v>d4-2</v>
      </c>
      <c r="M74" t="str">
        <f t="shared" si="85"/>
        <v>d4-2</v>
      </c>
      <c r="P74" t="s">
        <v>26</v>
      </c>
      <c r="Q74">
        <f t="shared" si="86"/>
        <v>0</v>
      </c>
      <c r="R74">
        <f t="shared" si="86"/>
        <v>0</v>
      </c>
      <c r="S74">
        <f t="shared" si="86"/>
        <v>0</v>
      </c>
      <c r="T74">
        <f t="shared" si="86"/>
        <v>0</v>
      </c>
      <c r="U74">
        <f t="shared" si="86"/>
        <v>0</v>
      </c>
      <c r="V74">
        <f t="shared" si="86"/>
        <v>0</v>
      </c>
      <c r="W74">
        <f t="shared" si="86"/>
        <v>0</v>
      </c>
      <c r="X74">
        <f t="shared" si="86"/>
        <v>0</v>
      </c>
      <c r="Y74">
        <f t="shared" si="86"/>
        <v>0</v>
      </c>
      <c r="Z74">
        <f t="shared" si="86"/>
        <v>0</v>
      </c>
      <c r="AA74">
        <f t="shared" si="86"/>
        <v>0</v>
      </c>
      <c r="AB74">
        <f t="shared" si="86"/>
        <v>0</v>
      </c>
      <c r="AE74" t="s">
        <v>26</v>
      </c>
      <c r="AF74" t="str">
        <f t="shared" si="87"/>
        <v/>
      </c>
      <c r="AG74" t="str">
        <f t="shared" si="88"/>
        <v/>
      </c>
      <c r="AH74" t="str">
        <f t="shared" si="89"/>
        <v/>
      </c>
      <c r="AI74" t="str">
        <f t="shared" si="90"/>
        <v/>
      </c>
      <c r="AJ74" t="str">
        <f t="shared" si="91"/>
        <v/>
      </c>
      <c r="AK74" t="str">
        <f t="shared" si="92"/>
        <v/>
      </c>
      <c r="AL74" t="str">
        <f t="shared" si="93"/>
        <v/>
      </c>
      <c r="AM74" t="str">
        <f t="shared" si="94"/>
        <v/>
      </c>
      <c r="AN74" t="str">
        <f t="shared" si="95"/>
        <v/>
      </c>
      <c r="AO74" s="29" t="str">
        <f t="shared" si="96"/>
        <v/>
      </c>
      <c r="AP74" t="str">
        <f t="shared" si="97"/>
        <v/>
      </c>
      <c r="AQ74" t="str">
        <f t="shared" si="98"/>
        <v/>
      </c>
      <c r="AS74">
        <v>3</v>
      </c>
      <c r="AT74" t="s">
        <v>26</v>
      </c>
      <c r="AU74" t="str">
        <f t="array" ref="AU74">IF(ISERROR(INDEX(AF$71:AF$93,SMALL(IF(AF$71:AF$93&lt;&gt;"",ROW(AF$71:AF$93)-ROW(AF$71)+1,""),$AS74))),"",INDEX(AF$71:AF$93,SMALL(IF(AF$71:AF$93&lt;&gt;"",ROW(AF$71:AF$93)-ROW(AF$71)+1,""),$AS74)))</f>
        <v/>
      </c>
      <c r="AV74" t="str">
        <f t="array" ref="AV74">IF(ISERROR(INDEX(AG$71:AG$93,SMALL(IF(AG$71:AG$93&lt;&gt;"",ROW(AG$71:AG$93)-ROW(AG$71)+1,""),$AS74))),"",INDEX(AG$71:AG$93,SMALL(IF(AG$71:AG$93&lt;&gt;"",ROW(AG$71:AG$93)-ROW(AG$71)+1,""),$AS74)))</f>
        <v/>
      </c>
      <c r="AW74" t="str">
        <f t="array" ref="AW74">IF(ISERROR(INDEX(AH$71:AH$93,SMALL(IF(AH$71:AH$93&lt;&gt;"",ROW(AH$71:AH$93)-ROW(AH$71)+1,""),$AS74))),"",INDEX(AH$71:AH$93,SMALL(IF(AH$71:AH$93&lt;&gt;"",ROW(AH$71:AH$93)-ROW(AH$71)+1,""),$AS74)))</f>
        <v/>
      </c>
      <c r="AX74" t="str">
        <f t="array" ref="AX74">IF(ISERROR(INDEX(AI$71:AI$93,SMALL(IF(AI$71:AI$93&lt;&gt;"",ROW(AI$71:AI$93)-ROW(AI$71)+1,""),$AS74))),"",INDEX(AI$71:AI$93,SMALL(IF(AI$71:AI$93&lt;&gt;"",ROW(AI$71:AI$93)-ROW(AI$71)+1,""),$AS74)))</f>
        <v/>
      </c>
      <c r="AY74" t="str">
        <f t="array" ref="AY74">IF(ISERROR(INDEX(AJ$71:AJ$93,SMALL(IF(AJ$71:AJ$93&lt;&gt;"",ROW(AJ$71:AJ$93)-ROW(AJ$71)+1,""),$AS74))),"",INDEX(AJ$71:AJ$93,SMALL(IF(AJ$71:AJ$93&lt;&gt;"",ROW(AJ$71:AJ$93)-ROW(AJ$71)+1,""),$AS74)))</f>
        <v/>
      </c>
      <c r="AZ74" t="str">
        <f t="array" ref="AZ74">IF(ISERROR(INDEX(AK$71:AK$93,SMALL(IF(AK$71:AK$93&lt;&gt;"",ROW(AK$71:AK$93)-ROW(AK$71)+1,""),$AS74))),"",INDEX(AK$71:AK$93,SMALL(IF(AK$71:AK$93&lt;&gt;"",ROW(AK$71:AK$93)-ROW(AK$71)+1,""),$AS74)))</f>
        <v/>
      </c>
      <c r="BA74" t="str">
        <f t="array" ref="BA74">IF(ISERROR(INDEX(AL$71:AL$93,SMALL(IF(AL$71:AL$93&lt;&gt;"",ROW(AL$71:AL$93)-ROW(AL$71)+1,""),$AS74))),"",INDEX(AL$71:AL$93,SMALL(IF(AL$71:AL$93&lt;&gt;"",ROW(AL$71:AL$93)-ROW(AL$71)+1,""),$AS74)))</f>
        <v/>
      </c>
      <c r="BB74" t="str">
        <f t="array" ref="BB74">IF(ISERROR(INDEX(AM$71:AM$93,SMALL(IF(AM$71:AM$93&lt;&gt;"",ROW(AM$71:AM$93)-ROW(AM$71)+1,""),$AS74))),"",INDEX(AM$71:AM$93,SMALL(IF(AM$71:AM$93&lt;&gt;"",ROW(AM$71:AM$93)-ROW(AM$71)+1,""),$AS74)))</f>
        <v/>
      </c>
      <c r="BC74" t="str">
        <f t="array" ref="BC74">IF(ISERROR(INDEX(AN$71:AN$93,SMALL(IF(AN$71:AN$93&lt;&gt;"",ROW(AN$71:AN$93)-ROW(AN$71)+1,""),$AS74))),"",INDEX(AN$71:AN$93,SMALL(IF(AN$71:AN$93&lt;&gt;"",ROW(AN$71:AN$93)-ROW(AN$71)+1,""),$AS74)))</f>
        <v/>
      </c>
      <c r="BD74" t="str">
        <f t="array" ref="BD74">IF(ISERROR(INDEX(AO$71:AO$93,SMALL(IF(AO$71:AO$93&lt;&gt;"",ROW(AO$71:AO$93)-ROW(AO$71)+1,""),$AS74))),"",INDEX(AO$71:AO$93,SMALL(IF(AO$71:AO$93&lt;&gt;"",ROW(AO$71:AO$93)-ROW(AO$71)+1,""),$AS74)))</f>
        <v/>
      </c>
      <c r="BE74" t="str">
        <f t="array" ref="BE74">IF(ISERROR(INDEX(AP$71:AP$93,SMALL(IF(AP$71:AP$93&lt;&gt;"",ROW(AP$71:AP$93)-ROW(AP$71)+1,""),$AS74))),"",INDEX(AP$71:AP$93,SMALL(IF(AP$71:AP$93&lt;&gt;"",ROW(AP$71:AP$93)-ROW(AP$71)+1,""),$AS74)))</f>
        <v/>
      </c>
      <c r="BF74" t="str">
        <f t="array" ref="BF74">IF(ISERROR(INDEX(AQ$71:AQ$93,SMALL(IF(AQ$71:AQ$93&lt;&gt;"",ROW(AQ$71:AQ$93)-ROW(AQ$71)+1,""),$AS74))),"",INDEX(AQ$71:AQ$93,SMALL(IF(AQ$71:AQ$93&lt;&gt;"",ROW(AQ$71:AQ$93)-ROW(AQ$71)+1,""),$AS74)))</f>
        <v/>
      </c>
    </row>
    <row r="75" spans="1:58" x14ac:dyDescent="0.25">
      <c r="A75" t="s">
        <v>27</v>
      </c>
      <c r="B75" t="str">
        <f t="shared" si="85"/>
        <v>d4-2</v>
      </c>
      <c r="C75" t="str">
        <f t="shared" si="85"/>
        <v>d4-2</v>
      </c>
      <c r="D75" t="str">
        <f t="shared" si="85"/>
        <v>d4-2</v>
      </c>
      <c r="E75" t="str">
        <f t="shared" si="85"/>
        <v>d4-2</v>
      </c>
      <c r="F75" t="str">
        <f t="shared" si="85"/>
        <v>d4-2</v>
      </c>
      <c r="G75" t="str">
        <f t="shared" si="85"/>
        <v>d4-2</v>
      </c>
      <c r="H75" t="str">
        <f t="shared" si="85"/>
        <v>d4-2</v>
      </c>
      <c r="I75" t="str">
        <f t="shared" si="85"/>
        <v>d4-2</v>
      </c>
      <c r="J75" t="str">
        <f t="shared" si="85"/>
        <v>d4-2</v>
      </c>
      <c r="K75" t="str">
        <f t="shared" si="85"/>
        <v>d4-2</v>
      </c>
      <c r="L75" t="str">
        <f t="shared" si="85"/>
        <v>d4-2</v>
      </c>
      <c r="M75" t="str">
        <f t="shared" si="85"/>
        <v>d4-2</v>
      </c>
      <c r="P75" t="s">
        <v>27</v>
      </c>
      <c r="Q75">
        <f t="shared" si="86"/>
        <v>0</v>
      </c>
      <c r="R75">
        <f t="shared" si="86"/>
        <v>0</v>
      </c>
      <c r="S75">
        <f t="shared" si="86"/>
        <v>0</v>
      </c>
      <c r="T75">
        <f t="shared" si="86"/>
        <v>0</v>
      </c>
      <c r="U75">
        <f t="shared" si="86"/>
        <v>0</v>
      </c>
      <c r="V75">
        <f t="shared" si="86"/>
        <v>0</v>
      </c>
      <c r="W75">
        <f t="shared" si="86"/>
        <v>0</v>
      </c>
      <c r="X75">
        <f t="shared" si="86"/>
        <v>0</v>
      </c>
      <c r="Y75">
        <f t="shared" si="86"/>
        <v>0</v>
      </c>
      <c r="Z75">
        <f t="shared" si="86"/>
        <v>0</v>
      </c>
      <c r="AA75">
        <f t="shared" si="86"/>
        <v>0</v>
      </c>
      <c r="AB75">
        <f t="shared" si="86"/>
        <v>0</v>
      </c>
      <c r="AE75" t="s">
        <v>27</v>
      </c>
      <c r="AF75" t="str">
        <f t="shared" si="87"/>
        <v/>
      </c>
      <c r="AG75" t="str">
        <f t="shared" si="88"/>
        <v/>
      </c>
      <c r="AH75" t="str">
        <f t="shared" si="89"/>
        <v/>
      </c>
      <c r="AI75" t="str">
        <f t="shared" si="90"/>
        <v/>
      </c>
      <c r="AJ75" t="str">
        <f t="shared" si="91"/>
        <v/>
      </c>
      <c r="AK75" t="str">
        <f t="shared" si="92"/>
        <v/>
      </c>
      <c r="AL75" t="str">
        <f t="shared" si="93"/>
        <v/>
      </c>
      <c r="AM75" t="str">
        <f t="shared" si="94"/>
        <v/>
      </c>
      <c r="AN75" t="str">
        <f t="shared" si="95"/>
        <v/>
      </c>
      <c r="AO75" s="29" t="str">
        <f t="shared" si="96"/>
        <v/>
      </c>
      <c r="AP75" t="str">
        <f t="shared" si="97"/>
        <v/>
      </c>
      <c r="AQ75" t="str">
        <f t="shared" si="98"/>
        <v/>
      </c>
      <c r="AS75">
        <v>4</v>
      </c>
      <c r="AT75" t="s">
        <v>27</v>
      </c>
      <c r="AU75" t="str">
        <f t="array" ref="AU75">IF(ISERROR(INDEX(AF$71:AF$93,SMALL(IF(AF$71:AF$93&lt;&gt;"",ROW(AF$71:AF$93)-ROW(AF$71)+1,""),$AS75))),"",INDEX(AF$71:AF$93,SMALL(IF(AF$71:AF$93&lt;&gt;"",ROW(AF$71:AF$93)-ROW(AF$71)+1,""),$AS75)))</f>
        <v/>
      </c>
      <c r="AV75" t="str">
        <f t="array" ref="AV75">IF(ISERROR(INDEX(AG$71:AG$93,SMALL(IF(AG$71:AG$93&lt;&gt;"",ROW(AG$71:AG$93)-ROW(AG$71)+1,""),$AS75))),"",INDEX(AG$71:AG$93,SMALL(IF(AG$71:AG$93&lt;&gt;"",ROW(AG$71:AG$93)-ROW(AG$71)+1,""),$AS75)))</f>
        <v/>
      </c>
      <c r="AW75" t="str">
        <f t="array" ref="AW75">IF(ISERROR(INDEX(AH$71:AH$93,SMALL(IF(AH$71:AH$93&lt;&gt;"",ROW(AH$71:AH$93)-ROW(AH$71)+1,""),$AS75))),"",INDEX(AH$71:AH$93,SMALL(IF(AH$71:AH$93&lt;&gt;"",ROW(AH$71:AH$93)-ROW(AH$71)+1,""),$AS75)))</f>
        <v/>
      </c>
      <c r="AX75" t="str">
        <f t="array" ref="AX75">IF(ISERROR(INDEX(AI$71:AI$93,SMALL(IF(AI$71:AI$93&lt;&gt;"",ROW(AI$71:AI$93)-ROW(AI$71)+1,""),$AS75))),"",INDEX(AI$71:AI$93,SMALL(IF(AI$71:AI$93&lt;&gt;"",ROW(AI$71:AI$93)-ROW(AI$71)+1,""),$AS75)))</f>
        <v/>
      </c>
      <c r="AY75" t="str">
        <f t="array" ref="AY75">IF(ISERROR(INDEX(AJ$71:AJ$93,SMALL(IF(AJ$71:AJ$93&lt;&gt;"",ROW(AJ$71:AJ$93)-ROW(AJ$71)+1,""),$AS75))),"",INDEX(AJ$71:AJ$93,SMALL(IF(AJ$71:AJ$93&lt;&gt;"",ROW(AJ$71:AJ$93)-ROW(AJ$71)+1,""),$AS75)))</f>
        <v/>
      </c>
      <c r="AZ75" t="str">
        <f t="array" ref="AZ75">IF(ISERROR(INDEX(AK$71:AK$93,SMALL(IF(AK$71:AK$93&lt;&gt;"",ROW(AK$71:AK$93)-ROW(AK$71)+1,""),$AS75))),"",INDEX(AK$71:AK$93,SMALL(IF(AK$71:AK$93&lt;&gt;"",ROW(AK$71:AK$93)-ROW(AK$71)+1,""),$AS75)))</f>
        <v/>
      </c>
      <c r="BA75" t="str">
        <f t="array" ref="BA75">IF(ISERROR(INDEX(AL$71:AL$93,SMALL(IF(AL$71:AL$93&lt;&gt;"",ROW(AL$71:AL$93)-ROW(AL$71)+1,""),$AS75))),"",INDEX(AL$71:AL$93,SMALL(IF(AL$71:AL$93&lt;&gt;"",ROW(AL$71:AL$93)-ROW(AL$71)+1,""),$AS75)))</f>
        <v/>
      </c>
      <c r="BB75" t="str">
        <f t="array" ref="BB75">IF(ISERROR(INDEX(AM$71:AM$93,SMALL(IF(AM$71:AM$93&lt;&gt;"",ROW(AM$71:AM$93)-ROW(AM$71)+1,""),$AS75))),"",INDEX(AM$71:AM$93,SMALL(IF(AM$71:AM$93&lt;&gt;"",ROW(AM$71:AM$93)-ROW(AM$71)+1,""),$AS75)))</f>
        <v/>
      </c>
      <c r="BC75" t="str">
        <f t="array" ref="BC75">IF(ISERROR(INDEX(AN$71:AN$93,SMALL(IF(AN$71:AN$93&lt;&gt;"",ROW(AN$71:AN$93)-ROW(AN$71)+1,""),$AS75))),"",INDEX(AN$71:AN$93,SMALL(IF(AN$71:AN$93&lt;&gt;"",ROW(AN$71:AN$93)-ROW(AN$71)+1,""),$AS75)))</f>
        <v/>
      </c>
      <c r="BD75" t="str">
        <f t="array" ref="BD75">IF(ISERROR(INDEX(AO$71:AO$93,SMALL(IF(AO$71:AO$93&lt;&gt;"",ROW(AO$71:AO$93)-ROW(AO$71)+1,""),$AS75))),"",INDEX(AO$71:AO$93,SMALL(IF(AO$71:AO$93&lt;&gt;"",ROW(AO$71:AO$93)-ROW(AO$71)+1,""),$AS75)))</f>
        <v/>
      </c>
      <c r="BE75" t="str">
        <f t="array" ref="BE75">IF(ISERROR(INDEX(AP$71:AP$93,SMALL(IF(AP$71:AP$93&lt;&gt;"",ROW(AP$71:AP$93)-ROW(AP$71)+1,""),$AS75))),"",INDEX(AP$71:AP$93,SMALL(IF(AP$71:AP$93&lt;&gt;"",ROW(AP$71:AP$93)-ROW(AP$71)+1,""),$AS75)))</f>
        <v/>
      </c>
      <c r="BF75" t="str">
        <f t="array" ref="BF75">IF(ISERROR(INDEX(AQ$71:AQ$93,SMALL(IF(AQ$71:AQ$93&lt;&gt;"",ROW(AQ$71:AQ$93)-ROW(AQ$71)+1,""),$AS75))),"",INDEX(AQ$71:AQ$93,SMALL(IF(AQ$71:AQ$93&lt;&gt;"",ROW(AQ$71:AQ$93)-ROW(AQ$71)+1,""),$AS75)))</f>
        <v/>
      </c>
    </row>
    <row r="76" spans="1:58" x14ac:dyDescent="0.25">
      <c r="A76" t="s">
        <v>21</v>
      </c>
      <c r="B76" t="str">
        <f t="shared" si="85"/>
        <v>d4-2</v>
      </c>
      <c r="C76" t="str">
        <f t="shared" si="85"/>
        <v>d4-2</v>
      </c>
      <c r="D76" t="str">
        <f t="shared" si="85"/>
        <v>d4-2</v>
      </c>
      <c r="E76" t="str">
        <f t="shared" si="85"/>
        <v>d4-2</v>
      </c>
      <c r="F76" t="str">
        <f t="shared" si="85"/>
        <v>d4-2</v>
      </c>
      <c r="G76" t="str">
        <f t="shared" si="85"/>
        <v>d4-2</v>
      </c>
      <c r="H76" t="str">
        <f t="shared" si="85"/>
        <v>d4-2</v>
      </c>
      <c r="I76" t="str">
        <f t="shared" si="85"/>
        <v>d4-2</v>
      </c>
      <c r="J76" t="str">
        <f t="shared" si="85"/>
        <v>d4-2</v>
      </c>
      <c r="K76" t="str">
        <f t="shared" si="85"/>
        <v>d4-2</v>
      </c>
      <c r="L76" t="str">
        <f t="shared" si="85"/>
        <v>d4-2</v>
      </c>
      <c r="M76" t="str">
        <f t="shared" si="85"/>
        <v>d4-2</v>
      </c>
      <c r="P76" t="s">
        <v>21</v>
      </c>
      <c r="Q76">
        <f t="shared" si="86"/>
        <v>0</v>
      </c>
      <c r="R76">
        <f t="shared" si="86"/>
        <v>0</v>
      </c>
      <c r="S76">
        <f t="shared" si="86"/>
        <v>0</v>
      </c>
      <c r="T76">
        <f t="shared" si="86"/>
        <v>0</v>
      </c>
      <c r="U76">
        <f t="shared" si="86"/>
        <v>0</v>
      </c>
      <c r="V76">
        <f t="shared" si="86"/>
        <v>0</v>
      </c>
      <c r="W76">
        <f t="shared" si="86"/>
        <v>0</v>
      </c>
      <c r="X76">
        <f t="shared" si="86"/>
        <v>0</v>
      </c>
      <c r="Y76">
        <f t="shared" si="86"/>
        <v>0</v>
      </c>
      <c r="Z76">
        <f t="shared" si="86"/>
        <v>0</v>
      </c>
      <c r="AA76">
        <f t="shared" si="86"/>
        <v>0</v>
      </c>
      <c r="AB76">
        <f t="shared" si="86"/>
        <v>0</v>
      </c>
      <c r="AE76" t="s">
        <v>21</v>
      </c>
      <c r="AF76" t="str">
        <f t="shared" si="87"/>
        <v/>
      </c>
      <c r="AG76" t="str">
        <f t="shared" si="88"/>
        <v/>
      </c>
      <c r="AH76" t="str">
        <f t="shared" si="89"/>
        <v/>
      </c>
      <c r="AI76" t="str">
        <f t="shared" si="90"/>
        <v/>
      </c>
      <c r="AJ76" t="str">
        <f t="shared" si="91"/>
        <v/>
      </c>
      <c r="AK76" t="str">
        <f t="shared" si="92"/>
        <v/>
      </c>
      <c r="AL76" t="str">
        <f t="shared" si="93"/>
        <v/>
      </c>
      <c r="AM76" t="str">
        <f t="shared" si="94"/>
        <v/>
      </c>
      <c r="AN76" t="str">
        <f t="shared" si="95"/>
        <v/>
      </c>
      <c r="AO76" s="29" t="str">
        <f t="shared" si="96"/>
        <v/>
      </c>
      <c r="AP76" t="str">
        <f t="shared" si="97"/>
        <v/>
      </c>
      <c r="AQ76" t="str">
        <f t="shared" si="98"/>
        <v/>
      </c>
      <c r="AS76">
        <v>5</v>
      </c>
      <c r="AT76" t="s">
        <v>21</v>
      </c>
      <c r="AU76" t="str">
        <f t="array" ref="AU76">IF(ISERROR(INDEX(AF$71:AF$93,SMALL(IF(AF$71:AF$93&lt;&gt;"",ROW(AF$71:AF$93)-ROW(AF$71)+1,""),$AS76))),"",INDEX(AF$71:AF$93,SMALL(IF(AF$71:AF$93&lt;&gt;"",ROW(AF$71:AF$93)-ROW(AF$71)+1,""),$AS76)))</f>
        <v/>
      </c>
      <c r="AV76" t="str">
        <f t="array" ref="AV76">IF(ISERROR(INDEX(AG$71:AG$93,SMALL(IF(AG$71:AG$93&lt;&gt;"",ROW(AG$71:AG$93)-ROW(AG$71)+1,""),$AS76))),"",INDEX(AG$71:AG$93,SMALL(IF(AG$71:AG$93&lt;&gt;"",ROW(AG$71:AG$93)-ROW(AG$71)+1,""),$AS76)))</f>
        <v/>
      </c>
      <c r="AW76" t="str">
        <f t="array" ref="AW76">IF(ISERROR(INDEX(AH$71:AH$93,SMALL(IF(AH$71:AH$93&lt;&gt;"",ROW(AH$71:AH$93)-ROW(AH$71)+1,""),$AS76))),"",INDEX(AH$71:AH$93,SMALL(IF(AH$71:AH$93&lt;&gt;"",ROW(AH$71:AH$93)-ROW(AH$71)+1,""),$AS76)))</f>
        <v/>
      </c>
      <c r="AX76" t="str">
        <f t="array" ref="AX76">IF(ISERROR(INDEX(AI$71:AI$93,SMALL(IF(AI$71:AI$93&lt;&gt;"",ROW(AI$71:AI$93)-ROW(AI$71)+1,""),$AS76))),"",INDEX(AI$71:AI$93,SMALL(IF(AI$71:AI$93&lt;&gt;"",ROW(AI$71:AI$93)-ROW(AI$71)+1,""),$AS76)))</f>
        <v/>
      </c>
      <c r="AY76" t="str">
        <f t="array" ref="AY76">IF(ISERROR(INDEX(AJ$71:AJ$93,SMALL(IF(AJ$71:AJ$93&lt;&gt;"",ROW(AJ$71:AJ$93)-ROW(AJ$71)+1,""),$AS76))),"",INDEX(AJ$71:AJ$93,SMALL(IF(AJ$71:AJ$93&lt;&gt;"",ROW(AJ$71:AJ$93)-ROW(AJ$71)+1,""),$AS76)))</f>
        <v/>
      </c>
      <c r="AZ76" t="str">
        <f t="array" ref="AZ76">IF(ISERROR(INDEX(AK$71:AK$93,SMALL(IF(AK$71:AK$93&lt;&gt;"",ROW(AK$71:AK$93)-ROW(AK$71)+1,""),$AS76))),"",INDEX(AK$71:AK$93,SMALL(IF(AK$71:AK$93&lt;&gt;"",ROW(AK$71:AK$93)-ROW(AK$71)+1,""),$AS76)))</f>
        <v/>
      </c>
      <c r="BA76" t="str">
        <f t="array" ref="BA76">IF(ISERROR(INDEX(AL$71:AL$93,SMALL(IF(AL$71:AL$93&lt;&gt;"",ROW(AL$71:AL$93)-ROW(AL$71)+1,""),$AS76))),"",INDEX(AL$71:AL$93,SMALL(IF(AL$71:AL$93&lt;&gt;"",ROW(AL$71:AL$93)-ROW(AL$71)+1,""),$AS76)))</f>
        <v/>
      </c>
      <c r="BB76" t="str">
        <f t="array" ref="BB76">IF(ISERROR(INDEX(AM$71:AM$93,SMALL(IF(AM$71:AM$93&lt;&gt;"",ROW(AM$71:AM$93)-ROW(AM$71)+1,""),$AS76))),"",INDEX(AM$71:AM$93,SMALL(IF(AM$71:AM$93&lt;&gt;"",ROW(AM$71:AM$93)-ROW(AM$71)+1,""),$AS76)))</f>
        <v/>
      </c>
      <c r="BC76" t="str">
        <f t="array" ref="BC76">IF(ISERROR(INDEX(AN$71:AN$93,SMALL(IF(AN$71:AN$93&lt;&gt;"",ROW(AN$71:AN$93)-ROW(AN$71)+1,""),$AS76))),"",INDEX(AN$71:AN$93,SMALL(IF(AN$71:AN$93&lt;&gt;"",ROW(AN$71:AN$93)-ROW(AN$71)+1,""),$AS76)))</f>
        <v/>
      </c>
      <c r="BD76" t="str">
        <f t="array" ref="BD76">IF(ISERROR(INDEX(AO$71:AO$93,SMALL(IF(AO$71:AO$93&lt;&gt;"",ROW(AO$71:AO$93)-ROW(AO$71)+1,""),$AS76))),"",INDEX(AO$71:AO$93,SMALL(IF(AO$71:AO$93&lt;&gt;"",ROW(AO$71:AO$93)-ROW(AO$71)+1,""),$AS76)))</f>
        <v/>
      </c>
      <c r="BE76" t="str">
        <f t="array" ref="BE76">IF(ISERROR(INDEX(AP$71:AP$93,SMALL(IF(AP$71:AP$93&lt;&gt;"",ROW(AP$71:AP$93)-ROW(AP$71)+1,""),$AS76))),"",INDEX(AP$71:AP$93,SMALL(IF(AP$71:AP$93&lt;&gt;"",ROW(AP$71:AP$93)-ROW(AP$71)+1,""),$AS76)))</f>
        <v/>
      </c>
      <c r="BF76" t="str">
        <f t="array" ref="BF76">IF(ISERROR(INDEX(AQ$71:AQ$93,SMALL(IF(AQ$71:AQ$93&lt;&gt;"",ROW(AQ$71:AQ$93)-ROW(AQ$71)+1,""),$AS76))),"",INDEX(AQ$71:AQ$93,SMALL(IF(AQ$71:AQ$93&lt;&gt;"",ROW(AQ$71:AQ$93)-ROW(AQ$71)+1,""),$AS76)))</f>
        <v/>
      </c>
    </row>
    <row r="77" spans="1:58" x14ac:dyDescent="0.25">
      <c r="A77" t="s">
        <v>20</v>
      </c>
      <c r="B77" t="str">
        <f t="shared" si="85"/>
        <v>d4-2</v>
      </c>
      <c r="C77" t="str">
        <f t="shared" si="85"/>
        <v>d4-2</v>
      </c>
      <c r="D77" t="str">
        <f t="shared" si="85"/>
        <v>d4-2</v>
      </c>
      <c r="E77" t="str">
        <f t="shared" si="85"/>
        <v>d4-2</v>
      </c>
      <c r="F77" t="str">
        <f t="shared" si="85"/>
        <v>d4-2</v>
      </c>
      <c r="G77" t="str">
        <f t="shared" si="85"/>
        <v>d4-2</v>
      </c>
      <c r="H77" t="str">
        <f t="shared" si="85"/>
        <v>d4-2</v>
      </c>
      <c r="I77" t="str">
        <f t="shared" si="85"/>
        <v>d4-2</v>
      </c>
      <c r="J77" t="str">
        <f t="shared" si="85"/>
        <v>d4-2</v>
      </c>
      <c r="K77" t="str">
        <f t="shared" si="85"/>
        <v>d4-2</v>
      </c>
      <c r="L77" t="str">
        <f t="shared" si="85"/>
        <v>d4-2</v>
      </c>
      <c r="M77" t="str">
        <f t="shared" si="85"/>
        <v>d4-2</v>
      </c>
      <c r="P77" t="s">
        <v>20</v>
      </c>
      <c r="Q77">
        <f t="shared" si="86"/>
        <v>0</v>
      </c>
      <c r="R77">
        <f t="shared" si="86"/>
        <v>0</v>
      </c>
      <c r="S77">
        <f t="shared" si="86"/>
        <v>0</v>
      </c>
      <c r="T77">
        <f t="shared" si="86"/>
        <v>0</v>
      </c>
      <c r="U77">
        <f t="shared" si="86"/>
        <v>0</v>
      </c>
      <c r="V77">
        <f t="shared" si="86"/>
        <v>0</v>
      </c>
      <c r="W77">
        <f t="shared" si="86"/>
        <v>0</v>
      </c>
      <c r="X77">
        <f t="shared" si="86"/>
        <v>0</v>
      </c>
      <c r="Y77">
        <f t="shared" si="86"/>
        <v>0</v>
      </c>
      <c r="Z77">
        <f t="shared" si="86"/>
        <v>0</v>
      </c>
      <c r="AA77">
        <f t="shared" si="86"/>
        <v>0</v>
      </c>
      <c r="AB77">
        <f t="shared" si="86"/>
        <v>0</v>
      </c>
      <c r="AE77" t="s">
        <v>20</v>
      </c>
      <c r="AF77" t="str">
        <f t="shared" si="87"/>
        <v/>
      </c>
      <c r="AG77" t="str">
        <f t="shared" si="88"/>
        <v/>
      </c>
      <c r="AH77" t="str">
        <f t="shared" si="89"/>
        <v/>
      </c>
      <c r="AI77" t="str">
        <f t="shared" si="90"/>
        <v/>
      </c>
      <c r="AJ77" t="str">
        <f t="shared" si="91"/>
        <v/>
      </c>
      <c r="AK77" t="str">
        <f t="shared" si="92"/>
        <v/>
      </c>
      <c r="AL77" t="str">
        <f t="shared" si="93"/>
        <v/>
      </c>
      <c r="AM77" t="str">
        <f t="shared" si="94"/>
        <v/>
      </c>
      <c r="AN77" t="str">
        <f t="shared" si="95"/>
        <v/>
      </c>
      <c r="AO77" s="29" t="str">
        <f t="shared" si="96"/>
        <v/>
      </c>
      <c r="AP77" t="str">
        <f t="shared" si="97"/>
        <v/>
      </c>
      <c r="AQ77" t="str">
        <f t="shared" si="98"/>
        <v/>
      </c>
      <c r="AS77">
        <v>6</v>
      </c>
      <c r="AT77" t="s">
        <v>20</v>
      </c>
      <c r="AU77" t="str">
        <f t="array" ref="AU77">IF(ISERROR(INDEX(AF$71:AF$93,SMALL(IF(AF$71:AF$93&lt;&gt;"",ROW(AF$71:AF$93)-ROW(AF$71)+1,""),$AS77))),"",INDEX(AF$71:AF$93,SMALL(IF(AF$71:AF$93&lt;&gt;"",ROW(AF$71:AF$93)-ROW(AF$71)+1,""),$AS77)))</f>
        <v/>
      </c>
      <c r="AV77" t="str">
        <f t="array" ref="AV77">IF(ISERROR(INDEX(AG$71:AG$93,SMALL(IF(AG$71:AG$93&lt;&gt;"",ROW(AG$71:AG$93)-ROW(AG$71)+1,""),$AS77))),"",INDEX(AG$71:AG$93,SMALL(IF(AG$71:AG$93&lt;&gt;"",ROW(AG$71:AG$93)-ROW(AG$71)+1,""),$AS77)))</f>
        <v/>
      </c>
      <c r="AW77" t="str">
        <f t="array" ref="AW77">IF(ISERROR(INDEX(AH$71:AH$93,SMALL(IF(AH$71:AH$93&lt;&gt;"",ROW(AH$71:AH$93)-ROW(AH$71)+1,""),$AS77))),"",INDEX(AH$71:AH$93,SMALL(IF(AH$71:AH$93&lt;&gt;"",ROW(AH$71:AH$93)-ROW(AH$71)+1,""),$AS77)))</f>
        <v/>
      </c>
      <c r="AX77" t="str">
        <f t="array" ref="AX77">IF(ISERROR(INDEX(AI$71:AI$93,SMALL(IF(AI$71:AI$93&lt;&gt;"",ROW(AI$71:AI$93)-ROW(AI$71)+1,""),$AS77))),"",INDEX(AI$71:AI$93,SMALL(IF(AI$71:AI$93&lt;&gt;"",ROW(AI$71:AI$93)-ROW(AI$71)+1,""),$AS77)))</f>
        <v/>
      </c>
      <c r="AY77" t="str">
        <f t="array" ref="AY77">IF(ISERROR(INDEX(AJ$71:AJ$93,SMALL(IF(AJ$71:AJ$93&lt;&gt;"",ROW(AJ$71:AJ$93)-ROW(AJ$71)+1,""),$AS77))),"",INDEX(AJ$71:AJ$93,SMALL(IF(AJ$71:AJ$93&lt;&gt;"",ROW(AJ$71:AJ$93)-ROW(AJ$71)+1,""),$AS77)))</f>
        <v/>
      </c>
      <c r="AZ77" t="str">
        <f t="array" ref="AZ77">IF(ISERROR(INDEX(AK$71:AK$93,SMALL(IF(AK$71:AK$93&lt;&gt;"",ROW(AK$71:AK$93)-ROW(AK$71)+1,""),$AS77))),"",INDEX(AK$71:AK$93,SMALL(IF(AK$71:AK$93&lt;&gt;"",ROW(AK$71:AK$93)-ROW(AK$71)+1,""),$AS77)))</f>
        <v/>
      </c>
      <c r="BA77" t="str">
        <f t="array" ref="BA77">IF(ISERROR(INDEX(AL$71:AL$93,SMALL(IF(AL$71:AL$93&lt;&gt;"",ROW(AL$71:AL$93)-ROW(AL$71)+1,""),$AS77))),"",INDEX(AL$71:AL$93,SMALL(IF(AL$71:AL$93&lt;&gt;"",ROW(AL$71:AL$93)-ROW(AL$71)+1,""),$AS77)))</f>
        <v/>
      </c>
      <c r="BB77" t="str">
        <f t="array" ref="BB77">IF(ISERROR(INDEX(AM$71:AM$93,SMALL(IF(AM$71:AM$93&lt;&gt;"",ROW(AM$71:AM$93)-ROW(AM$71)+1,""),$AS77))),"",INDEX(AM$71:AM$93,SMALL(IF(AM$71:AM$93&lt;&gt;"",ROW(AM$71:AM$93)-ROW(AM$71)+1,""),$AS77)))</f>
        <v/>
      </c>
      <c r="BC77" t="str">
        <f t="array" ref="BC77">IF(ISERROR(INDEX(AN$71:AN$93,SMALL(IF(AN$71:AN$93&lt;&gt;"",ROW(AN$71:AN$93)-ROW(AN$71)+1,""),$AS77))),"",INDEX(AN$71:AN$93,SMALL(IF(AN$71:AN$93&lt;&gt;"",ROW(AN$71:AN$93)-ROW(AN$71)+1,""),$AS77)))</f>
        <v/>
      </c>
      <c r="BD77" t="str">
        <f t="array" ref="BD77">IF(ISERROR(INDEX(AO$71:AO$93,SMALL(IF(AO$71:AO$93&lt;&gt;"",ROW(AO$71:AO$93)-ROW(AO$71)+1,""),$AS77))),"",INDEX(AO$71:AO$93,SMALL(IF(AO$71:AO$93&lt;&gt;"",ROW(AO$71:AO$93)-ROW(AO$71)+1,""),$AS77)))</f>
        <v/>
      </c>
      <c r="BE77" t="str">
        <f t="array" ref="BE77">IF(ISERROR(INDEX(AP$71:AP$93,SMALL(IF(AP$71:AP$93&lt;&gt;"",ROW(AP$71:AP$93)-ROW(AP$71)+1,""),$AS77))),"",INDEX(AP$71:AP$93,SMALL(IF(AP$71:AP$93&lt;&gt;"",ROW(AP$71:AP$93)-ROW(AP$71)+1,""),$AS77)))</f>
        <v/>
      </c>
      <c r="BF77" t="str">
        <f t="array" ref="BF77">IF(ISERROR(INDEX(AQ$71:AQ$93,SMALL(IF(AQ$71:AQ$93&lt;&gt;"",ROW(AQ$71:AQ$93)-ROW(AQ$71)+1,""),$AS77))),"",INDEX(AQ$71:AQ$93,SMALL(IF(AQ$71:AQ$93&lt;&gt;"",ROW(AQ$71:AQ$93)-ROW(AQ$71)+1,""),$AS77)))</f>
        <v/>
      </c>
    </row>
    <row r="78" spans="1:58" x14ac:dyDescent="0.25">
      <c r="A78" t="s">
        <v>18</v>
      </c>
      <c r="B78" t="str">
        <f t="shared" si="85"/>
        <v>d4-2</v>
      </c>
      <c r="C78" t="str">
        <f t="shared" si="85"/>
        <v>d4-2</v>
      </c>
      <c r="D78" t="str">
        <f t="shared" si="85"/>
        <v>d4-2</v>
      </c>
      <c r="E78" t="str">
        <f t="shared" si="85"/>
        <v>d4-2</v>
      </c>
      <c r="F78" t="str">
        <f t="shared" si="85"/>
        <v>d4-2</v>
      </c>
      <c r="G78" t="str">
        <f t="shared" si="85"/>
        <v>d4-2</v>
      </c>
      <c r="H78" t="str">
        <f t="shared" si="85"/>
        <v>d4-2</v>
      </c>
      <c r="I78" t="str">
        <f t="shared" si="85"/>
        <v>d4-2</v>
      </c>
      <c r="J78" t="str">
        <f t="shared" si="85"/>
        <v>d4-2</v>
      </c>
      <c r="K78" t="str">
        <f t="shared" si="85"/>
        <v>d4-2</v>
      </c>
      <c r="L78" t="str">
        <f t="shared" si="85"/>
        <v>d4-2</v>
      </c>
      <c r="M78" t="str">
        <f t="shared" si="85"/>
        <v>d4-2</v>
      </c>
      <c r="P78" t="s">
        <v>18</v>
      </c>
      <c r="Q78">
        <f t="shared" si="86"/>
        <v>0</v>
      </c>
      <c r="R78">
        <f t="shared" si="86"/>
        <v>0</v>
      </c>
      <c r="S78">
        <f t="shared" si="86"/>
        <v>0</v>
      </c>
      <c r="T78">
        <f t="shared" si="86"/>
        <v>0</v>
      </c>
      <c r="U78">
        <f t="shared" si="86"/>
        <v>0</v>
      </c>
      <c r="V78">
        <f t="shared" si="86"/>
        <v>0</v>
      </c>
      <c r="W78">
        <f t="shared" si="86"/>
        <v>0</v>
      </c>
      <c r="X78">
        <f t="shared" si="86"/>
        <v>0</v>
      </c>
      <c r="Y78">
        <f t="shared" si="86"/>
        <v>0</v>
      </c>
      <c r="Z78">
        <f t="shared" si="86"/>
        <v>0</v>
      </c>
      <c r="AA78">
        <f t="shared" si="86"/>
        <v>0</v>
      </c>
      <c r="AB78">
        <f t="shared" si="86"/>
        <v>0</v>
      </c>
      <c r="AE78" t="s">
        <v>18</v>
      </c>
      <c r="AF78" t="str">
        <f t="shared" si="87"/>
        <v/>
      </c>
      <c r="AG78" t="str">
        <f t="shared" si="88"/>
        <v/>
      </c>
      <c r="AH78" t="str">
        <f t="shared" si="89"/>
        <v/>
      </c>
      <c r="AI78" t="str">
        <f t="shared" si="90"/>
        <v/>
      </c>
      <c r="AJ78" t="str">
        <f t="shared" si="91"/>
        <v/>
      </c>
      <c r="AK78" t="str">
        <f t="shared" si="92"/>
        <v/>
      </c>
      <c r="AL78" t="str">
        <f t="shared" si="93"/>
        <v/>
      </c>
      <c r="AM78" t="str">
        <f t="shared" si="94"/>
        <v/>
      </c>
      <c r="AN78" t="str">
        <f t="shared" si="95"/>
        <v/>
      </c>
      <c r="AO78" s="29" t="str">
        <f t="shared" si="96"/>
        <v/>
      </c>
      <c r="AP78" t="str">
        <f t="shared" si="97"/>
        <v/>
      </c>
      <c r="AQ78" t="str">
        <f t="shared" si="98"/>
        <v/>
      </c>
      <c r="AS78">
        <v>7</v>
      </c>
      <c r="AT78" t="s">
        <v>18</v>
      </c>
      <c r="AU78" t="str">
        <f t="array" ref="AU78">IF(ISERROR(INDEX(AF$71:AF$93,SMALL(IF(AF$71:AF$93&lt;&gt;"",ROW(AF$71:AF$93)-ROW(AF$71)+1,""),$AS78))),"",INDEX(AF$71:AF$93,SMALL(IF(AF$71:AF$93&lt;&gt;"",ROW(AF$71:AF$93)-ROW(AF$71)+1,""),$AS78)))</f>
        <v/>
      </c>
      <c r="AV78" t="str">
        <f t="array" ref="AV78">IF(ISERROR(INDEX(AG$71:AG$93,SMALL(IF(AG$71:AG$93&lt;&gt;"",ROW(AG$71:AG$93)-ROW(AG$71)+1,""),$AS78))),"",INDEX(AG$71:AG$93,SMALL(IF(AG$71:AG$93&lt;&gt;"",ROW(AG$71:AG$93)-ROW(AG$71)+1,""),$AS78)))</f>
        <v/>
      </c>
      <c r="AW78" t="str">
        <f t="array" ref="AW78">IF(ISERROR(INDEX(AH$71:AH$93,SMALL(IF(AH$71:AH$93&lt;&gt;"",ROW(AH$71:AH$93)-ROW(AH$71)+1,""),$AS78))),"",INDEX(AH$71:AH$93,SMALL(IF(AH$71:AH$93&lt;&gt;"",ROW(AH$71:AH$93)-ROW(AH$71)+1,""),$AS78)))</f>
        <v/>
      </c>
      <c r="AX78" t="str">
        <f t="array" ref="AX78">IF(ISERROR(INDEX(AI$71:AI$93,SMALL(IF(AI$71:AI$93&lt;&gt;"",ROW(AI$71:AI$93)-ROW(AI$71)+1,""),$AS78))),"",INDEX(AI$71:AI$93,SMALL(IF(AI$71:AI$93&lt;&gt;"",ROW(AI$71:AI$93)-ROW(AI$71)+1,""),$AS78)))</f>
        <v/>
      </c>
      <c r="AY78" t="str">
        <f t="array" ref="AY78">IF(ISERROR(INDEX(AJ$71:AJ$93,SMALL(IF(AJ$71:AJ$93&lt;&gt;"",ROW(AJ$71:AJ$93)-ROW(AJ$71)+1,""),$AS78))),"",INDEX(AJ$71:AJ$93,SMALL(IF(AJ$71:AJ$93&lt;&gt;"",ROW(AJ$71:AJ$93)-ROW(AJ$71)+1,""),$AS78)))</f>
        <v/>
      </c>
      <c r="AZ78" t="str">
        <f t="array" ref="AZ78">IF(ISERROR(INDEX(AK$71:AK$93,SMALL(IF(AK$71:AK$93&lt;&gt;"",ROW(AK$71:AK$93)-ROW(AK$71)+1,""),$AS78))),"",INDEX(AK$71:AK$93,SMALL(IF(AK$71:AK$93&lt;&gt;"",ROW(AK$71:AK$93)-ROW(AK$71)+1,""),$AS78)))</f>
        <v/>
      </c>
      <c r="BA78" t="str">
        <f t="array" ref="BA78">IF(ISERROR(INDEX(AL$71:AL$93,SMALL(IF(AL$71:AL$93&lt;&gt;"",ROW(AL$71:AL$93)-ROW(AL$71)+1,""),$AS78))),"",INDEX(AL$71:AL$93,SMALL(IF(AL$71:AL$93&lt;&gt;"",ROW(AL$71:AL$93)-ROW(AL$71)+1,""),$AS78)))</f>
        <v/>
      </c>
      <c r="BB78" t="str">
        <f t="array" ref="BB78">IF(ISERROR(INDEX(AM$71:AM$93,SMALL(IF(AM$71:AM$93&lt;&gt;"",ROW(AM$71:AM$93)-ROW(AM$71)+1,""),$AS78))),"",INDEX(AM$71:AM$93,SMALL(IF(AM$71:AM$93&lt;&gt;"",ROW(AM$71:AM$93)-ROW(AM$71)+1,""),$AS78)))</f>
        <v/>
      </c>
      <c r="BC78" t="str">
        <f t="array" ref="BC78">IF(ISERROR(INDEX(AN$71:AN$93,SMALL(IF(AN$71:AN$93&lt;&gt;"",ROW(AN$71:AN$93)-ROW(AN$71)+1,""),$AS78))),"",INDEX(AN$71:AN$93,SMALL(IF(AN$71:AN$93&lt;&gt;"",ROW(AN$71:AN$93)-ROW(AN$71)+1,""),$AS78)))</f>
        <v/>
      </c>
      <c r="BD78" t="str">
        <f t="array" ref="BD78">IF(ISERROR(INDEX(AO$71:AO$93,SMALL(IF(AO$71:AO$93&lt;&gt;"",ROW(AO$71:AO$93)-ROW(AO$71)+1,""),$AS78))),"",INDEX(AO$71:AO$93,SMALL(IF(AO$71:AO$93&lt;&gt;"",ROW(AO$71:AO$93)-ROW(AO$71)+1,""),$AS78)))</f>
        <v/>
      </c>
      <c r="BE78" t="str">
        <f t="array" ref="BE78">IF(ISERROR(INDEX(AP$71:AP$93,SMALL(IF(AP$71:AP$93&lt;&gt;"",ROW(AP$71:AP$93)-ROW(AP$71)+1,""),$AS78))),"",INDEX(AP$71:AP$93,SMALL(IF(AP$71:AP$93&lt;&gt;"",ROW(AP$71:AP$93)-ROW(AP$71)+1,""),$AS78)))</f>
        <v/>
      </c>
      <c r="BF78" t="str">
        <f t="array" ref="BF78">IF(ISERROR(INDEX(AQ$71:AQ$93,SMALL(IF(AQ$71:AQ$93&lt;&gt;"",ROW(AQ$71:AQ$93)-ROW(AQ$71)+1,""),$AS78))),"",INDEX(AQ$71:AQ$93,SMALL(IF(AQ$71:AQ$93&lt;&gt;"",ROW(AQ$71:AQ$93)-ROW(AQ$71)+1,""),$AS78)))</f>
        <v/>
      </c>
    </row>
    <row r="79" spans="1:58" x14ac:dyDescent="0.25">
      <c r="A79" t="s">
        <v>33</v>
      </c>
      <c r="B79" t="str">
        <f t="shared" si="85"/>
        <v>d4-2</v>
      </c>
      <c r="C79" t="str">
        <f t="shared" si="85"/>
        <v>d4-2</v>
      </c>
      <c r="D79" t="str">
        <f t="shared" si="85"/>
        <v>d4-2</v>
      </c>
      <c r="E79" t="str">
        <f t="shared" si="85"/>
        <v>d4-2</v>
      </c>
      <c r="F79" t="str">
        <f t="shared" si="85"/>
        <v>d4-2</v>
      </c>
      <c r="G79" t="str">
        <f t="shared" si="85"/>
        <v>d4-2</v>
      </c>
      <c r="H79" t="str">
        <f t="shared" si="85"/>
        <v>d4-2</v>
      </c>
      <c r="I79" t="str">
        <f t="shared" si="85"/>
        <v>d4-2</v>
      </c>
      <c r="J79" t="str">
        <f t="shared" si="85"/>
        <v>d4-2</v>
      </c>
      <c r="K79" t="str">
        <f t="shared" si="85"/>
        <v>d4-2</v>
      </c>
      <c r="L79" t="str">
        <f t="shared" si="85"/>
        <v>d4-2</v>
      </c>
      <c r="M79" t="str">
        <f t="shared" si="85"/>
        <v>d4-2</v>
      </c>
      <c r="P79" t="s">
        <v>33</v>
      </c>
      <c r="Q79">
        <f t="shared" si="86"/>
        <v>0</v>
      </c>
      <c r="R79">
        <f t="shared" si="86"/>
        <v>0</v>
      </c>
      <c r="S79">
        <f t="shared" si="86"/>
        <v>0</v>
      </c>
      <c r="T79">
        <f t="shared" si="86"/>
        <v>0</v>
      </c>
      <c r="U79">
        <f t="shared" si="86"/>
        <v>0</v>
      </c>
      <c r="V79">
        <f t="shared" si="86"/>
        <v>0</v>
      </c>
      <c r="W79">
        <f t="shared" si="86"/>
        <v>0</v>
      </c>
      <c r="X79">
        <f t="shared" si="86"/>
        <v>0</v>
      </c>
      <c r="Y79">
        <f t="shared" si="86"/>
        <v>0</v>
      </c>
      <c r="Z79">
        <f t="shared" si="86"/>
        <v>0</v>
      </c>
      <c r="AA79">
        <f t="shared" si="86"/>
        <v>0</v>
      </c>
      <c r="AB79">
        <f t="shared" si="86"/>
        <v>0</v>
      </c>
      <c r="AE79" t="s">
        <v>33</v>
      </c>
      <c r="AF79" t="str">
        <f t="shared" si="87"/>
        <v/>
      </c>
      <c r="AG79" t="str">
        <f t="shared" si="88"/>
        <v/>
      </c>
      <c r="AH79" t="str">
        <f t="shared" si="89"/>
        <v/>
      </c>
      <c r="AI79" t="str">
        <f t="shared" si="90"/>
        <v/>
      </c>
      <c r="AJ79" t="str">
        <f t="shared" si="91"/>
        <v/>
      </c>
      <c r="AK79" t="str">
        <f t="shared" si="92"/>
        <v/>
      </c>
      <c r="AL79" t="str">
        <f t="shared" si="93"/>
        <v/>
      </c>
      <c r="AM79" t="str">
        <f t="shared" si="94"/>
        <v/>
      </c>
      <c r="AN79" t="str">
        <f t="shared" si="95"/>
        <v/>
      </c>
      <c r="AO79" s="29" t="str">
        <f t="shared" si="96"/>
        <v/>
      </c>
      <c r="AP79" t="str">
        <f t="shared" si="97"/>
        <v/>
      </c>
      <c r="AQ79" t="str">
        <f t="shared" si="98"/>
        <v/>
      </c>
      <c r="AS79">
        <v>8</v>
      </c>
      <c r="AT79" t="s">
        <v>33</v>
      </c>
      <c r="AU79" t="str">
        <f t="array" ref="AU79">IF(ISERROR(INDEX(AF$71:AF$93,SMALL(IF(AF$71:AF$93&lt;&gt;"",ROW(AF$71:AF$93)-ROW(AF$71)+1,""),$AS79))),"",INDEX(AF$71:AF$93,SMALL(IF(AF$71:AF$93&lt;&gt;"",ROW(AF$71:AF$93)-ROW(AF$71)+1,""),$AS79)))</f>
        <v/>
      </c>
      <c r="AV79" t="str">
        <f t="array" ref="AV79">IF(ISERROR(INDEX(AG$71:AG$93,SMALL(IF(AG$71:AG$93&lt;&gt;"",ROW(AG$71:AG$93)-ROW(AG$71)+1,""),$AS79))),"",INDEX(AG$71:AG$93,SMALL(IF(AG$71:AG$93&lt;&gt;"",ROW(AG$71:AG$93)-ROW(AG$71)+1,""),$AS79)))</f>
        <v/>
      </c>
      <c r="AW79" t="str">
        <f t="array" ref="AW79">IF(ISERROR(INDEX(AH$71:AH$93,SMALL(IF(AH$71:AH$93&lt;&gt;"",ROW(AH$71:AH$93)-ROW(AH$71)+1,""),$AS79))),"",INDEX(AH$71:AH$93,SMALL(IF(AH$71:AH$93&lt;&gt;"",ROW(AH$71:AH$93)-ROW(AH$71)+1,""),$AS79)))</f>
        <v/>
      </c>
      <c r="AX79" t="str">
        <f t="array" ref="AX79">IF(ISERROR(INDEX(AI$71:AI$93,SMALL(IF(AI$71:AI$93&lt;&gt;"",ROW(AI$71:AI$93)-ROW(AI$71)+1,""),$AS79))),"",INDEX(AI$71:AI$93,SMALL(IF(AI$71:AI$93&lt;&gt;"",ROW(AI$71:AI$93)-ROW(AI$71)+1,""),$AS79)))</f>
        <v/>
      </c>
      <c r="AY79" t="str">
        <f t="array" ref="AY79">IF(ISERROR(INDEX(AJ$71:AJ$93,SMALL(IF(AJ$71:AJ$93&lt;&gt;"",ROW(AJ$71:AJ$93)-ROW(AJ$71)+1,""),$AS79))),"",INDEX(AJ$71:AJ$93,SMALL(IF(AJ$71:AJ$93&lt;&gt;"",ROW(AJ$71:AJ$93)-ROW(AJ$71)+1,""),$AS79)))</f>
        <v/>
      </c>
      <c r="AZ79" t="str">
        <f t="array" ref="AZ79">IF(ISERROR(INDEX(AK$71:AK$93,SMALL(IF(AK$71:AK$93&lt;&gt;"",ROW(AK$71:AK$93)-ROW(AK$71)+1,""),$AS79))),"",INDEX(AK$71:AK$93,SMALL(IF(AK$71:AK$93&lt;&gt;"",ROW(AK$71:AK$93)-ROW(AK$71)+1,""),$AS79)))</f>
        <v/>
      </c>
      <c r="BA79" t="str">
        <f t="array" ref="BA79">IF(ISERROR(INDEX(AL$71:AL$93,SMALL(IF(AL$71:AL$93&lt;&gt;"",ROW(AL$71:AL$93)-ROW(AL$71)+1,""),$AS79))),"",INDEX(AL$71:AL$93,SMALL(IF(AL$71:AL$93&lt;&gt;"",ROW(AL$71:AL$93)-ROW(AL$71)+1,""),$AS79)))</f>
        <v/>
      </c>
      <c r="BB79" t="str">
        <f t="array" ref="BB79">IF(ISERROR(INDEX(AM$71:AM$93,SMALL(IF(AM$71:AM$93&lt;&gt;"",ROW(AM$71:AM$93)-ROW(AM$71)+1,""),$AS79))),"",INDEX(AM$71:AM$93,SMALL(IF(AM$71:AM$93&lt;&gt;"",ROW(AM$71:AM$93)-ROW(AM$71)+1,""),$AS79)))</f>
        <v/>
      </c>
      <c r="BC79" t="str">
        <f t="array" ref="BC79">IF(ISERROR(INDEX(AN$71:AN$93,SMALL(IF(AN$71:AN$93&lt;&gt;"",ROW(AN$71:AN$93)-ROW(AN$71)+1,""),$AS79))),"",INDEX(AN$71:AN$93,SMALL(IF(AN$71:AN$93&lt;&gt;"",ROW(AN$71:AN$93)-ROW(AN$71)+1,""),$AS79)))</f>
        <v/>
      </c>
      <c r="BD79" t="str">
        <f t="array" ref="BD79">IF(ISERROR(INDEX(AO$71:AO$93,SMALL(IF(AO$71:AO$93&lt;&gt;"",ROW(AO$71:AO$93)-ROW(AO$71)+1,""),$AS79))),"",INDEX(AO$71:AO$93,SMALL(IF(AO$71:AO$93&lt;&gt;"",ROW(AO$71:AO$93)-ROW(AO$71)+1,""),$AS79)))</f>
        <v/>
      </c>
      <c r="BE79" t="str">
        <f t="array" ref="BE79">IF(ISERROR(INDEX(AP$71:AP$93,SMALL(IF(AP$71:AP$93&lt;&gt;"",ROW(AP$71:AP$93)-ROW(AP$71)+1,""),$AS79))),"",INDEX(AP$71:AP$93,SMALL(IF(AP$71:AP$93&lt;&gt;"",ROW(AP$71:AP$93)-ROW(AP$71)+1,""),$AS79)))</f>
        <v/>
      </c>
      <c r="BF79" t="str">
        <f t="array" ref="BF79">IF(ISERROR(INDEX(AQ$71:AQ$93,SMALL(IF(AQ$71:AQ$93&lt;&gt;"",ROW(AQ$71:AQ$93)-ROW(AQ$71)+1,""),$AS79))),"",INDEX(AQ$71:AQ$93,SMALL(IF(AQ$71:AQ$93&lt;&gt;"",ROW(AQ$71:AQ$93)-ROW(AQ$71)+1,""),$AS79)))</f>
        <v/>
      </c>
    </row>
    <row r="80" spans="1:58" x14ac:dyDescent="0.25">
      <c r="A80" t="s">
        <v>37</v>
      </c>
      <c r="B80" t="str">
        <f t="shared" si="85"/>
        <v>d4-2</v>
      </c>
      <c r="C80" t="str">
        <f t="shared" si="85"/>
        <v>d4-2</v>
      </c>
      <c r="D80" t="str">
        <f t="shared" si="85"/>
        <v>d4-2</v>
      </c>
      <c r="E80" t="str">
        <f t="shared" si="85"/>
        <v>d4-2</v>
      </c>
      <c r="F80" t="str">
        <f t="shared" si="85"/>
        <v>d4-2</v>
      </c>
      <c r="G80" t="str">
        <f t="shared" si="85"/>
        <v>d4-2</v>
      </c>
      <c r="H80" t="str">
        <f t="shared" si="85"/>
        <v>d4-2</v>
      </c>
      <c r="I80" t="str">
        <f t="shared" si="85"/>
        <v>d4-2</v>
      </c>
      <c r="J80" t="str">
        <f t="shared" si="85"/>
        <v>d4-2</v>
      </c>
      <c r="K80" t="str">
        <f t="shared" si="85"/>
        <v>d4-2</v>
      </c>
      <c r="L80" t="str">
        <f t="shared" si="85"/>
        <v>d4-2</v>
      </c>
      <c r="M80" t="str">
        <f t="shared" si="85"/>
        <v>d4-2</v>
      </c>
      <c r="P80" t="s">
        <v>37</v>
      </c>
      <c r="Q80">
        <f t="shared" si="86"/>
        <v>0</v>
      </c>
      <c r="R80">
        <f t="shared" si="86"/>
        <v>0</v>
      </c>
      <c r="S80">
        <f t="shared" si="86"/>
        <v>0</v>
      </c>
      <c r="T80">
        <f t="shared" si="86"/>
        <v>0</v>
      </c>
      <c r="U80">
        <f t="shared" si="86"/>
        <v>0</v>
      </c>
      <c r="V80">
        <f t="shared" si="86"/>
        <v>0</v>
      </c>
      <c r="W80">
        <f t="shared" si="86"/>
        <v>0</v>
      </c>
      <c r="X80">
        <f t="shared" si="86"/>
        <v>0</v>
      </c>
      <c r="Y80">
        <f t="shared" si="86"/>
        <v>0</v>
      </c>
      <c r="Z80">
        <f t="shared" si="86"/>
        <v>0</v>
      </c>
      <c r="AA80">
        <f t="shared" si="86"/>
        <v>0</v>
      </c>
      <c r="AB80">
        <f t="shared" si="86"/>
        <v>0</v>
      </c>
      <c r="AE80" t="s">
        <v>37</v>
      </c>
      <c r="AF80" t="str">
        <f t="shared" si="87"/>
        <v/>
      </c>
      <c r="AG80" t="str">
        <f t="shared" si="88"/>
        <v/>
      </c>
      <c r="AH80" t="str">
        <f t="shared" si="89"/>
        <v/>
      </c>
      <c r="AI80" t="str">
        <f t="shared" si="90"/>
        <v/>
      </c>
      <c r="AJ80" t="str">
        <f t="shared" si="91"/>
        <v/>
      </c>
      <c r="AK80" t="str">
        <f t="shared" si="92"/>
        <v/>
      </c>
      <c r="AL80" t="str">
        <f t="shared" si="93"/>
        <v/>
      </c>
      <c r="AM80" t="str">
        <f t="shared" si="94"/>
        <v/>
      </c>
      <c r="AN80" t="str">
        <f t="shared" si="95"/>
        <v/>
      </c>
      <c r="AO80" s="29" t="str">
        <f t="shared" si="96"/>
        <v/>
      </c>
      <c r="AP80" t="str">
        <f t="shared" si="97"/>
        <v/>
      </c>
      <c r="AQ80" t="str">
        <f t="shared" si="98"/>
        <v/>
      </c>
      <c r="AS80">
        <v>9</v>
      </c>
      <c r="AT80" t="s">
        <v>37</v>
      </c>
      <c r="AU80" t="str">
        <f t="array" ref="AU80">IF(ISERROR(INDEX(AF$71:AF$93,SMALL(IF(AF$71:AF$93&lt;&gt;"",ROW(AF$71:AF$93)-ROW(AF$71)+1,""),$AS80))),"",INDEX(AF$71:AF$93,SMALL(IF(AF$71:AF$93&lt;&gt;"",ROW(AF$71:AF$93)-ROW(AF$71)+1,""),$AS80)))</f>
        <v/>
      </c>
      <c r="AV80" t="str">
        <f t="array" ref="AV80">IF(ISERROR(INDEX(AG$71:AG$93,SMALL(IF(AG$71:AG$93&lt;&gt;"",ROW(AG$71:AG$93)-ROW(AG$71)+1,""),$AS80))),"",INDEX(AG$71:AG$93,SMALL(IF(AG$71:AG$93&lt;&gt;"",ROW(AG$71:AG$93)-ROW(AG$71)+1,""),$AS80)))</f>
        <v/>
      </c>
      <c r="AW80" t="str">
        <f t="array" ref="AW80">IF(ISERROR(INDEX(AH$71:AH$93,SMALL(IF(AH$71:AH$93&lt;&gt;"",ROW(AH$71:AH$93)-ROW(AH$71)+1,""),$AS80))),"",INDEX(AH$71:AH$93,SMALL(IF(AH$71:AH$93&lt;&gt;"",ROW(AH$71:AH$93)-ROW(AH$71)+1,""),$AS80)))</f>
        <v/>
      </c>
      <c r="AX80" t="str">
        <f t="array" ref="AX80">IF(ISERROR(INDEX(AI$71:AI$93,SMALL(IF(AI$71:AI$93&lt;&gt;"",ROW(AI$71:AI$93)-ROW(AI$71)+1,""),$AS80))),"",INDEX(AI$71:AI$93,SMALL(IF(AI$71:AI$93&lt;&gt;"",ROW(AI$71:AI$93)-ROW(AI$71)+1,""),$AS80)))</f>
        <v/>
      </c>
      <c r="AY80" t="str">
        <f t="array" ref="AY80">IF(ISERROR(INDEX(AJ$71:AJ$93,SMALL(IF(AJ$71:AJ$93&lt;&gt;"",ROW(AJ$71:AJ$93)-ROW(AJ$71)+1,""),$AS80))),"",INDEX(AJ$71:AJ$93,SMALL(IF(AJ$71:AJ$93&lt;&gt;"",ROW(AJ$71:AJ$93)-ROW(AJ$71)+1,""),$AS80)))</f>
        <v/>
      </c>
      <c r="AZ80" t="str">
        <f t="array" ref="AZ80">IF(ISERROR(INDEX(AK$71:AK$93,SMALL(IF(AK$71:AK$93&lt;&gt;"",ROW(AK$71:AK$93)-ROW(AK$71)+1,""),$AS80))),"",INDEX(AK$71:AK$93,SMALL(IF(AK$71:AK$93&lt;&gt;"",ROW(AK$71:AK$93)-ROW(AK$71)+1,""),$AS80)))</f>
        <v/>
      </c>
      <c r="BA80" t="str">
        <f t="array" ref="BA80">IF(ISERROR(INDEX(AL$71:AL$93,SMALL(IF(AL$71:AL$93&lt;&gt;"",ROW(AL$71:AL$93)-ROW(AL$71)+1,""),$AS80))),"",INDEX(AL$71:AL$93,SMALL(IF(AL$71:AL$93&lt;&gt;"",ROW(AL$71:AL$93)-ROW(AL$71)+1,""),$AS80)))</f>
        <v/>
      </c>
      <c r="BB80" t="str">
        <f t="array" ref="BB80">IF(ISERROR(INDEX(AM$71:AM$93,SMALL(IF(AM$71:AM$93&lt;&gt;"",ROW(AM$71:AM$93)-ROW(AM$71)+1,""),$AS80))),"",INDEX(AM$71:AM$93,SMALL(IF(AM$71:AM$93&lt;&gt;"",ROW(AM$71:AM$93)-ROW(AM$71)+1,""),$AS80)))</f>
        <v/>
      </c>
      <c r="BC80" t="str">
        <f t="array" ref="BC80">IF(ISERROR(INDEX(AN$71:AN$93,SMALL(IF(AN$71:AN$93&lt;&gt;"",ROW(AN$71:AN$93)-ROW(AN$71)+1,""),$AS80))),"",INDEX(AN$71:AN$93,SMALL(IF(AN$71:AN$93&lt;&gt;"",ROW(AN$71:AN$93)-ROW(AN$71)+1,""),$AS80)))</f>
        <v/>
      </c>
      <c r="BD80" t="str">
        <f t="array" ref="BD80">IF(ISERROR(INDEX(AO$71:AO$93,SMALL(IF(AO$71:AO$93&lt;&gt;"",ROW(AO$71:AO$93)-ROW(AO$71)+1,""),$AS80))),"",INDEX(AO$71:AO$93,SMALL(IF(AO$71:AO$93&lt;&gt;"",ROW(AO$71:AO$93)-ROW(AO$71)+1,""),$AS80)))</f>
        <v/>
      </c>
      <c r="BE80" t="str">
        <f t="array" ref="BE80">IF(ISERROR(INDEX(AP$71:AP$93,SMALL(IF(AP$71:AP$93&lt;&gt;"",ROW(AP$71:AP$93)-ROW(AP$71)+1,""),$AS80))),"",INDEX(AP$71:AP$93,SMALL(IF(AP$71:AP$93&lt;&gt;"",ROW(AP$71:AP$93)-ROW(AP$71)+1,""),$AS80)))</f>
        <v/>
      </c>
      <c r="BF80" t="str">
        <f t="array" ref="BF80">IF(ISERROR(INDEX(AQ$71:AQ$93,SMALL(IF(AQ$71:AQ$93&lt;&gt;"",ROW(AQ$71:AQ$93)-ROW(AQ$71)+1,""),$AS80))),"",INDEX(AQ$71:AQ$93,SMALL(IF(AQ$71:AQ$93&lt;&gt;"",ROW(AQ$71:AQ$93)-ROW(AQ$71)+1,""),$AS80)))</f>
        <v/>
      </c>
    </row>
    <row r="81" spans="1:58" x14ac:dyDescent="0.25">
      <c r="A81" t="s">
        <v>19</v>
      </c>
      <c r="B81" t="str">
        <f t="shared" si="85"/>
        <v>d4-2</v>
      </c>
      <c r="C81" t="str">
        <f t="shared" si="85"/>
        <v>d4-2</v>
      </c>
      <c r="D81" t="str">
        <f t="shared" si="85"/>
        <v>d4-2</v>
      </c>
      <c r="E81" t="str">
        <f t="shared" si="85"/>
        <v>d4-2</v>
      </c>
      <c r="F81" t="str">
        <f t="shared" si="85"/>
        <v>d4-2</v>
      </c>
      <c r="G81" t="str">
        <f t="shared" si="85"/>
        <v>d4-2</v>
      </c>
      <c r="H81" t="str">
        <f t="shared" si="85"/>
        <v>d4-2</v>
      </c>
      <c r="I81" t="str">
        <f t="shared" si="85"/>
        <v>d4-2</v>
      </c>
      <c r="J81" t="str">
        <f t="shared" si="85"/>
        <v>d4-2</v>
      </c>
      <c r="K81" t="str">
        <f t="shared" si="85"/>
        <v>d4-2</v>
      </c>
      <c r="L81" t="str">
        <f t="shared" si="85"/>
        <v>d4-2</v>
      </c>
      <c r="M81" t="str">
        <f t="shared" si="85"/>
        <v>d4-2</v>
      </c>
      <c r="P81" t="s">
        <v>19</v>
      </c>
      <c r="Q81">
        <f t="shared" si="86"/>
        <v>0</v>
      </c>
      <c r="R81">
        <f t="shared" si="86"/>
        <v>0</v>
      </c>
      <c r="S81">
        <f t="shared" si="86"/>
        <v>0</v>
      </c>
      <c r="T81">
        <f t="shared" si="86"/>
        <v>0</v>
      </c>
      <c r="U81">
        <f t="shared" si="86"/>
        <v>0</v>
      </c>
      <c r="V81">
        <f t="shared" si="86"/>
        <v>0</v>
      </c>
      <c r="W81">
        <f t="shared" si="86"/>
        <v>0</v>
      </c>
      <c r="X81">
        <f t="shared" si="86"/>
        <v>0</v>
      </c>
      <c r="Y81">
        <f t="shared" si="86"/>
        <v>0</v>
      </c>
      <c r="Z81">
        <f t="shared" si="86"/>
        <v>0</v>
      </c>
      <c r="AA81">
        <f t="shared" si="86"/>
        <v>0</v>
      </c>
      <c r="AB81">
        <f t="shared" si="86"/>
        <v>0</v>
      </c>
      <c r="AE81" t="s">
        <v>19</v>
      </c>
      <c r="AF81" t="str">
        <f t="shared" si="87"/>
        <v/>
      </c>
      <c r="AG81" t="str">
        <f t="shared" si="88"/>
        <v/>
      </c>
      <c r="AH81" t="str">
        <f t="shared" si="89"/>
        <v/>
      </c>
      <c r="AI81" t="str">
        <f t="shared" si="90"/>
        <v/>
      </c>
      <c r="AJ81" t="str">
        <f t="shared" si="91"/>
        <v/>
      </c>
      <c r="AK81" t="str">
        <f t="shared" si="92"/>
        <v/>
      </c>
      <c r="AL81" t="str">
        <f t="shared" si="93"/>
        <v/>
      </c>
      <c r="AM81" t="str">
        <f t="shared" si="94"/>
        <v/>
      </c>
      <c r="AN81" t="str">
        <f t="shared" si="95"/>
        <v/>
      </c>
      <c r="AO81" s="29" t="str">
        <f t="shared" si="96"/>
        <v/>
      </c>
      <c r="AP81" t="str">
        <f t="shared" si="97"/>
        <v/>
      </c>
      <c r="AQ81" t="str">
        <f t="shared" si="98"/>
        <v/>
      </c>
      <c r="AS81">
        <v>10</v>
      </c>
      <c r="AT81" t="s">
        <v>19</v>
      </c>
      <c r="AU81" t="str">
        <f t="array" ref="AU81">IF(ISERROR(INDEX(AF$71:AF$93,SMALL(IF(AF$71:AF$93&lt;&gt;"",ROW(AF$71:AF$93)-ROW(AF$71)+1,""),$AS81))),"",INDEX(AF$71:AF$93,SMALL(IF(AF$71:AF$93&lt;&gt;"",ROW(AF$71:AF$93)-ROW(AF$71)+1,""),$AS81)))</f>
        <v/>
      </c>
      <c r="AV81" t="str">
        <f t="array" ref="AV81">IF(ISERROR(INDEX(AG$71:AG$93,SMALL(IF(AG$71:AG$93&lt;&gt;"",ROW(AG$71:AG$93)-ROW(AG$71)+1,""),$AS81))),"",INDEX(AG$71:AG$93,SMALL(IF(AG$71:AG$93&lt;&gt;"",ROW(AG$71:AG$93)-ROW(AG$71)+1,""),$AS81)))</f>
        <v/>
      </c>
      <c r="AW81" t="str">
        <f t="array" ref="AW81">IF(ISERROR(INDEX(AH$71:AH$93,SMALL(IF(AH$71:AH$93&lt;&gt;"",ROW(AH$71:AH$93)-ROW(AH$71)+1,""),$AS81))),"",INDEX(AH$71:AH$93,SMALL(IF(AH$71:AH$93&lt;&gt;"",ROW(AH$71:AH$93)-ROW(AH$71)+1,""),$AS81)))</f>
        <v/>
      </c>
      <c r="AX81" t="str">
        <f t="array" ref="AX81">IF(ISERROR(INDEX(AI$71:AI$93,SMALL(IF(AI$71:AI$93&lt;&gt;"",ROW(AI$71:AI$93)-ROW(AI$71)+1,""),$AS81))),"",INDEX(AI$71:AI$93,SMALL(IF(AI$71:AI$93&lt;&gt;"",ROW(AI$71:AI$93)-ROW(AI$71)+1,""),$AS81)))</f>
        <v/>
      </c>
      <c r="AY81" t="str">
        <f t="array" ref="AY81">IF(ISERROR(INDEX(AJ$71:AJ$93,SMALL(IF(AJ$71:AJ$93&lt;&gt;"",ROW(AJ$71:AJ$93)-ROW(AJ$71)+1,""),$AS81))),"",INDEX(AJ$71:AJ$93,SMALL(IF(AJ$71:AJ$93&lt;&gt;"",ROW(AJ$71:AJ$93)-ROW(AJ$71)+1,""),$AS81)))</f>
        <v/>
      </c>
      <c r="AZ81" t="str">
        <f t="array" ref="AZ81">IF(ISERROR(INDEX(AK$71:AK$93,SMALL(IF(AK$71:AK$93&lt;&gt;"",ROW(AK$71:AK$93)-ROW(AK$71)+1,""),$AS81))),"",INDEX(AK$71:AK$93,SMALL(IF(AK$71:AK$93&lt;&gt;"",ROW(AK$71:AK$93)-ROW(AK$71)+1,""),$AS81)))</f>
        <v/>
      </c>
      <c r="BA81" t="str">
        <f t="array" ref="BA81">IF(ISERROR(INDEX(AL$71:AL$93,SMALL(IF(AL$71:AL$93&lt;&gt;"",ROW(AL$71:AL$93)-ROW(AL$71)+1,""),$AS81))),"",INDEX(AL$71:AL$93,SMALL(IF(AL$71:AL$93&lt;&gt;"",ROW(AL$71:AL$93)-ROW(AL$71)+1,""),$AS81)))</f>
        <v/>
      </c>
      <c r="BB81" t="str">
        <f t="array" ref="BB81">IF(ISERROR(INDEX(AM$71:AM$93,SMALL(IF(AM$71:AM$93&lt;&gt;"",ROW(AM$71:AM$93)-ROW(AM$71)+1,""),$AS81))),"",INDEX(AM$71:AM$93,SMALL(IF(AM$71:AM$93&lt;&gt;"",ROW(AM$71:AM$93)-ROW(AM$71)+1,""),$AS81)))</f>
        <v/>
      </c>
      <c r="BC81" t="str">
        <f t="array" ref="BC81">IF(ISERROR(INDEX(AN$71:AN$93,SMALL(IF(AN$71:AN$93&lt;&gt;"",ROW(AN$71:AN$93)-ROW(AN$71)+1,""),$AS81))),"",INDEX(AN$71:AN$93,SMALL(IF(AN$71:AN$93&lt;&gt;"",ROW(AN$71:AN$93)-ROW(AN$71)+1,""),$AS81)))</f>
        <v/>
      </c>
      <c r="BD81" t="str">
        <f t="array" ref="BD81">IF(ISERROR(INDEX(AO$71:AO$93,SMALL(IF(AO$71:AO$93&lt;&gt;"",ROW(AO$71:AO$93)-ROW(AO$71)+1,""),$AS81))),"",INDEX(AO$71:AO$93,SMALL(IF(AO$71:AO$93&lt;&gt;"",ROW(AO$71:AO$93)-ROW(AO$71)+1,""),$AS81)))</f>
        <v/>
      </c>
      <c r="BE81" t="str">
        <f t="array" ref="BE81">IF(ISERROR(INDEX(AP$71:AP$93,SMALL(IF(AP$71:AP$93&lt;&gt;"",ROW(AP$71:AP$93)-ROW(AP$71)+1,""),$AS81))),"",INDEX(AP$71:AP$93,SMALL(IF(AP$71:AP$93&lt;&gt;"",ROW(AP$71:AP$93)-ROW(AP$71)+1,""),$AS81)))</f>
        <v/>
      </c>
      <c r="BF81" t="str">
        <f t="array" ref="BF81">IF(ISERROR(INDEX(AQ$71:AQ$93,SMALL(IF(AQ$71:AQ$93&lt;&gt;"",ROW(AQ$71:AQ$93)-ROW(AQ$71)+1,""),$AS81))),"",INDEX(AQ$71:AQ$93,SMALL(IF(AQ$71:AQ$93&lt;&gt;"",ROW(AQ$71:AQ$93)-ROW(AQ$71)+1,""),$AS81)))</f>
        <v/>
      </c>
    </row>
    <row r="82" spans="1:58" x14ac:dyDescent="0.25">
      <c r="A82" t="s">
        <v>22</v>
      </c>
      <c r="B82" t="str">
        <f t="shared" ref="B82:M93" si="99">IF(OR(ISERROR(VLOOKUP($A82,RS_Roster,MATCH(B$51,RS_Roster_Position,0),FALSE)),VLOOKUP($A82,RS_Roster,MATCH(B$51,RS_Roster_Position,0),FALSE)=""),"d4-2",VLOOKUP($A82,RS_Roster,MATCH(B$51,RS_Roster_Position,0),FALSE))</f>
        <v>d4-2</v>
      </c>
      <c r="C82" t="str">
        <f t="shared" si="99"/>
        <v>d4-2</v>
      </c>
      <c r="D82" t="str">
        <f t="shared" si="99"/>
        <v>d4-2</v>
      </c>
      <c r="E82" t="str">
        <f t="shared" si="99"/>
        <v>d4-2</v>
      </c>
      <c r="F82" t="str">
        <f t="shared" si="99"/>
        <v>d4-2</v>
      </c>
      <c r="G82" t="str">
        <f t="shared" si="99"/>
        <v>d4-2</v>
      </c>
      <c r="H82" t="str">
        <f t="shared" si="99"/>
        <v>d4-2</v>
      </c>
      <c r="I82" t="str">
        <f t="shared" si="99"/>
        <v>d4-2</v>
      </c>
      <c r="J82" t="str">
        <f t="shared" si="99"/>
        <v>d4-2</v>
      </c>
      <c r="K82" t="str">
        <f t="shared" si="99"/>
        <v>d4-2</v>
      </c>
      <c r="L82" t="str">
        <f t="shared" si="99"/>
        <v>d4-2</v>
      </c>
      <c r="M82" t="str">
        <f t="shared" si="99"/>
        <v>d4-2</v>
      </c>
      <c r="P82" t="s">
        <v>22</v>
      </c>
      <c r="Q82">
        <f t="shared" ref="Q82:AB93" si="100">IF(OR(ISERROR(VLOOKUP($A82,RS_Roster,MATCH(Q$51,RS_Roster_Position,0)+1,FALSE)),VLOOKUP($A82,RS_Roster,MATCH(Q$51,RS_Roster_Position,0)+1,FALSE)=""),0,VLOOKUP($A82,RS_Roster,MATCH(Q$51,RS_Roster_Position,0)+1,FALSE))</f>
        <v>0</v>
      </c>
      <c r="R82">
        <f t="shared" si="100"/>
        <v>0</v>
      </c>
      <c r="S82">
        <f t="shared" si="100"/>
        <v>0</v>
      </c>
      <c r="T82">
        <f t="shared" si="100"/>
        <v>0</v>
      </c>
      <c r="U82">
        <f t="shared" si="100"/>
        <v>0</v>
      </c>
      <c r="V82">
        <f t="shared" si="100"/>
        <v>0</v>
      </c>
      <c r="W82">
        <f t="shared" si="100"/>
        <v>0</v>
      </c>
      <c r="X82">
        <f t="shared" si="100"/>
        <v>0</v>
      </c>
      <c r="Y82">
        <f t="shared" si="100"/>
        <v>0</v>
      </c>
      <c r="Z82">
        <f t="shared" si="100"/>
        <v>0</v>
      </c>
      <c r="AA82">
        <f t="shared" si="100"/>
        <v>0</v>
      </c>
      <c r="AB82">
        <f t="shared" si="100"/>
        <v>0</v>
      </c>
      <c r="AE82" t="s">
        <v>22</v>
      </c>
      <c r="AF82" t="str">
        <f t="shared" si="87"/>
        <v/>
      </c>
      <c r="AG82" t="str">
        <f t="shared" si="88"/>
        <v/>
      </c>
      <c r="AH82" t="str">
        <f t="shared" si="89"/>
        <v/>
      </c>
      <c r="AI82" t="str">
        <f t="shared" si="90"/>
        <v/>
      </c>
      <c r="AJ82" t="str">
        <f t="shared" si="91"/>
        <v/>
      </c>
      <c r="AK82" t="str">
        <f t="shared" si="92"/>
        <v/>
      </c>
      <c r="AL82" t="str">
        <f t="shared" si="93"/>
        <v/>
      </c>
      <c r="AM82" t="str">
        <f t="shared" si="94"/>
        <v/>
      </c>
      <c r="AN82" t="str">
        <f t="shared" si="95"/>
        <v/>
      </c>
      <c r="AO82" s="29" t="str">
        <f t="shared" si="96"/>
        <v/>
      </c>
      <c r="AP82" t="str">
        <f t="shared" si="97"/>
        <v/>
      </c>
      <c r="AQ82" t="str">
        <f t="shared" si="98"/>
        <v/>
      </c>
      <c r="AS82">
        <v>11</v>
      </c>
      <c r="AT82" t="s">
        <v>22</v>
      </c>
      <c r="AU82" t="str">
        <f t="array" ref="AU82">IF(ISERROR(INDEX(AF$71:AF$93,SMALL(IF(AF$71:AF$93&lt;&gt;"",ROW(AF$71:AF$93)-ROW(AF$71)+1,""),$AS82))),"",INDEX(AF$71:AF$93,SMALL(IF(AF$71:AF$93&lt;&gt;"",ROW(AF$71:AF$93)-ROW(AF$71)+1,""),$AS82)))</f>
        <v/>
      </c>
      <c r="AV82" t="str">
        <f t="array" ref="AV82">IF(ISERROR(INDEX(AG$71:AG$93,SMALL(IF(AG$71:AG$93&lt;&gt;"",ROW(AG$71:AG$93)-ROW(AG$71)+1,""),$AS82))),"",INDEX(AG$71:AG$93,SMALL(IF(AG$71:AG$93&lt;&gt;"",ROW(AG$71:AG$93)-ROW(AG$71)+1,""),$AS82)))</f>
        <v/>
      </c>
      <c r="AW82" t="str">
        <f t="array" ref="AW82">IF(ISERROR(INDEX(AH$71:AH$93,SMALL(IF(AH$71:AH$93&lt;&gt;"",ROW(AH$71:AH$93)-ROW(AH$71)+1,""),$AS82))),"",INDEX(AH$71:AH$93,SMALL(IF(AH$71:AH$93&lt;&gt;"",ROW(AH$71:AH$93)-ROW(AH$71)+1,""),$AS82)))</f>
        <v/>
      </c>
      <c r="AX82" t="str">
        <f t="array" ref="AX82">IF(ISERROR(INDEX(AI$71:AI$93,SMALL(IF(AI$71:AI$93&lt;&gt;"",ROW(AI$71:AI$93)-ROW(AI$71)+1,""),$AS82))),"",INDEX(AI$71:AI$93,SMALL(IF(AI$71:AI$93&lt;&gt;"",ROW(AI$71:AI$93)-ROW(AI$71)+1,""),$AS82)))</f>
        <v/>
      </c>
      <c r="AY82" t="str">
        <f t="array" ref="AY82">IF(ISERROR(INDEX(AJ$71:AJ$93,SMALL(IF(AJ$71:AJ$93&lt;&gt;"",ROW(AJ$71:AJ$93)-ROW(AJ$71)+1,""),$AS82))),"",INDEX(AJ$71:AJ$93,SMALL(IF(AJ$71:AJ$93&lt;&gt;"",ROW(AJ$71:AJ$93)-ROW(AJ$71)+1,""),$AS82)))</f>
        <v/>
      </c>
      <c r="AZ82" t="str">
        <f t="array" ref="AZ82">IF(ISERROR(INDEX(AK$71:AK$93,SMALL(IF(AK$71:AK$93&lt;&gt;"",ROW(AK$71:AK$93)-ROW(AK$71)+1,""),$AS82))),"",INDEX(AK$71:AK$93,SMALL(IF(AK$71:AK$93&lt;&gt;"",ROW(AK$71:AK$93)-ROW(AK$71)+1,""),$AS82)))</f>
        <v/>
      </c>
      <c r="BA82" t="str">
        <f t="array" ref="BA82">IF(ISERROR(INDEX(AL$71:AL$93,SMALL(IF(AL$71:AL$93&lt;&gt;"",ROW(AL$71:AL$93)-ROW(AL$71)+1,""),$AS82))),"",INDEX(AL$71:AL$93,SMALL(IF(AL$71:AL$93&lt;&gt;"",ROW(AL$71:AL$93)-ROW(AL$71)+1,""),$AS82)))</f>
        <v/>
      </c>
      <c r="BB82" t="str">
        <f t="array" ref="BB82">IF(ISERROR(INDEX(AM$71:AM$93,SMALL(IF(AM$71:AM$93&lt;&gt;"",ROW(AM$71:AM$93)-ROW(AM$71)+1,""),$AS82))),"",INDEX(AM$71:AM$93,SMALL(IF(AM$71:AM$93&lt;&gt;"",ROW(AM$71:AM$93)-ROW(AM$71)+1,""),$AS82)))</f>
        <v/>
      </c>
      <c r="BC82" t="str">
        <f t="array" ref="BC82">IF(ISERROR(INDEX(AN$71:AN$93,SMALL(IF(AN$71:AN$93&lt;&gt;"",ROW(AN$71:AN$93)-ROW(AN$71)+1,""),$AS82))),"",INDEX(AN$71:AN$93,SMALL(IF(AN$71:AN$93&lt;&gt;"",ROW(AN$71:AN$93)-ROW(AN$71)+1,""),$AS82)))</f>
        <v/>
      </c>
      <c r="BD82" t="str">
        <f t="array" ref="BD82">IF(ISERROR(INDEX(AO$71:AO$93,SMALL(IF(AO$71:AO$93&lt;&gt;"",ROW(AO$71:AO$93)-ROW(AO$71)+1,""),$AS82))),"",INDEX(AO$71:AO$93,SMALL(IF(AO$71:AO$93&lt;&gt;"",ROW(AO$71:AO$93)-ROW(AO$71)+1,""),$AS82)))</f>
        <v/>
      </c>
      <c r="BE82" t="str">
        <f t="array" ref="BE82">IF(ISERROR(INDEX(AP$71:AP$93,SMALL(IF(AP$71:AP$93&lt;&gt;"",ROW(AP$71:AP$93)-ROW(AP$71)+1,""),$AS82))),"",INDEX(AP$71:AP$93,SMALL(IF(AP$71:AP$93&lt;&gt;"",ROW(AP$71:AP$93)-ROW(AP$71)+1,""),$AS82)))</f>
        <v/>
      </c>
      <c r="BF82" t="str">
        <f t="array" ref="BF82">IF(ISERROR(INDEX(AQ$71:AQ$93,SMALL(IF(AQ$71:AQ$93&lt;&gt;"",ROW(AQ$71:AQ$93)-ROW(AQ$71)+1,""),$AS82))),"",INDEX(AQ$71:AQ$93,SMALL(IF(AQ$71:AQ$93&lt;&gt;"",ROW(AQ$71:AQ$93)-ROW(AQ$71)+1,""),$AS82)))</f>
        <v/>
      </c>
    </row>
    <row r="83" spans="1:58" x14ac:dyDescent="0.25">
      <c r="A83" t="s">
        <v>23</v>
      </c>
      <c r="B83" t="str">
        <f t="shared" si="99"/>
        <v>d4-2</v>
      </c>
      <c r="C83" t="str">
        <f t="shared" si="99"/>
        <v>d4-2</v>
      </c>
      <c r="D83" t="str">
        <f t="shared" si="99"/>
        <v>d4-2</v>
      </c>
      <c r="E83" t="str">
        <f t="shared" si="99"/>
        <v>d4-2</v>
      </c>
      <c r="F83" t="str">
        <f t="shared" si="99"/>
        <v>d4-2</v>
      </c>
      <c r="G83" t="str">
        <f t="shared" si="99"/>
        <v>d4-2</v>
      </c>
      <c r="H83" t="str">
        <f t="shared" si="99"/>
        <v>d4-2</v>
      </c>
      <c r="I83" t="str">
        <f t="shared" si="99"/>
        <v>d4-2</v>
      </c>
      <c r="J83" t="str">
        <f t="shared" si="99"/>
        <v>d4-2</v>
      </c>
      <c r="K83" t="str">
        <f t="shared" si="99"/>
        <v>d4-2</v>
      </c>
      <c r="L83" t="str">
        <f t="shared" si="99"/>
        <v>d4-2</v>
      </c>
      <c r="M83" t="str">
        <f t="shared" si="99"/>
        <v>d4-2</v>
      </c>
      <c r="P83" t="s">
        <v>23</v>
      </c>
      <c r="Q83">
        <f t="shared" si="100"/>
        <v>0</v>
      </c>
      <c r="R83">
        <f t="shared" si="100"/>
        <v>0</v>
      </c>
      <c r="S83">
        <f t="shared" si="100"/>
        <v>0</v>
      </c>
      <c r="T83">
        <f t="shared" si="100"/>
        <v>0</v>
      </c>
      <c r="U83">
        <f t="shared" si="100"/>
        <v>0</v>
      </c>
      <c r="V83">
        <f t="shared" si="100"/>
        <v>0</v>
      </c>
      <c r="W83">
        <f t="shared" si="100"/>
        <v>0</v>
      </c>
      <c r="X83">
        <f t="shared" si="100"/>
        <v>0</v>
      </c>
      <c r="Y83">
        <f t="shared" si="100"/>
        <v>0</v>
      </c>
      <c r="Z83">
        <f t="shared" si="100"/>
        <v>0</v>
      </c>
      <c r="AA83">
        <f t="shared" si="100"/>
        <v>0</v>
      </c>
      <c r="AB83">
        <f t="shared" si="100"/>
        <v>0</v>
      </c>
      <c r="AE83" t="s">
        <v>23</v>
      </c>
      <c r="AF83" t="str">
        <f t="shared" si="87"/>
        <v/>
      </c>
      <c r="AG83" t="str">
        <f t="shared" si="88"/>
        <v/>
      </c>
      <c r="AH83" t="str">
        <f t="shared" si="89"/>
        <v/>
      </c>
      <c r="AI83" t="str">
        <f t="shared" si="90"/>
        <v/>
      </c>
      <c r="AJ83" t="str">
        <f t="shared" si="91"/>
        <v/>
      </c>
      <c r="AK83" t="str">
        <f t="shared" si="92"/>
        <v/>
      </c>
      <c r="AL83" t="str">
        <f t="shared" si="93"/>
        <v/>
      </c>
      <c r="AM83" t="str">
        <f t="shared" si="94"/>
        <v/>
      </c>
      <c r="AN83" t="str">
        <f t="shared" si="95"/>
        <v/>
      </c>
      <c r="AO83" s="29" t="str">
        <f t="shared" si="96"/>
        <v/>
      </c>
      <c r="AP83" t="str">
        <f t="shared" si="97"/>
        <v/>
      </c>
      <c r="AQ83" t="str">
        <f t="shared" si="98"/>
        <v/>
      </c>
      <c r="AS83">
        <v>12</v>
      </c>
      <c r="AT83" t="s">
        <v>23</v>
      </c>
      <c r="AU83" t="str">
        <f t="array" ref="AU83">IF(ISERROR(INDEX(AF$71:AF$93,SMALL(IF(AF$71:AF$93&lt;&gt;"",ROW(AF$71:AF$93)-ROW(AF$71)+1,""),$AS83))),"",INDEX(AF$71:AF$93,SMALL(IF(AF$71:AF$93&lt;&gt;"",ROW(AF$71:AF$93)-ROW(AF$71)+1,""),$AS83)))</f>
        <v/>
      </c>
      <c r="AV83" t="str">
        <f t="array" ref="AV83">IF(ISERROR(INDEX(AG$71:AG$93,SMALL(IF(AG$71:AG$93&lt;&gt;"",ROW(AG$71:AG$93)-ROW(AG$71)+1,""),$AS83))),"",INDEX(AG$71:AG$93,SMALL(IF(AG$71:AG$93&lt;&gt;"",ROW(AG$71:AG$93)-ROW(AG$71)+1,""),$AS83)))</f>
        <v/>
      </c>
      <c r="AW83" t="str">
        <f t="array" ref="AW83">IF(ISERROR(INDEX(AH$71:AH$93,SMALL(IF(AH$71:AH$93&lt;&gt;"",ROW(AH$71:AH$93)-ROW(AH$71)+1,""),$AS83))),"",INDEX(AH$71:AH$93,SMALL(IF(AH$71:AH$93&lt;&gt;"",ROW(AH$71:AH$93)-ROW(AH$71)+1,""),$AS83)))</f>
        <v/>
      </c>
      <c r="AX83" t="str">
        <f t="array" ref="AX83">IF(ISERROR(INDEX(AI$71:AI$93,SMALL(IF(AI$71:AI$93&lt;&gt;"",ROW(AI$71:AI$93)-ROW(AI$71)+1,""),$AS83))),"",INDEX(AI$71:AI$93,SMALL(IF(AI$71:AI$93&lt;&gt;"",ROW(AI$71:AI$93)-ROW(AI$71)+1,""),$AS83)))</f>
        <v/>
      </c>
      <c r="AY83" t="str">
        <f t="array" ref="AY83">IF(ISERROR(INDEX(AJ$71:AJ$93,SMALL(IF(AJ$71:AJ$93&lt;&gt;"",ROW(AJ$71:AJ$93)-ROW(AJ$71)+1,""),$AS83))),"",INDEX(AJ$71:AJ$93,SMALL(IF(AJ$71:AJ$93&lt;&gt;"",ROW(AJ$71:AJ$93)-ROW(AJ$71)+1,""),$AS83)))</f>
        <v/>
      </c>
      <c r="AZ83" t="str">
        <f t="array" ref="AZ83">IF(ISERROR(INDEX(AK$71:AK$93,SMALL(IF(AK$71:AK$93&lt;&gt;"",ROW(AK$71:AK$93)-ROW(AK$71)+1,""),$AS83))),"",INDEX(AK$71:AK$93,SMALL(IF(AK$71:AK$93&lt;&gt;"",ROW(AK$71:AK$93)-ROW(AK$71)+1,""),$AS83)))</f>
        <v/>
      </c>
      <c r="BA83" t="str">
        <f t="array" ref="BA83">IF(ISERROR(INDEX(AL$71:AL$93,SMALL(IF(AL$71:AL$93&lt;&gt;"",ROW(AL$71:AL$93)-ROW(AL$71)+1,""),$AS83))),"",INDEX(AL$71:AL$93,SMALL(IF(AL$71:AL$93&lt;&gt;"",ROW(AL$71:AL$93)-ROW(AL$71)+1,""),$AS83)))</f>
        <v/>
      </c>
      <c r="BB83" t="str">
        <f t="array" ref="BB83">IF(ISERROR(INDEX(AM$71:AM$93,SMALL(IF(AM$71:AM$93&lt;&gt;"",ROW(AM$71:AM$93)-ROW(AM$71)+1,""),$AS83))),"",INDEX(AM$71:AM$93,SMALL(IF(AM$71:AM$93&lt;&gt;"",ROW(AM$71:AM$93)-ROW(AM$71)+1,""),$AS83)))</f>
        <v/>
      </c>
      <c r="BC83" t="str">
        <f t="array" ref="BC83">IF(ISERROR(INDEX(AN$71:AN$93,SMALL(IF(AN$71:AN$93&lt;&gt;"",ROW(AN$71:AN$93)-ROW(AN$71)+1,""),$AS83))),"",INDEX(AN$71:AN$93,SMALL(IF(AN$71:AN$93&lt;&gt;"",ROW(AN$71:AN$93)-ROW(AN$71)+1,""),$AS83)))</f>
        <v/>
      </c>
      <c r="BD83" t="str">
        <f t="array" ref="BD83">IF(ISERROR(INDEX(AO$71:AO$93,SMALL(IF(AO$71:AO$93&lt;&gt;"",ROW(AO$71:AO$93)-ROW(AO$71)+1,""),$AS83))),"",INDEX(AO$71:AO$93,SMALL(IF(AO$71:AO$93&lt;&gt;"",ROW(AO$71:AO$93)-ROW(AO$71)+1,""),$AS83)))</f>
        <v/>
      </c>
      <c r="BE83" t="str">
        <f t="array" ref="BE83">IF(ISERROR(INDEX(AP$71:AP$93,SMALL(IF(AP$71:AP$93&lt;&gt;"",ROW(AP$71:AP$93)-ROW(AP$71)+1,""),$AS83))),"",INDEX(AP$71:AP$93,SMALL(IF(AP$71:AP$93&lt;&gt;"",ROW(AP$71:AP$93)-ROW(AP$71)+1,""),$AS83)))</f>
        <v/>
      </c>
      <c r="BF83" t="str">
        <f t="array" ref="BF83">IF(ISERROR(INDEX(AQ$71:AQ$93,SMALL(IF(AQ$71:AQ$93&lt;&gt;"",ROW(AQ$71:AQ$93)-ROW(AQ$71)+1,""),$AS83))),"",INDEX(AQ$71:AQ$93,SMALL(IF(AQ$71:AQ$93&lt;&gt;"",ROW(AQ$71:AQ$93)-ROW(AQ$71)+1,""),$AS83)))</f>
        <v/>
      </c>
    </row>
    <row r="84" spans="1:58" x14ac:dyDescent="0.25">
      <c r="A84" t="s">
        <v>25</v>
      </c>
      <c r="B84" t="str">
        <f t="shared" si="99"/>
        <v>d4-2</v>
      </c>
      <c r="C84" t="str">
        <f t="shared" si="99"/>
        <v>d4-2</v>
      </c>
      <c r="D84" t="str">
        <f t="shared" si="99"/>
        <v>d4-2</v>
      </c>
      <c r="E84" t="str">
        <f t="shared" si="99"/>
        <v>d4-2</v>
      </c>
      <c r="F84" t="str">
        <f t="shared" si="99"/>
        <v>d4-2</v>
      </c>
      <c r="G84" t="str">
        <f t="shared" si="99"/>
        <v>d4-2</v>
      </c>
      <c r="H84" t="str">
        <f t="shared" si="99"/>
        <v>d4-2</v>
      </c>
      <c r="I84" t="str">
        <f t="shared" si="99"/>
        <v>d4-2</v>
      </c>
      <c r="J84" t="str">
        <f t="shared" si="99"/>
        <v>d4-2</v>
      </c>
      <c r="K84" t="str">
        <f t="shared" si="99"/>
        <v>d4-2</v>
      </c>
      <c r="L84" t="str">
        <f t="shared" si="99"/>
        <v>d4-2</v>
      </c>
      <c r="M84" t="str">
        <f t="shared" si="99"/>
        <v>d4-2</v>
      </c>
      <c r="P84" t="s">
        <v>25</v>
      </c>
      <c r="Q84">
        <f t="shared" si="100"/>
        <v>0</v>
      </c>
      <c r="R84">
        <f t="shared" si="100"/>
        <v>0</v>
      </c>
      <c r="S84">
        <f t="shared" si="100"/>
        <v>0</v>
      </c>
      <c r="T84">
        <f t="shared" si="100"/>
        <v>0</v>
      </c>
      <c r="U84">
        <f t="shared" si="100"/>
        <v>0</v>
      </c>
      <c r="V84">
        <f t="shared" si="100"/>
        <v>0</v>
      </c>
      <c r="W84">
        <f t="shared" si="100"/>
        <v>0</v>
      </c>
      <c r="X84">
        <f t="shared" si="100"/>
        <v>0</v>
      </c>
      <c r="Y84">
        <f t="shared" si="100"/>
        <v>0</v>
      </c>
      <c r="Z84">
        <f t="shared" si="100"/>
        <v>0</v>
      </c>
      <c r="AA84">
        <f t="shared" si="100"/>
        <v>0</v>
      </c>
      <c r="AB84">
        <f t="shared" si="100"/>
        <v>0</v>
      </c>
      <c r="AE84" t="s">
        <v>25</v>
      </c>
      <c r="AF84" t="str">
        <f t="shared" si="87"/>
        <v/>
      </c>
      <c r="AG84" t="str">
        <f t="shared" si="88"/>
        <v/>
      </c>
      <c r="AH84" t="str">
        <f t="shared" si="89"/>
        <v/>
      </c>
      <c r="AI84" t="str">
        <f t="shared" si="90"/>
        <v/>
      </c>
      <c r="AJ84" t="str">
        <f t="shared" si="91"/>
        <v/>
      </c>
      <c r="AK84" t="str">
        <f t="shared" si="92"/>
        <v/>
      </c>
      <c r="AL84" t="str">
        <f t="shared" si="93"/>
        <v/>
      </c>
      <c r="AM84" t="str">
        <f t="shared" si="94"/>
        <v/>
      </c>
      <c r="AN84" t="str">
        <f t="shared" si="95"/>
        <v/>
      </c>
      <c r="AO84" s="29" t="str">
        <f t="shared" si="96"/>
        <v/>
      </c>
      <c r="AP84" t="str">
        <f t="shared" si="97"/>
        <v/>
      </c>
      <c r="AQ84" t="str">
        <f t="shared" si="98"/>
        <v/>
      </c>
      <c r="AS84">
        <v>13</v>
      </c>
      <c r="AT84" t="s">
        <v>25</v>
      </c>
      <c r="AU84" t="str">
        <f t="array" ref="AU84">IF(ISERROR(INDEX(AF$71:AF$93,SMALL(IF(AF$71:AF$93&lt;&gt;"",ROW(AF$71:AF$93)-ROW(AF$71)+1,""),$AS84))),"",INDEX(AF$71:AF$93,SMALL(IF(AF$71:AF$93&lt;&gt;"",ROW(AF$71:AF$93)-ROW(AF$71)+1,""),$AS84)))</f>
        <v/>
      </c>
      <c r="AV84" t="str">
        <f t="array" ref="AV84">IF(ISERROR(INDEX(AG$71:AG$93,SMALL(IF(AG$71:AG$93&lt;&gt;"",ROW(AG$71:AG$93)-ROW(AG$71)+1,""),$AS84))),"",INDEX(AG$71:AG$93,SMALL(IF(AG$71:AG$93&lt;&gt;"",ROW(AG$71:AG$93)-ROW(AG$71)+1,""),$AS84)))</f>
        <v/>
      </c>
      <c r="AW84" t="str">
        <f t="array" ref="AW84">IF(ISERROR(INDEX(AH$71:AH$93,SMALL(IF(AH$71:AH$93&lt;&gt;"",ROW(AH$71:AH$93)-ROW(AH$71)+1,""),$AS84))),"",INDEX(AH$71:AH$93,SMALL(IF(AH$71:AH$93&lt;&gt;"",ROW(AH$71:AH$93)-ROW(AH$71)+1,""),$AS84)))</f>
        <v/>
      </c>
      <c r="AX84" t="str">
        <f t="array" ref="AX84">IF(ISERROR(INDEX(AI$71:AI$93,SMALL(IF(AI$71:AI$93&lt;&gt;"",ROW(AI$71:AI$93)-ROW(AI$71)+1,""),$AS84))),"",INDEX(AI$71:AI$93,SMALL(IF(AI$71:AI$93&lt;&gt;"",ROW(AI$71:AI$93)-ROW(AI$71)+1,""),$AS84)))</f>
        <v/>
      </c>
      <c r="AY84" t="str">
        <f t="array" ref="AY84">IF(ISERROR(INDEX(AJ$71:AJ$93,SMALL(IF(AJ$71:AJ$93&lt;&gt;"",ROW(AJ$71:AJ$93)-ROW(AJ$71)+1,""),$AS84))),"",INDEX(AJ$71:AJ$93,SMALL(IF(AJ$71:AJ$93&lt;&gt;"",ROW(AJ$71:AJ$93)-ROW(AJ$71)+1,""),$AS84)))</f>
        <v/>
      </c>
      <c r="AZ84" t="str">
        <f t="array" ref="AZ84">IF(ISERROR(INDEX(AK$71:AK$93,SMALL(IF(AK$71:AK$93&lt;&gt;"",ROW(AK$71:AK$93)-ROW(AK$71)+1,""),$AS84))),"",INDEX(AK$71:AK$93,SMALL(IF(AK$71:AK$93&lt;&gt;"",ROW(AK$71:AK$93)-ROW(AK$71)+1,""),$AS84)))</f>
        <v/>
      </c>
      <c r="BA84" t="str">
        <f t="array" ref="BA84">IF(ISERROR(INDEX(AL$71:AL$93,SMALL(IF(AL$71:AL$93&lt;&gt;"",ROW(AL$71:AL$93)-ROW(AL$71)+1,""),$AS84))),"",INDEX(AL$71:AL$93,SMALL(IF(AL$71:AL$93&lt;&gt;"",ROW(AL$71:AL$93)-ROW(AL$71)+1,""),$AS84)))</f>
        <v/>
      </c>
      <c r="BB84" t="str">
        <f t="array" ref="BB84">IF(ISERROR(INDEX(AM$71:AM$93,SMALL(IF(AM$71:AM$93&lt;&gt;"",ROW(AM$71:AM$93)-ROW(AM$71)+1,""),$AS84))),"",INDEX(AM$71:AM$93,SMALL(IF(AM$71:AM$93&lt;&gt;"",ROW(AM$71:AM$93)-ROW(AM$71)+1,""),$AS84)))</f>
        <v/>
      </c>
      <c r="BC84" t="str">
        <f t="array" ref="BC84">IF(ISERROR(INDEX(AN$71:AN$93,SMALL(IF(AN$71:AN$93&lt;&gt;"",ROW(AN$71:AN$93)-ROW(AN$71)+1,""),$AS84))),"",INDEX(AN$71:AN$93,SMALL(IF(AN$71:AN$93&lt;&gt;"",ROW(AN$71:AN$93)-ROW(AN$71)+1,""),$AS84)))</f>
        <v/>
      </c>
      <c r="BD84" t="str">
        <f t="array" ref="BD84">IF(ISERROR(INDEX(AO$71:AO$93,SMALL(IF(AO$71:AO$93&lt;&gt;"",ROW(AO$71:AO$93)-ROW(AO$71)+1,""),$AS84))),"",INDEX(AO$71:AO$93,SMALL(IF(AO$71:AO$93&lt;&gt;"",ROW(AO$71:AO$93)-ROW(AO$71)+1,""),$AS84)))</f>
        <v/>
      </c>
      <c r="BE84" t="str">
        <f t="array" ref="BE84">IF(ISERROR(INDEX(AP$71:AP$93,SMALL(IF(AP$71:AP$93&lt;&gt;"",ROW(AP$71:AP$93)-ROW(AP$71)+1,""),$AS84))),"",INDEX(AP$71:AP$93,SMALL(IF(AP$71:AP$93&lt;&gt;"",ROW(AP$71:AP$93)-ROW(AP$71)+1,""),$AS84)))</f>
        <v/>
      </c>
      <c r="BF84" t="str">
        <f t="array" ref="BF84">IF(ISERROR(INDEX(AQ$71:AQ$93,SMALL(IF(AQ$71:AQ$93&lt;&gt;"",ROW(AQ$71:AQ$93)-ROW(AQ$71)+1,""),$AS84))),"",INDEX(AQ$71:AQ$93,SMALL(IF(AQ$71:AQ$93&lt;&gt;"",ROW(AQ$71:AQ$93)-ROW(AQ$71)+1,""),$AS84)))</f>
        <v/>
      </c>
    </row>
    <row r="85" spans="1:58" x14ac:dyDescent="0.25">
      <c r="A85" t="s">
        <v>28</v>
      </c>
      <c r="B85" t="str">
        <f t="shared" si="99"/>
        <v>d4-2</v>
      </c>
      <c r="C85" t="str">
        <f t="shared" si="99"/>
        <v>d4-2</v>
      </c>
      <c r="D85" t="str">
        <f t="shared" si="99"/>
        <v>d4-2</v>
      </c>
      <c r="E85" t="str">
        <f t="shared" si="99"/>
        <v>d4-2</v>
      </c>
      <c r="F85" t="str">
        <f t="shared" si="99"/>
        <v>d4-2</v>
      </c>
      <c r="G85" t="str">
        <f t="shared" si="99"/>
        <v>d4-2</v>
      </c>
      <c r="H85" t="str">
        <f t="shared" si="99"/>
        <v>d4-2</v>
      </c>
      <c r="I85" t="str">
        <f t="shared" si="99"/>
        <v>d4-2</v>
      </c>
      <c r="J85" t="str">
        <f t="shared" si="99"/>
        <v>d4-2</v>
      </c>
      <c r="K85" t="str">
        <f t="shared" si="99"/>
        <v>d4-2</v>
      </c>
      <c r="L85" t="str">
        <f t="shared" si="99"/>
        <v>d4-2</v>
      </c>
      <c r="M85" t="str">
        <f t="shared" si="99"/>
        <v>d4-2</v>
      </c>
      <c r="P85" t="s">
        <v>28</v>
      </c>
      <c r="Q85">
        <f t="shared" si="100"/>
        <v>0</v>
      </c>
      <c r="R85">
        <f t="shared" si="100"/>
        <v>0</v>
      </c>
      <c r="S85">
        <f t="shared" si="100"/>
        <v>0</v>
      </c>
      <c r="T85">
        <f t="shared" si="100"/>
        <v>0</v>
      </c>
      <c r="U85">
        <f t="shared" si="100"/>
        <v>0</v>
      </c>
      <c r="V85">
        <f t="shared" si="100"/>
        <v>0</v>
      </c>
      <c r="W85">
        <f t="shared" si="100"/>
        <v>0</v>
      </c>
      <c r="X85">
        <f t="shared" si="100"/>
        <v>0</v>
      </c>
      <c r="Y85">
        <f t="shared" si="100"/>
        <v>0</v>
      </c>
      <c r="Z85">
        <f t="shared" si="100"/>
        <v>0</v>
      </c>
      <c r="AA85">
        <f t="shared" si="100"/>
        <v>0</v>
      </c>
      <c r="AB85">
        <f t="shared" si="100"/>
        <v>0</v>
      </c>
      <c r="AE85" t="s">
        <v>28</v>
      </c>
      <c r="AF85" t="str">
        <f t="shared" si="87"/>
        <v/>
      </c>
      <c r="AG85" t="str">
        <f t="shared" si="88"/>
        <v/>
      </c>
      <c r="AH85" t="str">
        <f t="shared" si="89"/>
        <v/>
      </c>
      <c r="AI85" t="str">
        <f t="shared" si="90"/>
        <v/>
      </c>
      <c r="AJ85" t="str">
        <f t="shared" si="91"/>
        <v/>
      </c>
      <c r="AK85" t="str">
        <f t="shared" si="92"/>
        <v/>
      </c>
      <c r="AL85" t="str">
        <f t="shared" si="93"/>
        <v/>
      </c>
      <c r="AM85" t="str">
        <f t="shared" si="94"/>
        <v/>
      </c>
      <c r="AN85" t="str">
        <f t="shared" si="95"/>
        <v/>
      </c>
      <c r="AO85" s="29" t="str">
        <f t="shared" si="96"/>
        <v/>
      </c>
      <c r="AP85" t="str">
        <f t="shared" si="97"/>
        <v/>
      </c>
      <c r="AQ85" t="str">
        <f t="shared" si="98"/>
        <v/>
      </c>
      <c r="AS85">
        <v>14</v>
      </c>
      <c r="AT85" t="s">
        <v>28</v>
      </c>
      <c r="AU85" t="str">
        <f t="array" ref="AU85">IF(ISERROR(INDEX(AF$71:AF$93,SMALL(IF(AF$71:AF$93&lt;&gt;"",ROW(AF$71:AF$93)-ROW(AF$71)+1,""),$AS85))),"",INDEX(AF$71:AF$93,SMALL(IF(AF$71:AF$93&lt;&gt;"",ROW(AF$71:AF$93)-ROW(AF$71)+1,""),$AS85)))</f>
        <v/>
      </c>
      <c r="AV85" t="str">
        <f t="array" ref="AV85">IF(ISERROR(INDEX(AG$71:AG$93,SMALL(IF(AG$71:AG$93&lt;&gt;"",ROW(AG$71:AG$93)-ROW(AG$71)+1,""),$AS85))),"",INDEX(AG$71:AG$93,SMALL(IF(AG$71:AG$93&lt;&gt;"",ROW(AG$71:AG$93)-ROW(AG$71)+1,""),$AS85)))</f>
        <v/>
      </c>
      <c r="AW85" t="str">
        <f t="array" ref="AW85">IF(ISERROR(INDEX(AH$71:AH$93,SMALL(IF(AH$71:AH$93&lt;&gt;"",ROW(AH$71:AH$93)-ROW(AH$71)+1,""),$AS85))),"",INDEX(AH$71:AH$93,SMALL(IF(AH$71:AH$93&lt;&gt;"",ROW(AH$71:AH$93)-ROW(AH$71)+1,""),$AS85)))</f>
        <v/>
      </c>
      <c r="AX85" t="str">
        <f t="array" ref="AX85">IF(ISERROR(INDEX(AI$71:AI$93,SMALL(IF(AI$71:AI$93&lt;&gt;"",ROW(AI$71:AI$93)-ROW(AI$71)+1,""),$AS85))),"",INDEX(AI$71:AI$93,SMALL(IF(AI$71:AI$93&lt;&gt;"",ROW(AI$71:AI$93)-ROW(AI$71)+1,""),$AS85)))</f>
        <v/>
      </c>
      <c r="AY85" t="str">
        <f t="array" ref="AY85">IF(ISERROR(INDEX(AJ$71:AJ$93,SMALL(IF(AJ$71:AJ$93&lt;&gt;"",ROW(AJ$71:AJ$93)-ROW(AJ$71)+1,""),$AS85))),"",INDEX(AJ$71:AJ$93,SMALL(IF(AJ$71:AJ$93&lt;&gt;"",ROW(AJ$71:AJ$93)-ROW(AJ$71)+1,""),$AS85)))</f>
        <v/>
      </c>
      <c r="AZ85" t="str">
        <f t="array" ref="AZ85">IF(ISERROR(INDEX(AK$71:AK$93,SMALL(IF(AK$71:AK$93&lt;&gt;"",ROW(AK$71:AK$93)-ROW(AK$71)+1,""),$AS85))),"",INDEX(AK$71:AK$93,SMALL(IF(AK$71:AK$93&lt;&gt;"",ROW(AK$71:AK$93)-ROW(AK$71)+1,""),$AS85)))</f>
        <v/>
      </c>
      <c r="BA85" t="str">
        <f t="array" ref="BA85">IF(ISERROR(INDEX(AL$71:AL$93,SMALL(IF(AL$71:AL$93&lt;&gt;"",ROW(AL$71:AL$93)-ROW(AL$71)+1,""),$AS85))),"",INDEX(AL$71:AL$93,SMALL(IF(AL$71:AL$93&lt;&gt;"",ROW(AL$71:AL$93)-ROW(AL$71)+1,""),$AS85)))</f>
        <v/>
      </c>
      <c r="BB85" t="str">
        <f t="array" ref="BB85">IF(ISERROR(INDEX(AM$71:AM$93,SMALL(IF(AM$71:AM$93&lt;&gt;"",ROW(AM$71:AM$93)-ROW(AM$71)+1,""),$AS85))),"",INDEX(AM$71:AM$93,SMALL(IF(AM$71:AM$93&lt;&gt;"",ROW(AM$71:AM$93)-ROW(AM$71)+1,""),$AS85)))</f>
        <v/>
      </c>
      <c r="BC85" t="str">
        <f t="array" ref="BC85">IF(ISERROR(INDEX(AN$71:AN$93,SMALL(IF(AN$71:AN$93&lt;&gt;"",ROW(AN$71:AN$93)-ROW(AN$71)+1,""),$AS85))),"",INDEX(AN$71:AN$93,SMALL(IF(AN$71:AN$93&lt;&gt;"",ROW(AN$71:AN$93)-ROW(AN$71)+1,""),$AS85)))</f>
        <v/>
      </c>
      <c r="BD85" t="str">
        <f t="array" ref="BD85">IF(ISERROR(INDEX(AO$71:AO$93,SMALL(IF(AO$71:AO$93&lt;&gt;"",ROW(AO$71:AO$93)-ROW(AO$71)+1,""),$AS85))),"",INDEX(AO$71:AO$93,SMALL(IF(AO$71:AO$93&lt;&gt;"",ROW(AO$71:AO$93)-ROW(AO$71)+1,""),$AS85)))</f>
        <v/>
      </c>
      <c r="BE85" t="str">
        <f t="array" ref="BE85">IF(ISERROR(INDEX(AP$71:AP$93,SMALL(IF(AP$71:AP$93&lt;&gt;"",ROW(AP$71:AP$93)-ROW(AP$71)+1,""),$AS85))),"",INDEX(AP$71:AP$93,SMALL(IF(AP$71:AP$93&lt;&gt;"",ROW(AP$71:AP$93)-ROW(AP$71)+1,""),$AS85)))</f>
        <v/>
      </c>
      <c r="BF85" t="str">
        <f t="array" ref="BF85">IF(ISERROR(INDEX(AQ$71:AQ$93,SMALL(IF(AQ$71:AQ$93&lt;&gt;"",ROW(AQ$71:AQ$93)-ROW(AQ$71)+1,""),$AS85))),"",INDEX(AQ$71:AQ$93,SMALL(IF(AQ$71:AQ$93&lt;&gt;"",ROW(AQ$71:AQ$93)-ROW(AQ$71)+1,""),$AS85)))</f>
        <v/>
      </c>
    </row>
    <row r="86" spans="1:58" x14ac:dyDescent="0.25">
      <c r="A86" t="s">
        <v>29</v>
      </c>
      <c r="B86" t="str">
        <f t="shared" si="99"/>
        <v>d4-2</v>
      </c>
      <c r="C86" t="str">
        <f t="shared" si="99"/>
        <v>d4-2</v>
      </c>
      <c r="D86" t="str">
        <f t="shared" si="99"/>
        <v>d4-2</v>
      </c>
      <c r="E86" t="str">
        <f t="shared" si="99"/>
        <v>d4-2</v>
      </c>
      <c r="F86" t="str">
        <f t="shared" si="99"/>
        <v>d4-2</v>
      </c>
      <c r="G86" t="str">
        <f t="shared" si="99"/>
        <v>d4-2</v>
      </c>
      <c r="H86" t="str">
        <f t="shared" si="99"/>
        <v>d4-2</v>
      </c>
      <c r="I86" t="str">
        <f t="shared" si="99"/>
        <v>d4-2</v>
      </c>
      <c r="J86" t="str">
        <f t="shared" si="99"/>
        <v>d4-2</v>
      </c>
      <c r="K86" t="str">
        <f t="shared" si="99"/>
        <v>d4-2</v>
      </c>
      <c r="L86" t="str">
        <f t="shared" si="99"/>
        <v>d4-2</v>
      </c>
      <c r="M86" t="str">
        <f t="shared" si="99"/>
        <v>d4-2</v>
      </c>
      <c r="P86" t="s">
        <v>29</v>
      </c>
      <c r="Q86">
        <f t="shared" si="100"/>
        <v>0</v>
      </c>
      <c r="R86">
        <f t="shared" si="100"/>
        <v>0</v>
      </c>
      <c r="S86">
        <f t="shared" si="100"/>
        <v>0</v>
      </c>
      <c r="T86">
        <f t="shared" si="100"/>
        <v>0</v>
      </c>
      <c r="U86">
        <f t="shared" si="100"/>
        <v>0</v>
      </c>
      <c r="V86">
        <f t="shared" si="100"/>
        <v>0</v>
      </c>
      <c r="W86">
        <f t="shared" si="100"/>
        <v>0</v>
      </c>
      <c r="X86">
        <f t="shared" si="100"/>
        <v>0</v>
      </c>
      <c r="Y86">
        <f t="shared" si="100"/>
        <v>0</v>
      </c>
      <c r="Z86">
        <f t="shared" si="100"/>
        <v>0</v>
      </c>
      <c r="AA86">
        <f t="shared" si="100"/>
        <v>0</v>
      </c>
      <c r="AB86">
        <f t="shared" si="100"/>
        <v>0</v>
      </c>
      <c r="AE86" t="s">
        <v>29</v>
      </c>
      <c r="AF86" t="str">
        <f t="shared" si="87"/>
        <v/>
      </c>
      <c r="AG86" t="str">
        <f t="shared" si="88"/>
        <v/>
      </c>
      <c r="AH86" t="str">
        <f t="shared" si="89"/>
        <v/>
      </c>
      <c r="AI86" t="str">
        <f t="shared" si="90"/>
        <v/>
      </c>
      <c r="AJ86" t="str">
        <f t="shared" si="91"/>
        <v/>
      </c>
      <c r="AK86" t="str">
        <f t="shared" si="92"/>
        <v/>
      </c>
      <c r="AL86" t="str">
        <f t="shared" si="93"/>
        <v/>
      </c>
      <c r="AM86" t="str">
        <f t="shared" si="94"/>
        <v/>
      </c>
      <c r="AN86" t="str">
        <f t="shared" si="95"/>
        <v/>
      </c>
      <c r="AO86" s="29" t="str">
        <f t="shared" si="96"/>
        <v/>
      </c>
      <c r="AP86" t="str">
        <f t="shared" si="97"/>
        <v/>
      </c>
      <c r="AQ86" t="str">
        <f t="shared" si="98"/>
        <v/>
      </c>
      <c r="AS86">
        <v>15</v>
      </c>
      <c r="AT86" t="s">
        <v>29</v>
      </c>
      <c r="AU86" t="str">
        <f t="array" ref="AU86">IF(ISERROR(INDEX(AF$71:AF$93,SMALL(IF(AF$71:AF$93&lt;&gt;"",ROW(AF$71:AF$93)-ROW(AF$71)+1,""),$AS86))),"",INDEX(AF$71:AF$93,SMALL(IF(AF$71:AF$93&lt;&gt;"",ROW(AF$71:AF$93)-ROW(AF$71)+1,""),$AS86)))</f>
        <v/>
      </c>
      <c r="AV86" t="str">
        <f t="array" ref="AV86">IF(ISERROR(INDEX(AG$71:AG$93,SMALL(IF(AG$71:AG$93&lt;&gt;"",ROW(AG$71:AG$93)-ROW(AG$71)+1,""),$AS86))),"",INDEX(AG$71:AG$93,SMALL(IF(AG$71:AG$93&lt;&gt;"",ROW(AG$71:AG$93)-ROW(AG$71)+1,""),$AS86)))</f>
        <v/>
      </c>
      <c r="AW86" t="str">
        <f t="array" ref="AW86">IF(ISERROR(INDEX(AH$71:AH$93,SMALL(IF(AH$71:AH$93&lt;&gt;"",ROW(AH$71:AH$93)-ROW(AH$71)+1,""),$AS86))),"",INDEX(AH$71:AH$93,SMALL(IF(AH$71:AH$93&lt;&gt;"",ROW(AH$71:AH$93)-ROW(AH$71)+1,""),$AS86)))</f>
        <v/>
      </c>
      <c r="AX86" t="str">
        <f t="array" ref="AX86">IF(ISERROR(INDEX(AI$71:AI$93,SMALL(IF(AI$71:AI$93&lt;&gt;"",ROW(AI$71:AI$93)-ROW(AI$71)+1,""),$AS86))),"",INDEX(AI$71:AI$93,SMALL(IF(AI$71:AI$93&lt;&gt;"",ROW(AI$71:AI$93)-ROW(AI$71)+1,""),$AS86)))</f>
        <v/>
      </c>
      <c r="AY86" t="str">
        <f t="array" ref="AY86">IF(ISERROR(INDEX(AJ$71:AJ$93,SMALL(IF(AJ$71:AJ$93&lt;&gt;"",ROW(AJ$71:AJ$93)-ROW(AJ$71)+1,""),$AS86))),"",INDEX(AJ$71:AJ$93,SMALL(IF(AJ$71:AJ$93&lt;&gt;"",ROW(AJ$71:AJ$93)-ROW(AJ$71)+1,""),$AS86)))</f>
        <v/>
      </c>
      <c r="AZ86" t="str">
        <f t="array" ref="AZ86">IF(ISERROR(INDEX(AK$71:AK$93,SMALL(IF(AK$71:AK$93&lt;&gt;"",ROW(AK$71:AK$93)-ROW(AK$71)+1,""),$AS86))),"",INDEX(AK$71:AK$93,SMALL(IF(AK$71:AK$93&lt;&gt;"",ROW(AK$71:AK$93)-ROW(AK$71)+1,""),$AS86)))</f>
        <v/>
      </c>
      <c r="BA86" t="str">
        <f t="array" ref="BA86">IF(ISERROR(INDEX(AL$71:AL$93,SMALL(IF(AL$71:AL$93&lt;&gt;"",ROW(AL$71:AL$93)-ROW(AL$71)+1,""),$AS86))),"",INDEX(AL$71:AL$93,SMALL(IF(AL$71:AL$93&lt;&gt;"",ROW(AL$71:AL$93)-ROW(AL$71)+1,""),$AS86)))</f>
        <v/>
      </c>
      <c r="BB86" t="str">
        <f t="array" ref="BB86">IF(ISERROR(INDEX(AM$71:AM$93,SMALL(IF(AM$71:AM$93&lt;&gt;"",ROW(AM$71:AM$93)-ROW(AM$71)+1,""),$AS86))),"",INDEX(AM$71:AM$93,SMALL(IF(AM$71:AM$93&lt;&gt;"",ROW(AM$71:AM$93)-ROW(AM$71)+1,""),$AS86)))</f>
        <v/>
      </c>
      <c r="BC86" t="str">
        <f t="array" ref="BC86">IF(ISERROR(INDEX(AN$71:AN$93,SMALL(IF(AN$71:AN$93&lt;&gt;"",ROW(AN$71:AN$93)-ROW(AN$71)+1,""),$AS86))),"",INDEX(AN$71:AN$93,SMALL(IF(AN$71:AN$93&lt;&gt;"",ROW(AN$71:AN$93)-ROW(AN$71)+1,""),$AS86)))</f>
        <v/>
      </c>
      <c r="BD86" t="str">
        <f t="array" ref="BD86">IF(ISERROR(INDEX(AO$71:AO$93,SMALL(IF(AO$71:AO$93&lt;&gt;"",ROW(AO$71:AO$93)-ROW(AO$71)+1,""),$AS86))),"",INDEX(AO$71:AO$93,SMALL(IF(AO$71:AO$93&lt;&gt;"",ROW(AO$71:AO$93)-ROW(AO$71)+1,""),$AS86)))</f>
        <v/>
      </c>
      <c r="BE86" t="str">
        <f t="array" ref="BE86">IF(ISERROR(INDEX(AP$71:AP$93,SMALL(IF(AP$71:AP$93&lt;&gt;"",ROW(AP$71:AP$93)-ROW(AP$71)+1,""),$AS86))),"",INDEX(AP$71:AP$93,SMALL(IF(AP$71:AP$93&lt;&gt;"",ROW(AP$71:AP$93)-ROW(AP$71)+1,""),$AS86)))</f>
        <v/>
      </c>
      <c r="BF86" t="str">
        <f t="array" ref="BF86">IF(ISERROR(INDEX(AQ$71:AQ$93,SMALL(IF(AQ$71:AQ$93&lt;&gt;"",ROW(AQ$71:AQ$93)-ROW(AQ$71)+1,""),$AS86))),"",INDEX(AQ$71:AQ$93,SMALL(IF(AQ$71:AQ$93&lt;&gt;"",ROW(AQ$71:AQ$93)-ROW(AQ$71)+1,""),$AS86)))</f>
        <v/>
      </c>
    </row>
    <row r="87" spans="1:58" x14ac:dyDescent="0.25">
      <c r="A87" t="s">
        <v>30</v>
      </c>
      <c r="B87" t="str">
        <f t="shared" si="99"/>
        <v>d4-2</v>
      </c>
      <c r="C87" t="str">
        <f t="shared" si="99"/>
        <v>d4-2</v>
      </c>
      <c r="D87" t="str">
        <f t="shared" si="99"/>
        <v>d4-2</v>
      </c>
      <c r="E87" t="str">
        <f t="shared" si="99"/>
        <v>d4-2</v>
      </c>
      <c r="F87" t="str">
        <f t="shared" si="99"/>
        <v>d4-2</v>
      </c>
      <c r="G87" t="str">
        <f t="shared" si="99"/>
        <v>d4-2</v>
      </c>
      <c r="H87" t="str">
        <f t="shared" si="99"/>
        <v>d4-2</v>
      </c>
      <c r="I87" t="str">
        <f t="shared" si="99"/>
        <v>d4-2</v>
      </c>
      <c r="J87" t="str">
        <f t="shared" si="99"/>
        <v>d4-2</v>
      </c>
      <c r="K87" t="str">
        <f t="shared" si="99"/>
        <v>d4-2</v>
      </c>
      <c r="L87" t="str">
        <f t="shared" si="99"/>
        <v>d4-2</v>
      </c>
      <c r="M87" t="str">
        <f t="shared" si="99"/>
        <v>d4-2</v>
      </c>
      <c r="P87" t="s">
        <v>30</v>
      </c>
      <c r="Q87">
        <f t="shared" si="100"/>
        <v>0</v>
      </c>
      <c r="R87">
        <f t="shared" si="100"/>
        <v>0</v>
      </c>
      <c r="S87">
        <f t="shared" si="100"/>
        <v>0</v>
      </c>
      <c r="T87">
        <f t="shared" si="100"/>
        <v>0</v>
      </c>
      <c r="U87">
        <f t="shared" si="100"/>
        <v>0</v>
      </c>
      <c r="V87">
        <f t="shared" si="100"/>
        <v>0</v>
      </c>
      <c r="W87">
        <f t="shared" si="100"/>
        <v>0</v>
      </c>
      <c r="X87">
        <f t="shared" si="100"/>
        <v>0</v>
      </c>
      <c r="Y87">
        <f t="shared" si="100"/>
        <v>0</v>
      </c>
      <c r="Z87">
        <f t="shared" si="100"/>
        <v>0</v>
      </c>
      <c r="AA87">
        <f t="shared" si="100"/>
        <v>0</v>
      </c>
      <c r="AB87">
        <f t="shared" si="100"/>
        <v>0</v>
      </c>
      <c r="AE87" t="s">
        <v>30</v>
      </c>
      <c r="AF87" t="str">
        <f t="shared" si="87"/>
        <v/>
      </c>
      <c r="AG87" t="str">
        <f t="shared" si="88"/>
        <v/>
      </c>
      <c r="AH87" t="str">
        <f t="shared" si="89"/>
        <v/>
      </c>
      <c r="AI87" t="str">
        <f t="shared" si="90"/>
        <v/>
      </c>
      <c r="AJ87" t="str">
        <f t="shared" si="91"/>
        <v/>
      </c>
      <c r="AK87" t="str">
        <f t="shared" si="92"/>
        <v/>
      </c>
      <c r="AL87" t="str">
        <f t="shared" si="93"/>
        <v/>
      </c>
      <c r="AM87" t="str">
        <f t="shared" si="94"/>
        <v/>
      </c>
      <c r="AN87" t="str">
        <f t="shared" si="95"/>
        <v/>
      </c>
      <c r="AO87" s="29" t="str">
        <f t="shared" si="96"/>
        <v/>
      </c>
      <c r="AP87" t="str">
        <f t="shared" si="97"/>
        <v/>
      </c>
      <c r="AQ87" t="str">
        <f t="shared" si="98"/>
        <v/>
      </c>
      <c r="AS87">
        <v>16</v>
      </c>
      <c r="AT87" t="s">
        <v>30</v>
      </c>
      <c r="AU87" t="str">
        <f t="array" ref="AU87">IF(ISERROR(INDEX(AF$71:AF$93,SMALL(IF(AF$71:AF$93&lt;&gt;"",ROW(AF$71:AF$93)-ROW(AF$71)+1,""),$AS87))),"",INDEX(AF$71:AF$93,SMALL(IF(AF$71:AF$93&lt;&gt;"",ROW(AF$71:AF$93)-ROW(AF$71)+1,""),$AS87)))</f>
        <v/>
      </c>
      <c r="AV87" t="str">
        <f t="array" ref="AV87">IF(ISERROR(INDEX(AG$71:AG$93,SMALL(IF(AG$71:AG$93&lt;&gt;"",ROW(AG$71:AG$93)-ROW(AG$71)+1,""),$AS87))),"",INDEX(AG$71:AG$93,SMALL(IF(AG$71:AG$93&lt;&gt;"",ROW(AG$71:AG$93)-ROW(AG$71)+1,""),$AS87)))</f>
        <v/>
      </c>
      <c r="AW87" t="str">
        <f t="array" ref="AW87">IF(ISERROR(INDEX(AH$71:AH$93,SMALL(IF(AH$71:AH$93&lt;&gt;"",ROW(AH$71:AH$93)-ROW(AH$71)+1,""),$AS87))),"",INDEX(AH$71:AH$93,SMALL(IF(AH$71:AH$93&lt;&gt;"",ROW(AH$71:AH$93)-ROW(AH$71)+1,""),$AS87)))</f>
        <v/>
      </c>
      <c r="AX87" t="str">
        <f t="array" ref="AX87">IF(ISERROR(INDEX(AI$71:AI$93,SMALL(IF(AI$71:AI$93&lt;&gt;"",ROW(AI$71:AI$93)-ROW(AI$71)+1,""),$AS87))),"",INDEX(AI$71:AI$93,SMALL(IF(AI$71:AI$93&lt;&gt;"",ROW(AI$71:AI$93)-ROW(AI$71)+1,""),$AS87)))</f>
        <v/>
      </c>
      <c r="AY87" t="str">
        <f t="array" ref="AY87">IF(ISERROR(INDEX(AJ$71:AJ$93,SMALL(IF(AJ$71:AJ$93&lt;&gt;"",ROW(AJ$71:AJ$93)-ROW(AJ$71)+1,""),$AS87))),"",INDEX(AJ$71:AJ$93,SMALL(IF(AJ$71:AJ$93&lt;&gt;"",ROW(AJ$71:AJ$93)-ROW(AJ$71)+1,""),$AS87)))</f>
        <v/>
      </c>
      <c r="AZ87" t="str">
        <f t="array" ref="AZ87">IF(ISERROR(INDEX(AK$71:AK$93,SMALL(IF(AK$71:AK$93&lt;&gt;"",ROW(AK$71:AK$93)-ROW(AK$71)+1,""),$AS87))),"",INDEX(AK$71:AK$93,SMALL(IF(AK$71:AK$93&lt;&gt;"",ROW(AK$71:AK$93)-ROW(AK$71)+1,""),$AS87)))</f>
        <v/>
      </c>
      <c r="BA87" t="str">
        <f t="array" ref="BA87">IF(ISERROR(INDEX(AL$71:AL$93,SMALL(IF(AL$71:AL$93&lt;&gt;"",ROW(AL$71:AL$93)-ROW(AL$71)+1,""),$AS87))),"",INDEX(AL$71:AL$93,SMALL(IF(AL$71:AL$93&lt;&gt;"",ROW(AL$71:AL$93)-ROW(AL$71)+1,""),$AS87)))</f>
        <v/>
      </c>
      <c r="BB87" t="str">
        <f t="array" ref="BB87">IF(ISERROR(INDEX(AM$71:AM$93,SMALL(IF(AM$71:AM$93&lt;&gt;"",ROW(AM$71:AM$93)-ROW(AM$71)+1,""),$AS87))),"",INDEX(AM$71:AM$93,SMALL(IF(AM$71:AM$93&lt;&gt;"",ROW(AM$71:AM$93)-ROW(AM$71)+1,""),$AS87)))</f>
        <v/>
      </c>
      <c r="BC87" t="str">
        <f t="array" ref="BC87">IF(ISERROR(INDEX(AN$71:AN$93,SMALL(IF(AN$71:AN$93&lt;&gt;"",ROW(AN$71:AN$93)-ROW(AN$71)+1,""),$AS87))),"",INDEX(AN$71:AN$93,SMALL(IF(AN$71:AN$93&lt;&gt;"",ROW(AN$71:AN$93)-ROW(AN$71)+1,""),$AS87)))</f>
        <v/>
      </c>
      <c r="BD87" t="str">
        <f t="array" ref="BD87">IF(ISERROR(INDEX(AO$71:AO$93,SMALL(IF(AO$71:AO$93&lt;&gt;"",ROW(AO$71:AO$93)-ROW(AO$71)+1,""),$AS87))),"",INDEX(AO$71:AO$93,SMALL(IF(AO$71:AO$93&lt;&gt;"",ROW(AO$71:AO$93)-ROW(AO$71)+1,""),$AS87)))</f>
        <v/>
      </c>
      <c r="BE87" t="str">
        <f t="array" ref="BE87">IF(ISERROR(INDEX(AP$71:AP$93,SMALL(IF(AP$71:AP$93&lt;&gt;"",ROW(AP$71:AP$93)-ROW(AP$71)+1,""),$AS87))),"",INDEX(AP$71:AP$93,SMALL(IF(AP$71:AP$93&lt;&gt;"",ROW(AP$71:AP$93)-ROW(AP$71)+1,""),$AS87)))</f>
        <v/>
      </c>
      <c r="BF87" t="str">
        <f t="array" ref="BF87">IF(ISERROR(INDEX(AQ$71:AQ$93,SMALL(IF(AQ$71:AQ$93&lt;&gt;"",ROW(AQ$71:AQ$93)-ROW(AQ$71)+1,""),$AS87))),"",INDEX(AQ$71:AQ$93,SMALL(IF(AQ$71:AQ$93&lt;&gt;"",ROW(AQ$71:AQ$93)-ROW(AQ$71)+1,""),$AS87)))</f>
        <v/>
      </c>
    </row>
    <row r="88" spans="1:58" x14ac:dyDescent="0.25">
      <c r="A88" t="s">
        <v>31</v>
      </c>
      <c r="B88" t="str">
        <f t="shared" si="99"/>
        <v>d4-2</v>
      </c>
      <c r="C88" t="str">
        <f t="shared" si="99"/>
        <v>d4-2</v>
      </c>
      <c r="D88" t="str">
        <f t="shared" si="99"/>
        <v>d4-2</v>
      </c>
      <c r="E88" t="str">
        <f t="shared" si="99"/>
        <v>d4-2</v>
      </c>
      <c r="F88" t="str">
        <f t="shared" si="99"/>
        <v>d4-2</v>
      </c>
      <c r="G88" t="str">
        <f t="shared" si="99"/>
        <v>d4-2</v>
      </c>
      <c r="H88" t="str">
        <f t="shared" si="99"/>
        <v>d4-2</v>
      </c>
      <c r="I88" t="str">
        <f t="shared" si="99"/>
        <v>d4-2</v>
      </c>
      <c r="J88" t="str">
        <f t="shared" si="99"/>
        <v>d4-2</v>
      </c>
      <c r="K88" t="str">
        <f t="shared" si="99"/>
        <v>d4-2</v>
      </c>
      <c r="L88" t="str">
        <f t="shared" si="99"/>
        <v>d4-2</v>
      </c>
      <c r="M88" t="str">
        <f t="shared" si="99"/>
        <v>d4-2</v>
      </c>
      <c r="P88" t="s">
        <v>31</v>
      </c>
      <c r="Q88">
        <f t="shared" si="100"/>
        <v>0</v>
      </c>
      <c r="R88">
        <f t="shared" si="100"/>
        <v>0</v>
      </c>
      <c r="S88">
        <f t="shared" si="100"/>
        <v>0</v>
      </c>
      <c r="T88">
        <f t="shared" si="100"/>
        <v>0</v>
      </c>
      <c r="U88">
        <f t="shared" si="100"/>
        <v>0</v>
      </c>
      <c r="V88">
        <f t="shared" si="100"/>
        <v>0</v>
      </c>
      <c r="W88">
        <f t="shared" si="100"/>
        <v>0</v>
      </c>
      <c r="X88">
        <f t="shared" si="100"/>
        <v>0</v>
      </c>
      <c r="Y88">
        <f t="shared" si="100"/>
        <v>0</v>
      </c>
      <c r="Z88">
        <f t="shared" si="100"/>
        <v>0</v>
      </c>
      <c r="AA88">
        <f t="shared" si="100"/>
        <v>0</v>
      </c>
      <c r="AB88">
        <f t="shared" si="100"/>
        <v>0</v>
      </c>
      <c r="AE88" t="s">
        <v>31</v>
      </c>
      <c r="AF88" t="str">
        <f t="shared" si="87"/>
        <v/>
      </c>
      <c r="AG88" t="str">
        <f t="shared" si="88"/>
        <v/>
      </c>
      <c r="AH88" t="str">
        <f t="shared" si="89"/>
        <v/>
      </c>
      <c r="AI88" t="str">
        <f t="shared" si="90"/>
        <v/>
      </c>
      <c r="AJ88" t="str">
        <f t="shared" si="91"/>
        <v/>
      </c>
      <c r="AK88" t="str">
        <f t="shared" si="92"/>
        <v/>
      </c>
      <c r="AL88" t="str">
        <f t="shared" si="93"/>
        <v/>
      </c>
      <c r="AM88" t="str">
        <f t="shared" si="94"/>
        <v/>
      </c>
      <c r="AN88" t="str">
        <f t="shared" si="95"/>
        <v/>
      </c>
      <c r="AO88" s="29" t="str">
        <f t="shared" si="96"/>
        <v/>
      </c>
      <c r="AP88" t="str">
        <f t="shared" si="97"/>
        <v/>
      </c>
      <c r="AQ88" t="str">
        <f t="shared" si="98"/>
        <v/>
      </c>
      <c r="AS88">
        <v>17</v>
      </c>
      <c r="AT88" t="s">
        <v>31</v>
      </c>
      <c r="AU88" t="str">
        <f t="array" ref="AU88">IF(ISERROR(INDEX(AF$71:AF$93,SMALL(IF(AF$71:AF$93&lt;&gt;"",ROW(AF$71:AF$93)-ROW(AF$71)+1,""),$AS88))),"",INDEX(AF$71:AF$93,SMALL(IF(AF$71:AF$93&lt;&gt;"",ROW(AF$71:AF$93)-ROW(AF$71)+1,""),$AS88)))</f>
        <v/>
      </c>
      <c r="AV88" t="str">
        <f t="array" ref="AV88">IF(ISERROR(INDEX(AG$71:AG$93,SMALL(IF(AG$71:AG$93&lt;&gt;"",ROW(AG$71:AG$93)-ROW(AG$71)+1,""),$AS88))),"",INDEX(AG$71:AG$93,SMALL(IF(AG$71:AG$93&lt;&gt;"",ROW(AG$71:AG$93)-ROW(AG$71)+1,""),$AS88)))</f>
        <v/>
      </c>
      <c r="AW88" t="str">
        <f t="array" ref="AW88">IF(ISERROR(INDEX(AH$71:AH$93,SMALL(IF(AH$71:AH$93&lt;&gt;"",ROW(AH$71:AH$93)-ROW(AH$71)+1,""),$AS88))),"",INDEX(AH$71:AH$93,SMALL(IF(AH$71:AH$93&lt;&gt;"",ROW(AH$71:AH$93)-ROW(AH$71)+1,""),$AS88)))</f>
        <v/>
      </c>
      <c r="AX88" t="str">
        <f t="array" ref="AX88">IF(ISERROR(INDEX(AI$71:AI$93,SMALL(IF(AI$71:AI$93&lt;&gt;"",ROW(AI$71:AI$93)-ROW(AI$71)+1,""),$AS88))),"",INDEX(AI$71:AI$93,SMALL(IF(AI$71:AI$93&lt;&gt;"",ROW(AI$71:AI$93)-ROW(AI$71)+1,""),$AS88)))</f>
        <v/>
      </c>
      <c r="AY88" t="str">
        <f t="array" ref="AY88">IF(ISERROR(INDEX(AJ$71:AJ$93,SMALL(IF(AJ$71:AJ$93&lt;&gt;"",ROW(AJ$71:AJ$93)-ROW(AJ$71)+1,""),$AS88))),"",INDEX(AJ$71:AJ$93,SMALL(IF(AJ$71:AJ$93&lt;&gt;"",ROW(AJ$71:AJ$93)-ROW(AJ$71)+1,""),$AS88)))</f>
        <v/>
      </c>
      <c r="AZ88" t="str">
        <f t="array" ref="AZ88">IF(ISERROR(INDEX(AK$71:AK$93,SMALL(IF(AK$71:AK$93&lt;&gt;"",ROW(AK$71:AK$93)-ROW(AK$71)+1,""),$AS88))),"",INDEX(AK$71:AK$93,SMALL(IF(AK$71:AK$93&lt;&gt;"",ROW(AK$71:AK$93)-ROW(AK$71)+1,""),$AS88)))</f>
        <v/>
      </c>
      <c r="BA88" t="str">
        <f t="array" ref="BA88">IF(ISERROR(INDEX(AL$71:AL$93,SMALL(IF(AL$71:AL$93&lt;&gt;"",ROW(AL$71:AL$93)-ROW(AL$71)+1,""),$AS88))),"",INDEX(AL$71:AL$93,SMALL(IF(AL$71:AL$93&lt;&gt;"",ROW(AL$71:AL$93)-ROW(AL$71)+1,""),$AS88)))</f>
        <v/>
      </c>
      <c r="BB88" t="str">
        <f t="array" ref="BB88">IF(ISERROR(INDEX(AM$71:AM$93,SMALL(IF(AM$71:AM$93&lt;&gt;"",ROW(AM$71:AM$93)-ROW(AM$71)+1,""),$AS88))),"",INDEX(AM$71:AM$93,SMALL(IF(AM$71:AM$93&lt;&gt;"",ROW(AM$71:AM$93)-ROW(AM$71)+1,""),$AS88)))</f>
        <v/>
      </c>
      <c r="BC88" t="str">
        <f t="array" ref="BC88">IF(ISERROR(INDEX(AN$71:AN$93,SMALL(IF(AN$71:AN$93&lt;&gt;"",ROW(AN$71:AN$93)-ROW(AN$71)+1,""),$AS88))),"",INDEX(AN$71:AN$93,SMALL(IF(AN$71:AN$93&lt;&gt;"",ROW(AN$71:AN$93)-ROW(AN$71)+1,""),$AS88)))</f>
        <v/>
      </c>
      <c r="BD88" t="str">
        <f t="array" ref="BD88">IF(ISERROR(INDEX(AO$71:AO$93,SMALL(IF(AO$71:AO$93&lt;&gt;"",ROW(AO$71:AO$93)-ROW(AO$71)+1,""),$AS88))),"",INDEX(AO$71:AO$93,SMALL(IF(AO$71:AO$93&lt;&gt;"",ROW(AO$71:AO$93)-ROW(AO$71)+1,""),$AS88)))</f>
        <v/>
      </c>
      <c r="BE88" t="str">
        <f t="array" ref="BE88">IF(ISERROR(INDEX(AP$71:AP$93,SMALL(IF(AP$71:AP$93&lt;&gt;"",ROW(AP$71:AP$93)-ROW(AP$71)+1,""),$AS88))),"",INDEX(AP$71:AP$93,SMALL(IF(AP$71:AP$93&lt;&gt;"",ROW(AP$71:AP$93)-ROW(AP$71)+1,""),$AS88)))</f>
        <v/>
      </c>
      <c r="BF88" t="str">
        <f t="array" ref="BF88">IF(ISERROR(INDEX(AQ$71:AQ$93,SMALL(IF(AQ$71:AQ$93&lt;&gt;"",ROW(AQ$71:AQ$93)-ROW(AQ$71)+1,""),$AS88))),"",INDEX(AQ$71:AQ$93,SMALL(IF(AQ$71:AQ$93&lt;&gt;"",ROW(AQ$71:AQ$93)-ROW(AQ$71)+1,""),$AS88)))</f>
        <v/>
      </c>
    </row>
    <row r="89" spans="1:58" x14ac:dyDescent="0.25">
      <c r="A89" t="s">
        <v>32</v>
      </c>
      <c r="B89" t="str">
        <f t="shared" si="99"/>
        <v>d4-2</v>
      </c>
      <c r="C89" t="str">
        <f t="shared" si="99"/>
        <v>d4-2</v>
      </c>
      <c r="D89" t="str">
        <f t="shared" si="99"/>
        <v>d4-2</v>
      </c>
      <c r="E89" t="str">
        <f t="shared" si="99"/>
        <v>d4-2</v>
      </c>
      <c r="F89" t="str">
        <f t="shared" si="99"/>
        <v>d4-2</v>
      </c>
      <c r="G89" t="str">
        <f t="shared" si="99"/>
        <v>d4-2</v>
      </c>
      <c r="H89" t="str">
        <f t="shared" si="99"/>
        <v>d4-2</v>
      </c>
      <c r="I89" t="str">
        <f t="shared" si="99"/>
        <v>d4-2</v>
      </c>
      <c r="J89" t="str">
        <f t="shared" si="99"/>
        <v>d4-2</v>
      </c>
      <c r="K89" t="str">
        <f t="shared" si="99"/>
        <v>d4-2</v>
      </c>
      <c r="L89" t="str">
        <f t="shared" si="99"/>
        <v>d4-2</v>
      </c>
      <c r="M89" t="str">
        <f t="shared" si="99"/>
        <v>d4-2</v>
      </c>
      <c r="P89" t="s">
        <v>32</v>
      </c>
      <c r="Q89">
        <f t="shared" si="100"/>
        <v>0</v>
      </c>
      <c r="R89">
        <f t="shared" si="100"/>
        <v>0</v>
      </c>
      <c r="S89">
        <f t="shared" si="100"/>
        <v>0</v>
      </c>
      <c r="T89">
        <f t="shared" si="100"/>
        <v>0</v>
      </c>
      <c r="U89">
        <f t="shared" si="100"/>
        <v>0</v>
      </c>
      <c r="V89">
        <f t="shared" si="100"/>
        <v>0</v>
      </c>
      <c r="W89">
        <f t="shared" si="100"/>
        <v>0</v>
      </c>
      <c r="X89">
        <f t="shared" si="100"/>
        <v>0</v>
      </c>
      <c r="Y89">
        <f t="shared" si="100"/>
        <v>0</v>
      </c>
      <c r="Z89">
        <f t="shared" si="100"/>
        <v>0</v>
      </c>
      <c r="AA89">
        <f t="shared" si="100"/>
        <v>0</v>
      </c>
      <c r="AB89">
        <f t="shared" si="100"/>
        <v>0</v>
      </c>
      <c r="AE89" t="s">
        <v>32</v>
      </c>
      <c r="AF89" t="str">
        <f t="shared" si="87"/>
        <v/>
      </c>
      <c r="AG89" t="str">
        <f t="shared" si="88"/>
        <v/>
      </c>
      <c r="AH89" t="str">
        <f t="shared" si="89"/>
        <v/>
      </c>
      <c r="AI89" t="str">
        <f t="shared" si="90"/>
        <v/>
      </c>
      <c r="AJ89" t="str">
        <f t="shared" si="91"/>
        <v/>
      </c>
      <c r="AK89" t="str">
        <f t="shared" si="92"/>
        <v/>
      </c>
      <c r="AL89" t="str">
        <f t="shared" si="93"/>
        <v/>
      </c>
      <c r="AM89" t="str">
        <f t="shared" si="94"/>
        <v/>
      </c>
      <c r="AN89" t="str">
        <f t="shared" si="95"/>
        <v/>
      </c>
      <c r="AO89" s="29" t="str">
        <f t="shared" si="96"/>
        <v/>
      </c>
      <c r="AP89" t="str">
        <f t="shared" si="97"/>
        <v/>
      </c>
      <c r="AQ89" t="str">
        <f t="shared" si="98"/>
        <v/>
      </c>
      <c r="AS89">
        <v>18</v>
      </c>
      <c r="AT89" t="s">
        <v>32</v>
      </c>
      <c r="AU89" t="str">
        <f t="array" ref="AU89">IF(ISERROR(INDEX(AF$71:AF$93,SMALL(IF(AF$71:AF$93&lt;&gt;"",ROW(AF$71:AF$93)-ROW(AF$71)+1,""),$AS89))),"",INDEX(AF$71:AF$93,SMALL(IF(AF$71:AF$93&lt;&gt;"",ROW(AF$71:AF$93)-ROW(AF$71)+1,""),$AS89)))</f>
        <v/>
      </c>
      <c r="AV89" t="str">
        <f t="array" ref="AV89">IF(ISERROR(INDEX(AG$71:AG$93,SMALL(IF(AG$71:AG$93&lt;&gt;"",ROW(AG$71:AG$93)-ROW(AG$71)+1,""),$AS89))),"",INDEX(AG$71:AG$93,SMALL(IF(AG$71:AG$93&lt;&gt;"",ROW(AG$71:AG$93)-ROW(AG$71)+1,""),$AS89)))</f>
        <v/>
      </c>
      <c r="AW89" t="str">
        <f t="array" ref="AW89">IF(ISERROR(INDEX(AH$71:AH$93,SMALL(IF(AH$71:AH$93&lt;&gt;"",ROW(AH$71:AH$93)-ROW(AH$71)+1,""),$AS89))),"",INDEX(AH$71:AH$93,SMALL(IF(AH$71:AH$93&lt;&gt;"",ROW(AH$71:AH$93)-ROW(AH$71)+1,""),$AS89)))</f>
        <v/>
      </c>
      <c r="AX89" t="str">
        <f t="array" ref="AX89">IF(ISERROR(INDEX(AI$71:AI$93,SMALL(IF(AI$71:AI$93&lt;&gt;"",ROW(AI$71:AI$93)-ROW(AI$71)+1,""),$AS89))),"",INDEX(AI$71:AI$93,SMALL(IF(AI$71:AI$93&lt;&gt;"",ROW(AI$71:AI$93)-ROW(AI$71)+1,""),$AS89)))</f>
        <v/>
      </c>
      <c r="AY89" t="str">
        <f t="array" ref="AY89">IF(ISERROR(INDEX(AJ$71:AJ$93,SMALL(IF(AJ$71:AJ$93&lt;&gt;"",ROW(AJ$71:AJ$93)-ROW(AJ$71)+1,""),$AS89))),"",INDEX(AJ$71:AJ$93,SMALL(IF(AJ$71:AJ$93&lt;&gt;"",ROW(AJ$71:AJ$93)-ROW(AJ$71)+1,""),$AS89)))</f>
        <v/>
      </c>
      <c r="AZ89" t="str">
        <f t="array" ref="AZ89">IF(ISERROR(INDEX(AK$71:AK$93,SMALL(IF(AK$71:AK$93&lt;&gt;"",ROW(AK$71:AK$93)-ROW(AK$71)+1,""),$AS89))),"",INDEX(AK$71:AK$93,SMALL(IF(AK$71:AK$93&lt;&gt;"",ROW(AK$71:AK$93)-ROW(AK$71)+1,""),$AS89)))</f>
        <v/>
      </c>
      <c r="BA89" t="str">
        <f t="array" ref="BA89">IF(ISERROR(INDEX(AL$71:AL$93,SMALL(IF(AL$71:AL$93&lt;&gt;"",ROW(AL$71:AL$93)-ROW(AL$71)+1,""),$AS89))),"",INDEX(AL$71:AL$93,SMALL(IF(AL$71:AL$93&lt;&gt;"",ROW(AL$71:AL$93)-ROW(AL$71)+1,""),$AS89)))</f>
        <v/>
      </c>
      <c r="BB89" t="str">
        <f t="array" ref="BB89">IF(ISERROR(INDEX(AM$71:AM$93,SMALL(IF(AM$71:AM$93&lt;&gt;"",ROW(AM$71:AM$93)-ROW(AM$71)+1,""),$AS89))),"",INDEX(AM$71:AM$93,SMALL(IF(AM$71:AM$93&lt;&gt;"",ROW(AM$71:AM$93)-ROW(AM$71)+1,""),$AS89)))</f>
        <v/>
      </c>
      <c r="BC89" t="str">
        <f t="array" ref="BC89">IF(ISERROR(INDEX(AN$71:AN$93,SMALL(IF(AN$71:AN$93&lt;&gt;"",ROW(AN$71:AN$93)-ROW(AN$71)+1,""),$AS89))),"",INDEX(AN$71:AN$93,SMALL(IF(AN$71:AN$93&lt;&gt;"",ROW(AN$71:AN$93)-ROW(AN$71)+1,""),$AS89)))</f>
        <v/>
      </c>
      <c r="BD89" t="str">
        <f t="array" ref="BD89">IF(ISERROR(INDEX(AO$71:AO$93,SMALL(IF(AO$71:AO$93&lt;&gt;"",ROW(AO$71:AO$93)-ROW(AO$71)+1,""),$AS89))),"",INDEX(AO$71:AO$93,SMALL(IF(AO$71:AO$93&lt;&gt;"",ROW(AO$71:AO$93)-ROW(AO$71)+1,""),$AS89)))</f>
        <v/>
      </c>
      <c r="BE89" t="str">
        <f t="array" ref="BE89">IF(ISERROR(INDEX(AP$71:AP$93,SMALL(IF(AP$71:AP$93&lt;&gt;"",ROW(AP$71:AP$93)-ROW(AP$71)+1,""),$AS89))),"",INDEX(AP$71:AP$93,SMALL(IF(AP$71:AP$93&lt;&gt;"",ROW(AP$71:AP$93)-ROW(AP$71)+1,""),$AS89)))</f>
        <v/>
      </c>
      <c r="BF89" t="str">
        <f t="array" ref="BF89">IF(ISERROR(INDEX(AQ$71:AQ$93,SMALL(IF(AQ$71:AQ$93&lt;&gt;"",ROW(AQ$71:AQ$93)-ROW(AQ$71)+1,""),$AS89))),"",INDEX(AQ$71:AQ$93,SMALL(IF(AQ$71:AQ$93&lt;&gt;"",ROW(AQ$71:AQ$93)-ROW(AQ$71)+1,""),$AS89)))</f>
        <v/>
      </c>
    </row>
    <row r="90" spans="1:58" x14ac:dyDescent="0.25">
      <c r="A90" t="s">
        <v>34</v>
      </c>
      <c r="B90" t="str">
        <f t="shared" si="99"/>
        <v>d4-2</v>
      </c>
      <c r="C90" t="str">
        <f t="shared" si="99"/>
        <v>d4-2</v>
      </c>
      <c r="D90" t="str">
        <f t="shared" si="99"/>
        <v>d4-2</v>
      </c>
      <c r="E90" t="str">
        <f t="shared" si="99"/>
        <v>d4-2</v>
      </c>
      <c r="F90" t="str">
        <f t="shared" si="99"/>
        <v>d4-2</v>
      </c>
      <c r="G90" t="str">
        <f t="shared" si="99"/>
        <v>d4-2</v>
      </c>
      <c r="H90" t="str">
        <f t="shared" si="99"/>
        <v>d4-2</v>
      </c>
      <c r="I90" t="str">
        <f t="shared" si="99"/>
        <v>d4-2</v>
      </c>
      <c r="J90" t="str">
        <f t="shared" si="99"/>
        <v>d4-2</v>
      </c>
      <c r="K90" t="str">
        <f t="shared" si="99"/>
        <v>d4-2</v>
      </c>
      <c r="L90" t="str">
        <f t="shared" si="99"/>
        <v>d4-2</v>
      </c>
      <c r="M90" t="str">
        <f t="shared" si="99"/>
        <v>d4-2</v>
      </c>
      <c r="P90" t="s">
        <v>34</v>
      </c>
      <c r="Q90">
        <f t="shared" si="100"/>
        <v>0</v>
      </c>
      <c r="R90">
        <f t="shared" si="100"/>
        <v>0</v>
      </c>
      <c r="S90">
        <f t="shared" si="100"/>
        <v>0</v>
      </c>
      <c r="T90">
        <f t="shared" si="100"/>
        <v>0</v>
      </c>
      <c r="U90">
        <f t="shared" si="100"/>
        <v>0</v>
      </c>
      <c r="V90">
        <f t="shared" si="100"/>
        <v>0</v>
      </c>
      <c r="W90">
        <f t="shared" si="100"/>
        <v>0</v>
      </c>
      <c r="X90">
        <f t="shared" si="100"/>
        <v>0</v>
      </c>
      <c r="Y90">
        <f t="shared" si="100"/>
        <v>0</v>
      </c>
      <c r="Z90">
        <f t="shared" si="100"/>
        <v>0</v>
      </c>
      <c r="AA90">
        <f t="shared" si="100"/>
        <v>0</v>
      </c>
      <c r="AB90">
        <f t="shared" si="100"/>
        <v>0</v>
      </c>
      <c r="AE90" t="s">
        <v>34</v>
      </c>
      <c r="AF90" t="str">
        <f t="shared" si="87"/>
        <v/>
      </c>
      <c r="AG90" t="str">
        <f t="shared" si="88"/>
        <v/>
      </c>
      <c r="AH90" t="str">
        <f t="shared" si="89"/>
        <v/>
      </c>
      <c r="AI90" t="str">
        <f t="shared" si="90"/>
        <v/>
      </c>
      <c r="AJ90" t="str">
        <f t="shared" si="91"/>
        <v/>
      </c>
      <c r="AK90" t="str">
        <f t="shared" si="92"/>
        <v/>
      </c>
      <c r="AL90" t="str">
        <f t="shared" si="93"/>
        <v/>
      </c>
      <c r="AM90" t="str">
        <f t="shared" si="94"/>
        <v/>
      </c>
      <c r="AN90" t="str">
        <f t="shared" si="95"/>
        <v/>
      </c>
      <c r="AO90" s="29" t="str">
        <f t="shared" si="96"/>
        <v/>
      </c>
      <c r="AP90" t="str">
        <f t="shared" si="97"/>
        <v/>
      </c>
      <c r="AQ90" t="str">
        <f t="shared" si="98"/>
        <v/>
      </c>
      <c r="AS90">
        <v>19</v>
      </c>
      <c r="AT90" t="s">
        <v>34</v>
      </c>
      <c r="AU90" t="str">
        <f t="array" ref="AU90">IF(ISERROR(INDEX(AF$71:AF$93,SMALL(IF(AF$71:AF$93&lt;&gt;"",ROW(AF$71:AF$93)-ROW(AF$71)+1,""),$AS90))),"",INDEX(AF$71:AF$93,SMALL(IF(AF$71:AF$93&lt;&gt;"",ROW(AF$71:AF$93)-ROW(AF$71)+1,""),$AS90)))</f>
        <v/>
      </c>
      <c r="AV90" t="str">
        <f t="array" ref="AV90">IF(ISERROR(INDEX(AG$71:AG$93,SMALL(IF(AG$71:AG$93&lt;&gt;"",ROW(AG$71:AG$93)-ROW(AG$71)+1,""),$AS90))),"",INDEX(AG$71:AG$93,SMALL(IF(AG$71:AG$93&lt;&gt;"",ROW(AG$71:AG$93)-ROW(AG$71)+1,""),$AS90)))</f>
        <v/>
      </c>
      <c r="AW90" t="str">
        <f t="array" ref="AW90">IF(ISERROR(INDEX(AH$71:AH$93,SMALL(IF(AH$71:AH$93&lt;&gt;"",ROW(AH$71:AH$93)-ROW(AH$71)+1,""),$AS90))),"",INDEX(AH$71:AH$93,SMALL(IF(AH$71:AH$93&lt;&gt;"",ROW(AH$71:AH$93)-ROW(AH$71)+1,""),$AS90)))</f>
        <v/>
      </c>
      <c r="AX90" t="str">
        <f t="array" ref="AX90">IF(ISERROR(INDEX(AI$71:AI$93,SMALL(IF(AI$71:AI$93&lt;&gt;"",ROW(AI$71:AI$93)-ROW(AI$71)+1,""),$AS90))),"",INDEX(AI$71:AI$93,SMALL(IF(AI$71:AI$93&lt;&gt;"",ROW(AI$71:AI$93)-ROW(AI$71)+1,""),$AS90)))</f>
        <v/>
      </c>
      <c r="AY90" t="str">
        <f t="array" ref="AY90">IF(ISERROR(INDEX(AJ$71:AJ$93,SMALL(IF(AJ$71:AJ$93&lt;&gt;"",ROW(AJ$71:AJ$93)-ROW(AJ$71)+1,""),$AS90))),"",INDEX(AJ$71:AJ$93,SMALL(IF(AJ$71:AJ$93&lt;&gt;"",ROW(AJ$71:AJ$93)-ROW(AJ$71)+1,""),$AS90)))</f>
        <v/>
      </c>
      <c r="AZ90" t="str">
        <f t="array" ref="AZ90">IF(ISERROR(INDEX(AK$71:AK$93,SMALL(IF(AK$71:AK$93&lt;&gt;"",ROW(AK$71:AK$93)-ROW(AK$71)+1,""),$AS90))),"",INDEX(AK$71:AK$93,SMALL(IF(AK$71:AK$93&lt;&gt;"",ROW(AK$71:AK$93)-ROW(AK$71)+1,""),$AS90)))</f>
        <v/>
      </c>
      <c r="BA90" t="str">
        <f t="array" ref="BA90">IF(ISERROR(INDEX(AL$71:AL$93,SMALL(IF(AL$71:AL$93&lt;&gt;"",ROW(AL$71:AL$93)-ROW(AL$71)+1,""),$AS90))),"",INDEX(AL$71:AL$93,SMALL(IF(AL$71:AL$93&lt;&gt;"",ROW(AL$71:AL$93)-ROW(AL$71)+1,""),$AS90)))</f>
        <v/>
      </c>
      <c r="BB90" t="str">
        <f t="array" ref="BB90">IF(ISERROR(INDEX(AM$71:AM$93,SMALL(IF(AM$71:AM$93&lt;&gt;"",ROW(AM$71:AM$93)-ROW(AM$71)+1,""),$AS90))),"",INDEX(AM$71:AM$93,SMALL(IF(AM$71:AM$93&lt;&gt;"",ROW(AM$71:AM$93)-ROW(AM$71)+1,""),$AS90)))</f>
        <v/>
      </c>
      <c r="BC90" t="str">
        <f t="array" ref="BC90">IF(ISERROR(INDEX(AN$71:AN$93,SMALL(IF(AN$71:AN$93&lt;&gt;"",ROW(AN$71:AN$93)-ROW(AN$71)+1,""),$AS90))),"",INDEX(AN$71:AN$93,SMALL(IF(AN$71:AN$93&lt;&gt;"",ROW(AN$71:AN$93)-ROW(AN$71)+1,""),$AS90)))</f>
        <v/>
      </c>
      <c r="BD90" t="str">
        <f t="array" ref="BD90">IF(ISERROR(INDEX(AO$71:AO$93,SMALL(IF(AO$71:AO$93&lt;&gt;"",ROW(AO$71:AO$93)-ROW(AO$71)+1,""),$AS90))),"",INDEX(AO$71:AO$93,SMALL(IF(AO$71:AO$93&lt;&gt;"",ROW(AO$71:AO$93)-ROW(AO$71)+1,""),$AS90)))</f>
        <v/>
      </c>
      <c r="BE90" t="str">
        <f t="array" ref="BE90">IF(ISERROR(INDEX(AP$71:AP$93,SMALL(IF(AP$71:AP$93&lt;&gt;"",ROW(AP$71:AP$93)-ROW(AP$71)+1,""),$AS90))),"",INDEX(AP$71:AP$93,SMALL(IF(AP$71:AP$93&lt;&gt;"",ROW(AP$71:AP$93)-ROW(AP$71)+1,""),$AS90)))</f>
        <v/>
      </c>
      <c r="BF90" t="str">
        <f t="array" ref="BF90">IF(ISERROR(INDEX(AQ$71:AQ$93,SMALL(IF(AQ$71:AQ$93&lt;&gt;"",ROW(AQ$71:AQ$93)-ROW(AQ$71)+1,""),$AS90))),"",INDEX(AQ$71:AQ$93,SMALL(IF(AQ$71:AQ$93&lt;&gt;"",ROW(AQ$71:AQ$93)-ROW(AQ$71)+1,""),$AS90)))</f>
        <v/>
      </c>
    </row>
    <row r="91" spans="1:58" x14ac:dyDescent="0.25">
      <c r="A91" t="s">
        <v>35</v>
      </c>
      <c r="B91" t="str">
        <f t="shared" si="99"/>
        <v>d4-2</v>
      </c>
      <c r="C91" t="str">
        <f t="shared" si="99"/>
        <v>d4-2</v>
      </c>
      <c r="D91" t="str">
        <f t="shared" si="99"/>
        <v>d4-2</v>
      </c>
      <c r="E91" t="str">
        <f t="shared" si="99"/>
        <v>d4-2</v>
      </c>
      <c r="F91" t="str">
        <f t="shared" si="99"/>
        <v>d4-2</v>
      </c>
      <c r="G91" t="str">
        <f t="shared" si="99"/>
        <v>d4-2</v>
      </c>
      <c r="H91" t="str">
        <f t="shared" si="99"/>
        <v>d4-2</v>
      </c>
      <c r="I91" t="str">
        <f t="shared" si="99"/>
        <v>d4-2</v>
      </c>
      <c r="J91" t="str">
        <f t="shared" si="99"/>
        <v>d4-2</v>
      </c>
      <c r="K91" t="str">
        <f t="shared" si="99"/>
        <v>d4-2</v>
      </c>
      <c r="L91" t="str">
        <f t="shared" si="99"/>
        <v>d4-2</v>
      </c>
      <c r="M91" t="str">
        <f t="shared" si="99"/>
        <v>d4-2</v>
      </c>
      <c r="P91" t="s">
        <v>35</v>
      </c>
      <c r="Q91">
        <f t="shared" si="100"/>
        <v>0</v>
      </c>
      <c r="R91">
        <f t="shared" si="100"/>
        <v>0</v>
      </c>
      <c r="S91">
        <f t="shared" si="100"/>
        <v>0</v>
      </c>
      <c r="T91">
        <f t="shared" si="100"/>
        <v>0</v>
      </c>
      <c r="U91">
        <f t="shared" si="100"/>
        <v>0</v>
      </c>
      <c r="V91">
        <f t="shared" si="100"/>
        <v>0</v>
      </c>
      <c r="W91">
        <f t="shared" si="100"/>
        <v>0</v>
      </c>
      <c r="X91">
        <f t="shared" si="100"/>
        <v>0</v>
      </c>
      <c r="Y91">
        <f t="shared" si="100"/>
        <v>0</v>
      </c>
      <c r="Z91">
        <f t="shared" si="100"/>
        <v>0</v>
      </c>
      <c r="AA91">
        <f t="shared" si="100"/>
        <v>0</v>
      </c>
      <c r="AB91">
        <f t="shared" si="100"/>
        <v>0</v>
      </c>
      <c r="AE91" t="s">
        <v>35</v>
      </c>
      <c r="AF91" t="str">
        <f t="shared" si="87"/>
        <v/>
      </c>
      <c r="AG91" t="str">
        <f t="shared" si="88"/>
        <v/>
      </c>
      <c r="AH91" t="str">
        <f t="shared" si="89"/>
        <v/>
      </c>
      <c r="AI91" t="str">
        <f t="shared" si="90"/>
        <v/>
      </c>
      <c r="AJ91" t="str">
        <f t="shared" si="91"/>
        <v/>
      </c>
      <c r="AK91" t="str">
        <f t="shared" si="92"/>
        <v/>
      </c>
      <c r="AL91" t="str">
        <f t="shared" si="93"/>
        <v/>
      </c>
      <c r="AM91" t="str">
        <f t="shared" si="94"/>
        <v/>
      </c>
      <c r="AN91" t="str">
        <f t="shared" si="95"/>
        <v/>
      </c>
      <c r="AO91" s="29" t="str">
        <f t="shared" si="96"/>
        <v/>
      </c>
      <c r="AP91" t="str">
        <f t="shared" si="97"/>
        <v/>
      </c>
      <c r="AQ91" t="str">
        <f t="shared" si="98"/>
        <v/>
      </c>
      <c r="AS91">
        <v>20</v>
      </c>
      <c r="AT91" t="s">
        <v>35</v>
      </c>
      <c r="AU91" t="str">
        <f t="array" ref="AU91">IF(ISERROR(INDEX(AF$71:AF$93,SMALL(IF(AF$71:AF$93&lt;&gt;"",ROW(AF$71:AF$93)-ROW(AF$71)+1,""),$AS91))),"",INDEX(AF$71:AF$93,SMALL(IF(AF$71:AF$93&lt;&gt;"",ROW(AF$71:AF$93)-ROW(AF$71)+1,""),$AS91)))</f>
        <v/>
      </c>
      <c r="AV91" t="str">
        <f t="array" ref="AV91">IF(ISERROR(INDEX(AG$71:AG$93,SMALL(IF(AG$71:AG$93&lt;&gt;"",ROW(AG$71:AG$93)-ROW(AG$71)+1,""),$AS91))),"",INDEX(AG$71:AG$93,SMALL(IF(AG$71:AG$93&lt;&gt;"",ROW(AG$71:AG$93)-ROW(AG$71)+1,""),$AS91)))</f>
        <v/>
      </c>
      <c r="AW91" t="str">
        <f t="array" ref="AW91">IF(ISERROR(INDEX(AH$71:AH$93,SMALL(IF(AH$71:AH$93&lt;&gt;"",ROW(AH$71:AH$93)-ROW(AH$71)+1,""),$AS91))),"",INDEX(AH$71:AH$93,SMALL(IF(AH$71:AH$93&lt;&gt;"",ROW(AH$71:AH$93)-ROW(AH$71)+1,""),$AS91)))</f>
        <v/>
      </c>
      <c r="AX91" t="str">
        <f t="array" ref="AX91">IF(ISERROR(INDEX(AI$71:AI$93,SMALL(IF(AI$71:AI$93&lt;&gt;"",ROW(AI$71:AI$93)-ROW(AI$71)+1,""),$AS91))),"",INDEX(AI$71:AI$93,SMALL(IF(AI$71:AI$93&lt;&gt;"",ROW(AI$71:AI$93)-ROW(AI$71)+1,""),$AS91)))</f>
        <v/>
      </c>
      <c r="AY91" t="str">
        <f t="array" ref="AY91">IF(ISERROR(INDEX(AJ$71:AJ$93,SMALL(IF(AJ$71:AJ$93&lt;&gt;"",ROW(AJ$71:AJ$93)-ROW(AJ$71)+1,""),$AS91))),"",INDEX(AJ$71:AJ$93,SMALL(IF(AJ$71:AJ$93&lt;&gt;"",ROW(AJ$71:AJ$93)-ROW(AJ$71)+1,""),$AS91)))</f>
        <v/>
      </c>
      <c r="AZ91" t="str">
        <f t="array" ref="AZ91">IF(ISERROR(INDEX(AK$71:AK$93,SMALL(IF(AK$71:AK$93&lt;&gt;"",ROW(AK$71:AK$93)-ROW(AK$71)+1,""),$AS91))),"",INDEX(AK$71:AK$93,SMALL(IF(AK$71:AK$93&lt;&gt;"",ROW(AK$71:AK$93)-ROW(AK$71)+1,""),$AS91)))</f>
        <v/>
      </c>
      <c r="BA91" t="str">
        <f t="array" ref="BA91">IF(ISERROR(INDEX(AL$71:AL$93,SMALL(IF(AL$71:AL$93&lt;&gt;"",ROW(AL$71:AL$93)-ROW(AL$71)+1,""),$AS91))),"",INDEX(AL$71:AL$93,SMALL(IF(AL$71:AL$93&lt;&gt;"",ROW(AL$71:AL$93)-ROW(AL$71)+1,""),$AS91)))</f>
        <v/>
      </c>
      <c r="BB91" t="str">
        <f t="array" ref="BB91">IF(ISERROR(INDEX(AM$71:AM$93,SMALL(IF(AM$71:AM$93&lt;&gt;"",ROW(AM$71:AM$93)-ROW(AM$71)+1,""),$AS91))),"",INDEX(AM$71:AM$93,SMALL(IF(AM$71:AM$93&lt;&gt;"",ROW(AM$71:AM$93)-ROW(AM$71)+1,""),$AS91)))</f>
        <v/>
      </c>
      <c r="BC91" t="str">
        <f t="array" ref="BC91">IF(ISERROR(INDEX(AN$71:AN$93,SMALL(IF(AN$71:AN$93&lt;&gt;"",ROW(AN$71:AN$93)-ROW(AN$71)+1,""),$AS91))),"",INDEX(AN$71:AN$93,SMALL(IF(AN$71:AN$93&lt;&gt;"",ROW(AN$71:AN$93)-ROW(AN$71)+1,""),$AS91)))</f>
        <v/>
      </c>
      <c r="BD91" t="str">
        <f t="array" ref="BD91">IF(ISERROR(INDEX(AO$71:AO$93,SMALL(IF(AO$71:AO$93&lt;&gt;"",ROW(AO$71:AO$93)-ROW(AO$71)+1,""),$AS91))),"",INDEX(AO$71:AO$93,SMALL(IF(AO$71:AO$93&lt;&gt;"",ROW(AO$71:AO$93)-ROW(AO$71)+1,""),$AS91)))</f>
        <v/>
      </c>
      <c r="BE91" t="str">
        <f t="array" ref="BE91">IF(ISERROR(INDEX(AP$71:AP$93,SMALL(IF(AP$71:AP$93&lt;&gt;"",ROW(AP$71:AP$93)-ROW(AP$71)+1,""),$AS91))),"",INDEX(AP$71:AP$93,SMALL(IF(AP$71:AP$93&lt;&gt;"",ROW(AP$71:AP$93)-ROW(AP$71)+1,""),$AS91)))</f>
        <v/>
      </c>
      <c r="BF91" t="str">
        <f t="array" ref="BF91">IF(ISERROR(INDEX(AQ$71:AQ$93,SMALL(IF(AQ$71:AQ$93&lt;&gt;"",ROW(AQ$71:AQ$93)-ROW(AQ$71)+1,""),$AS91))),"",INDEX(AQ$71:AQ$93,SMALL(IF(AQ$71:AQ$93&lt;&gt;"",ROW(AQ$71:AQ$93)-ROW(AQ$71)+1,""),$AS91)))</f>
        <v/>
      </c>
    </row>
    <row r="92" spans="1:58" x14ac:dyDescent="0.25">
      <c r="A92" t="s">
        <v>36</v>
      </c>
      <c r="B92" t="str">
        <f t="shared" si="99"/>
        <v>d4-2</v>
      </c>
      <c r="C92" t="str">
        <f t="shared" si="99"/>
        <v>d4-2</v>
      </c>
      <c r="D92" t="str">
        <f t="shared" si="99"/>
        <v>d4-2</v>
      </c>
      <c r="E92" t="str">
        <f t="shared" si="99"/>
        <v>d4-2</v>
      </c>
      <c r="F92" t="str">
        <f t="shared" si="99"/>
        <v>d4-2</v>
      </c>
      <c r="G92" t="str">
        <f t="shared" si="99"/>
        <v>d4-2</v>
      </c>
      <c r="H92" t="str">
        <f t="shared" si="99"/>
        <v>d4-2</v>
      </c>
      <c r="I92" t="str">
        <f t="shared" si="99"/>
        <v>d4-2</v>
      </c>
      <c r="J92" t="str">
        <f t="shared" si="99"/>
        <v>d4-2</v>
      </c>
      <c r="K92" t="str">
        <f t="shared" si="99"/>
        <v>d4-2</v>
      </c>
      <c r="L92" t="str">
        <f t="shared" si="99"/>
        <v>d4-2</v>
      </c>
      <c r="M92" t="str">
        <f t="shared" si="99"/>
        <v>d4-2</v>
      </c>
      <c r="P92" t="s">
        <v>36</v>
      </c>
      <c r="Q92">
        <f t="shared" si="100"/>
        <v>0</v>
      </c>
      <c r="R92">
        <f t="shared" si="100"/>
        <v>0</v>
      </c>
      <c r="S92">
        <f t="shared" si="100"/>
        <v>0</v>
      </c>
      <c r="T92">
        <f t="shared" si="100"/>
        <v>0</v>
      </c>
      <c r="U92">
        <f t="shared" si="100"/>
        <v>0</v>
      </c>
      <c r="V92">
        <f t="shared" si="100"/>
        <v>0</v>
      </c>
      <c r="W92">
        <f t="shared" si="100"/>
        <v>0</v>
      </c>
      <c r="X92">
        <f t="shared" si="100"/>
        <v>0</v>
      </c>
      <c r="Y92">
        <f t="shared" si="100"/>
        <v>0</v>
      </c>
      <c r="Z92">
        <f t="shared" si="100"/>
        <v>0</v>
      </c>
      <c r="AA92">
        <f t="shared" si="100"/>
        <v>0</v>
      </c>
      <c r="AB92">
        <f t="shared" si="100"/>
        <v>0</v>
      </c>
      <c r="AE92" t="s">
        <v>36</v>
      </c>
      <c r="AF92" t="str">
        <f t="shared" si="87"/>
        <v/>
      </c>
      <c r="AG92" t="str">
        <f t="shared" si="88"/>
        <v/>
      </c>
      <c r="AH92" t="str">
        <f t="shared" si="89"/>
        <v/>
      </c>
      <c r="AI92" t="str">
        <f t="shared" si="90"/>
        <v/>
      </c>
      <c r="AJ92" t="str">
        <f t="shared" si="91"/>
        <v/>
      </c>
      <c r="AK92" t="str">
        <f t="shared" si="92"/>
        <v/>
      </c>
      <c r="AL92" t="str">
        <f t="shared" si="93"/>
        <v/>
      </c>
      <c r="AM92" t="str">
        <f t="shared" si="94"/>
        <v/>
      </c>
      <c r="AN92" t="str">
        <f t="shared" si="95"/>
        <v/>
      </c>
      <c r="AO92" s="29" t="str">
        <f t="shared" si="96"/>
        <v/>
      </c>
      <c r="AP92" t="str">
        <f t="shared" si="97"/>
        <v/>
      </c>
      <c r="AQ92" t="str">
        <f t="shared" si="98"/>
        <v/>
      </c>
      <c r="AS92">
        <v>21</v>
      </c>
      <c r="AT92" t="s">
        <v>36</v>
      </c>
      <c r="AU92" t="str">
        <f t="array" ref="AU92">IF(ISERROR(INDEX(AF$71:AF$93,SMALL(IF(AF$71:AF$93&lt;&gt;"",ROW(AF$71:AF$93)-ROW(AF$71)+1,""),$AS92))),"",INDEX(AF$71:AF$93,SMALL(IF(AF$71:AF$93&lt;&gt;"",ROW(AF$71:AF$93)-ROW(AF$71)+1,""),$AS92)))</f>
        <v/>
      </c>
      <c r="AV92" t="str">
        <f t="array" ref="AV92">IF(ISERROR(INDEX(AG$71:AG$93,SMALL(IF(AG$71:AG$93&lt;&gt;"",ROW(AG$71:AG$93)-ROW(AG$71)+1,""),$AS92))),"",INDEX(AG$71:AG$93,SMALL(IF(AG$71:AG$93&lt;&gt;"",ROW(AG$71:AG$93)-ROW(AG$71)+1,""),$AS92)))</f>
        <v/>
      </c>
      <c r="AW92" t="str">
        <f t="array" ref="AW92">IF(ISERROR(INDEX(AH$71:AH$93,SMALL(IF(AH$71:AH$93&lt;&gt;"",ROW(AH$71:AH$93)-ROW(AH$71)+1,""),$AS92))),"",INDEX(AH$71:AH$93,SMALL(IF(AH$71:AH$93&lt;&gt;"",ROW(AH$71:AH$93)-ROW(AH$71)+1,""),$AS92)))</f>
        <v/>
      </c>
      <c r="AX92" t="str">
        <f t="array" ref="AX92">IF(ISERROR(INDEX(AI$71:AI$93,SMALL(IF(AI$71:AI$93&lt;&gt;"",ROW(AI$71:AI$93)-ROW(AI$71)+1,""),$AS92))),"",INDEX(AI$71:AI$93,SMALL(IF(AI$71:AI$93&lt;&gt;"",ROW(AI$71:AI$93)-ROW(AI$71)+1,""),$AS92)))</f>
        <v/>
      </c>
      <c r="AY92" t="str">
        <f t="array" ref="AY92">IF(ISERROR(INDEX(AJ$71:AJ$93,SMALL(IF(AJ$71:AJ$93&lt;&gt;"",ROW(AJ$71:AJ$93)-ROW(AJ$71)+1,""),$AS92))),"",INDEX(AJ$71:AJ$93,SMALL(IF(AJ$71:AJ$93&lt;&gt;"",ROW(AJ$71:AJ$93)-ROW(AJ$71)+1,""),$AS92)))</f>
        <v/>
      </c>
      <c r="AZ92" t="str">
        <f t="array" ref="AZ92">IF(ISERROR(INDEX(AK$71:AK$93,SMALL(IF(AK$71:AK$93&lt;&gt;"",ROW(AK$71:AK$93)-ROW(AK$71)+1,""),$AS92))),"",INDEX(AK$71:AK$93,SMALL(IF(AK$71:AK$93&lt;&gt;"",ROW(AK$71:AK$93)-ROW(AK$71)+1,""),$AS92)))</f>
        <v/>
      </c>
      <c r="BA92" t="str">
        <f t="array" ref="BA92">IF(ISERROR(INDEX(AL$71:AL$93,SMALL(IF(AL$71:AL$93&lt;&gt;"",ROW(AL$71:AL$93)-ROW(AL$71)+1,""),$AS92))),"",INDEX(AL$71:AL$93,SMALL(IF(AL$71:AL$93&lt;&gt;"",ROW(AL$71:AL$93)-ROW(AL$71)+1,""),$AS92)))</f>
        <v/>
      </c>
      <c r="BB92" t="str">
        <f t="array" ref="BB92">IF(ISERROR(INDEX(AM$71:AM$93,SMALL(IF(AM$71:AM$93&lt;&gt;"",ROW(AM$71:AM$93)-ROW(AM$71)+1,""),$AS92))),"",INDEX(AM$71:AM$93,SMALL(IF(AM$71:AM$93&lt;&gt;"",ROW(AM$71:AM$93)-ROW(AM$71)+1,""),$AS92)))</f>
        <v/>
      </c>
      <c r="BC92" t="str">
        <f t="array" ref="BC92">IF(ISERROR(INDEX(AN$71:AN$93,SMALL(IF(AN$71:AN$93&lt;&gt;"",ROW(AN$71:AN$93)-ROW(AN$71)+1,""),$AS92))),"",INDEX(AN$71:AN$93,SMALL(IF(AN$71:AN$93&lt;&gt;"",ROW(AN$71:AN$93)-ROW(AN$71)+1,""),$AS92)))</f>
        <v/>
      </c>
      <c r="BD92" t="str">
        <f t="array" ref="BD92">IF(ISERROR(INDEX(AO$71:AO$93,SMALL(IF(AO$71:AO$93&lt;&gt;"",ROW(AO$71:AO$93)-ROW(AO$71)+1,""),$AS92))),"",INDEX(AO$71:AO$93,SMALL(IF(AO$71:AO$93&lt;&gt;"",ROW(AO$71:AO$93)-ROW(AO$71)+1,""),$AS92)))</f>
        <v/>
      </c>
      <c r="BE92" t="str">
        <f t="array" ref="BE92">IF(ISERROR(INDEX(AP$71:AP$93,SMALL(IF(AP$71:AP$93&lt;&gt;"",ROW(AP$71:AP$93)-ROW(AP$71)+1,""),$AS92))),"",INDEX(AP$71:AP$93,SMALL(IF(AP$71:AP$93&lt;&gt;"",ROW(AP$71:AP$93)-ROW(AP$71)+1,""),$AS92)))</f>
        <v/>
      </c>
      <c r="BF92" t="str">
        <f t="array" ref="BF92">IF(ISERROR(INDEX(AQ$71:AQ$93,SMALL(IF(AQ$71:AQ$93&lt;&gt;"",ROW(AQ$71:AQ$93)-ROW(AQ$71)+1,""),$AS92))),"",INDEX(AQ$71:AQ$93,SMALL(IF(AQ$71:AQ$93&lt;&gt;"",ROW(AQ$71:AQ$93)-ROW(AQ$71)+1,""),$AS92)))</f>
        <v/>
      </c>
    </row>
    <row r="93" spans="1:58" x14ac:dyDescent="0.25">
      <c r="A93" t="s">
        <v>38</v>
      </c>
      <c r="B93" t="str">
        <f t="shared" si="99"/>
        <v>d4-2</v>
      </c>
      <c r="C93" t="str">
        <f t="shared" si="99"/>
        <v>d4-2</v>
      </c>
      <c r="D93" t="str">
        <f t="shared" si="99"/>
        <v>d4-2</v>
      </c>
      <c r="E93" t="str">
        <f t="shared" si="99"/>
        <v>d4-2</v>
      </c>
      <c r="F93" t="str">
        <f t="shared" si="99"/>
        <v>d4-2</v>
      </c>
      <c r="G93" t="str">
        <f t="shared" si="99"/>
        <v>d4-2</v>
      </c>
      <c r="H93" t="str">
        <f t="shared" si="99"/>
        <v>d4-2</v>
      </c>
      <c r="I93" t="str">
        <f t="shared" si="99"/>
        <v>d4-2</v>
      </c>
      <c r="J93" t="str">
        <f t="shared" si="99"/>
        <v>d4-2</v>
      </c>
      <c r="K93" t="str">
        <f t="shared" si="99"/>
        <v>d4-2</v>
      </c>
      <c r="L93" t="str">
        <f t="shared" si="99"/>
        <v>d4-2</v>
      </c>
      <c r="M93" t="str">
        <f t="shared" si="99"/>
        <v>d4-2</v>
      </c>
      <c r="P93" t="s">
        <v>38</v>
      </c>
      <c r="Q93">
        <f t="shared" si="100"/>
        <v>0</v>
      </c>
      <c r="R93">
        <f t="shared" si="100"/>
        <v>0</v>
      </c>
      <c r="S93">
        <f t="shared" si="100"/>
        <v>0</v>
      </c>
      <c r="T93">
        <f t="shared" si="100"/>
        <v>0</v>
      </c>
      <c r="U93">
        <f t="shared" si="100"/>
        <v>0</v>
      </c>
      <c r="V93">
        <f t="shared" si="100"/>
        <v>0</v>
      </c>
      <c r="W93">
        <f t="shared" si="100"/>
        <v>0</v>
      </c>
      <c r="X93">
        <f t="shared" si="100"/>
        <v>0</v>
      </c>
      <c r="Y93">
        <f t="shared" si="100"/>
        <v>0</v>
      </c>
      <c r="Z93">
        <f t="shared" si="100"/>
        <v>0</v>
      </c>
      <c r="AA93">
        <f t="shared" si="100"/>
        <v>0</v>
      </c>
      <c r="AB93">
        <f t="shared" si="100"/>
        <v>0</v>
      </c>
      <c r="AE93" t="s">
        <v>38</v>
      </c>
      <c r="AF93" t="str">
        <f t="shared" si="87"/>
        <v/>
      </c>
      <c r="AG93" t="str">
        <f t="shared" si="88"/>
        <v/>
      </c>
      <c r="AH93" t="str">
        <f t="shared" si="89"/>
        <v/>
      </c>
      <c r="AI93" t="str">
        <f t="shared" si="90"/>
        <v/>
      </c>
      <c r="AJ93" t="str">
        <f t="shared" si="91"/>
        <v/>
      </c>
      <c r="AK93" t="str">
        <f t="shared" si="92"/>
        <v/>
      </c>
      <c r="AL93" t="str">
        <f t="shared" si="93"/>
        <v/>
      </c>
      <c r="AM93" t="str">
        <f t="shared" si="94"/>
        <v/>
      </c>
      <c r="AN93" t="str">
        <f t="shared" si="95"/>
        <v/>
      </c>
      <c r="AO93" s="29" t="str">
        <f t="shared" si="96"/>
        <v/>
      </c>
      <c r="AP93" t="str">
        <f t="shared" si="97"/>
        <v/>
      </c>
      <c r="AQ93" t="str">
        <f t="shared" si="98"/>
        <v/>
      </c>
      <c r="AS93">
        <v>22</v>
      </c>
      <c r="AT93" t="s">
        <v>38</v>
      </c>
      <c r="AU93" t="str">
        <f t="array" ref="AU93">IF(ISERROR(INDEX(AF$71:AF$93,SMALL(IF(AF$71:AF$93&lt;&gt;"",ROW(AF$71:AF$93)-ROW(AF$71)+1,""),$AS93))),"",INDEX(AF$71:AF$93,SMALL(IF(AF$71:AF$93&lt;&gt;"",ROW(AF$71:AF$93)-ROW(AF$71)+1,""),$AS93)))</f>
        <v/>
      </c>
      <c r="AV93" t="str">
        <f t="array" ref="AV93">IF(ISERROR(INDEX(AG$71:AG$93,SMALL(IF(AG$71:AG$93&lt;&gt;"",ROW(AG$71:AG$93)-ROW(AG$71)+1,""),$AS93))),"",INDEX(AG$71:AG$93,SMALL(IF(AG$71:AG$93&lt;&gt;"",ROW(AG$71:AG$93)-ROW(AG$71)+1,""),$AS93)))</f>
        <v/>
      </c>
      <c r="AW93" t="str">
        <f t="array" ref="AW93">IF(ISERROR(INDEX(AH$71:AH$93,SMALL(IF(AH$71:AH$93&lt;&gt;"",ROW(AH$71:AH$93)-ROW(AH$71)+1,""),$AS93))),"",INDEX(AH$71:AH$93,SMALL(IF(AH$71:AH$93&lt;&gt;"",ROW(AH$71:AH$93)-ROW(AH$71)+1,""),$AS93)))</f>
        <v/>
      </c>
      <c r="AX93" t="str">
        <f t="array" ref="AX93">IF(ISERROR(INDEX(AI$71:AI$93,SMALL(IF(AI$71:AI$93&lt;&gt;"",ROW(AI$71:AI$93)-ROW(AI$71)+1,""),$AS93))),"",INDEX(AI$71:AI$93,SMALL(IF(AI$71:AI$93&lt;&gt;"",ROW(AI$71:AI$93)-ROW(AI$71)+1,""),$AS93)))</f>
        <v/>
      </c>
      <c r="AY93" t="str">
        <f t="array" ref="AY93">IF(ISERROR(INDEX(AJ$71:AJ$93,SMALL(IF(AJ$71:AJ$93&lt;&gt;"",ROW(AJ$71:AJ$93)-ROW(AJ$71)+1,""),$AS93))),"",INDEX(AJ$71:AJ$93,SMALL(IF(AJ$71:AJ$93&lt;&gt;"",ROW(AJ$71:AJ$93)-ROW(AJ$71)+1,""),$AS93)))</f>
        <v/>
      </c>
      <c r="AZ93" t="str">
        <f t="array" ref="AZ93">IF(ISERROR(INDEX(AK$71:AK$93,SMALL(IF(AK$71:AK$93&lt;&gt;"",ROW(AK$71:AK$93)-ROW(AK$71)+1,""),$AS93))),"",INDEX(AK$71:AK$93,SMALL(IF(AK$71:AK$93&lt;&gt;"",ROW(AK$71:AK$93)-ROW(AK$71)+1,""),$AS93)))</f>
        <v/>
      </c>
      <c r="BA93" t="str">
        <f t="array" ref="BA93">IF(ISERROR(INDEX(AL$71:AL$93,SMALL(IF(AL$71:AL$93&lt;&gt;"",ROW(AL$71:AL$93)-ROW(AL$71)+1,""),$AS93))),"",INDEX(AL$71:AL$93,SMALL(IF(AL$71:AL$93&lt;&gt;"",ROW(AL$71:AL$93)-ROW(AL$71)+1,""),$AS93)))</f>
        <v/>
      </c>
      <c r="BB93" t="str">
        <f t="array" ref="BB93">IF(ISERROR(INDEX(AM$71:AM$93,SMALL(IF(AM$71:AM$93&lt;&gt;"",ROW(AM$71:AM$93)-ROW(AM$71)+1,""),$AS93))),"",INDEX(AM$71:AM$93,SMALL(IF(AM$71:AM$93&lt;&gt;"",ROW(AM$71:AM$93)-ROW(AM$71)+1,""),$AS93)))</f>
        <v/>
      </c>
      <c r="BC93" t="str">
        <f t="array" ref="BC93">IF(ISERROR(INDEX(AN$71:AN$93,SMALL(IF(AN$71:AN$93&lt;&gt;"",ROW(AN$71:AN$93)-ROW(AN$71)+1,""),$AS93))),"",INDEX(AN$71:AN$93,SMALL(IF(AN$71:AN$93&lt;&gt;"",ROW(AN$71:AN$93)-ROW(AN$71)+1,""),$AS93)))</f>
        <v/>
      </c>
      <c r="BD93" t="str">
        <f t="array" ref="BD93">IF(ISERROR(INDEX(AO$71:AO$93,SMALL(IF(AO$71:AO$93&lt;&gt;"",ROW(AO$71:AO$93)-ROW(AO$71)+1,""),$AS93))),"",INDEX(AO$71:AO$93,SMALL(IF(AO$71:AO$93&lt;&gt;"",ROW(AO$71:AO$93)-ROW(AO$71)+1,""),$AS93)))</f>
        <v/>
      </c>
      <c r="BE93" t="str">
        <f t="array" ref="BE93">IF(ISERROR(INDEX(AP$71:AP$93,SMALL(IF(AP$71:AP$93&lt;&gt;"",ROW(AP$71:AP$93)-ROW(AP$71)+1,""),$AS93))),"",INDEX(AP$71:AP$93,SMALL(IF(AP$71:AP$93&lt;&gt;"",ROW(AP$71:AP$93)-ROW(AP$71)+1,""),$AS93)))</f>
        <v/>
      </c>
      <c r="BF93" t="str">
        <f t="array" ref="BF93">IF(ISERROR(INDEX(AQ$71:AQ$93,SMALL(IF(AQ$71:AQ$93&lt;&gt;"",ROW(AQ$71:AQ$93)-ROW(AQ$71)+1,""),$AS93))),"",INDEX(AQ$71:AQ$93,SMALL(IF(AQ$71:AQ$93&lt;&gt;"",ROW(AQ$71:AQ$93)-ROW(AQ$71)+1,""),$AS93)))</f>
        <v/>
      </c>
    </row>
    <row r="94" spans="1:58" x14ac:dyDescent="0.25">
      <c r="AE94" s="26" t="s">
        <v>138</v>
      </c>
      <c r="AT94" s="26" t="s">
        <v>138</v>
      </c>
      <c r="AU94" s="26" t="str">
        <f>IF(COUNTBLANK(AU95:AU102)=8,"",MID(CONCATENATE(AU95,AU96,AU97,AU98,AU99,AU100,AU101,AU102),1,LEN(CONCATENATE(AU95,AU96,AU97,AU98,AU99,AU100,AU101,AU102))-2))</f>
        <v/>
      </c>
      <c r="AV94" s="26" t="str">
        <f t="shared" ref="AV94:BF94" si="101">IF(COUNTBLANK(AV95:AV102)=8,"",MID(CONCATENATE(AV95,AV96,AV97,AV98,AV99,AV100,AV101,AV102),1,LEN(CONCATENATE(AV95,AV96,AV97,AV98,AV99,AV100,AV101,AV102))-2))</f>
        <v/>
      </c>
      <c r="AW94" s="26" t="str">
        <f t="shared" si="101"/>
        <v/>
      </c>
      <c r="AX94" s="26" t="str">
        <f t="shared" si="101"/>
        <v/>
      </c>
      <c r="AY94" s="26" t="str">
        <f t="shared" si="101"/>
        <v/>
      </c>
      <c r="AZ94" s="26" t="str">
        <f t="shared" si="101"/>
        <v/>
      </c>
      <c r="BA94" s="26" t="str">
        <f t="shared" si="101"/>
        <v/>
      </c>
      <c r="BB94" s="26" t="str">
        <f t="shared" si="101"/>
        <v/>
      </c>
      <c r="BC94" s="26" t="str">
        <f t="shared" si="101"/>
        <v/>
      </c>
      <c r="BD94" s="26" t="str">
        <f t="shared" si="101"/>
        <v/>
      </c>
      <c r="BE94" s="26" t="str">
        <f t="shared" si="101"/>
        <v/>
      </c>
      <c r="BF94" s="26" t="str">
        <f t="shared" si="101"/>
        <v/>
      </c>
    </row>
    <row r="95" spans="1:58" x14ac:dyDescent="0.25">
      <c r="A95" t="s">
        <v>56</v>
      </c>
      <c r="B95" t="str">
        <f t="shared" ref="B95:M105" si="102">IF(OR(ISERROR(VLOOKUP($A95,RS_Roster,MATCH(B$51,RS_Roster_Position,0),FALSE)),VLOOKUP($A95,RS_Roster,MATCH(B$51,RS_Roster_Position,0),FALSE)=""),"",VLOOKUP($A95,RS_Roster,MATCH(B$51,RS_Roster_Position,0),FALSE))</f>
        <v/>
      </c>
      <c r="C95" t="str">
        <f t="shared" si="102"/>
        <v/>
      </c>
      <c r="D95" t="str">
        <f t="shared" si="102"/>
        <v/>
      </c>
      <c r="E95" t="str">
        <f t="shared" si="102"/>
        <v/>
      </c>
      <c r="F95" t="str">
        <f t="shared" si="102"/>
        <v/>
      </c>
      <c r="G95" t="str">
        <f t="shared" si="102"/>
        <v/>
      </c>
      <c r="H95" t="str">
        <f t="shared" si="102"/>
        <v/>
      </c>
      <c r="I95" t="str">
        <f t="shared" si="102"/>
        <v/>
      </c>
      <c r="J95" t="str">
        <f t="shared" si="102"/>
        <v/>
      </c>
      <c r="K95" t="str">
        <f t="shared" si="102"/>
        <v/>
      </c>
      <c r="L95" t="str">
        <f t="shared" si="102"/>
        <v/>
      </c>
      <c r="M95" t="str">
        <f t="shared" si="102"/>
        <v/>
      </c>
      <c r="P95" t="s">
        <v>56</v>
      </c>
      <c r="AE95" t="s">
        <v>56</v>
      </c>
      <c r="AF95" t="str">
        <f>IF(B95&lt;&gt;"",B95&amp;", ","")</f>
        <v/>
      </c>
      <c r="AG95" t="str">
        <f t="shared" ref="AG95:AG102" si="103">IF(C95&lt;&gt;"",C95&amp;", ","")</f>
        <v/>
      </c>
      <c r="AH95" t="str">
        <f t="shared" ref="AH95:AH102" si="104">IF(D95&lt;&gt;"",D95&amp;", ","")</f>
        <v/>
      </c>
      <c r="AI95" t="str">
        <f t="shared" ref="AI95:AI102" si="105">IF(E95&lt;&gt;"",E95&amp;", ","")</f>
        <v/>
      </c>
      <c r="AJ95" t="str">
        <f t="shared" ref="AJ95:AJ102" si="106">IF(F95&lt;&gt;"",F95&amp;", ","")</f>
        <v/>
      </c>
      <c r="AK95" t="str">
        <f t="shared" ref="AK95:AK102" si="107">IF(G95&lt;&gt;"",G95&amp;", ","")</f>
        <v/>
      </c>
      <c r="AL95" t="str">
        <f t="shared" ref="AL95:AL102" si="108">IF(H95&lt;&gt;"",H95&amp;", ","")</f>
        <v/>
      </c>
      <c r="AM95" t="str">
        <f t="shared" ref="AM95:AM102" si="109">IF(I95&lt;&gt;"",I95&amp;", ","")</f>
        <v/>
      </c>
      <c r="AN95" t="str">
        <f t="shared" ref="AN95:AN102" si="110">IF(J95&lt;&gt;"",J95&amp;", ","")</f>
        <v/>
      </c>
      <c r="AO95" s="29" t="str">
        <f t="shared" ref="AO95:AO102" si="111">IF(K95&lt;&gt;"",K95&amp;", ","")</f>
        <v/>
      </c>
      <c r="AP95" t="str">
        <f t="shared" ref="AP95:AP102" si="112">IF(L95&lt;&gt;"",L95&amp;", ","")</f>
        <v/>
      </c>
      <c r="AQ95" t="str">
        <f t="shared" ref="AQ95:AQ102" si="113">IF(M95&lt;&gt;"",M95&amp;", ","")</f>
        <v/>
      </c>
      <c r="AT95" t="s">
        <v>56</v>
      </c>
      <c r="AU95" t="str">
        <f>IF(AF95="","",AF95)</f>
        <v/>
      </c>
      <c r="AV95" t="str">
        <f t="shared" ref="AV95:BF102" si="114">IF(AG95="","",AG95)</f>
        <v/>
      </c>
      <c r="AW95" t="str">
        <f t="shared" si="114"/>
        <v/>
      </c>
      <c r="AX95" t="str">
        <f t="shared" si="114"/>
        <v/>
      </c>
      <c r="AY95" t="str">
        <f t="shared" si="114"/>
        <v/>
      </c>
      <c r="AZ95" t="str">
        <f t="shared" si="114"/>
        <v/>
      </c>
      <c r="BA95" t="str">
        <f t="shared" si="114"/>
        <v/>
      </c>
      <c r="BB95" t="str">
        <f t="shared" si="114"/>
        <v/>
      </c>
      <c r="BC95" t="str">
        <f t="shared" si="114"/>
        <v/>
      </c>
      <c r="BD95" t="str">
        <f t="shared" si="114"/>
        <v/>
      </c>
      <c r="BE95" t="str">
        <f t="shared" si="114"/>
        <v/>
      </c>
      <c r="BF95" t="str">
        <f t="shared" si="114"/>
        <v/>
      </c>
    </row>
    <row r="96" spans="1:58" x14ac:dyDescent="0.25">
      <c r="A96" t="s">
        <v>117</v>
      </c>
      <c r="B96" t="str">
        <f t="shared" si="102"/>
        <v/>
      </c>
      <c r="C96" t="str">
        <f t="shared" si="102"/>
        <v/>
      </c>
      <c r="D96" t="str">
        <f t="shared" si="102"/>
        <v/>
      </c>
      <c r="E96" t="str">
        <f t="shared" si="102"/>
        <v/>
      </c>
      <c r="F96" t="str">
        <f t="shared" si="102"/>
        <v/>
      </c>
      <c r="G96" t="str">
        <f t="shared" si="102"/>
        <v/>
      </c>
      <c r="H96" t="str">
        <f t="shared" si="102"/>
        <v/>
      </c>
      <c r="I96" t="str">
        <f t="shared" si="102"/>
        <v/>
      </c>
      <c r="J96" t="str">
        <f t="shared" si="102"/>
        <v/>
      </c>
      <c r="K96" t="str">
        <f t="shared" si="102"/>
        <v/>
      </c>
      <c r="L96" t="str">
        <f t="shared" si="102"/>
        <v/>
      </c>
      <c r="M96" t="str">
        <f t="shared" si="102"/>
        <v/>
      </c>
      <c r="P96" t="s">
        <v>117</v>
      </c>
      <c r="AE96" t="s">
        <v>117</v>
      </c>
      <c r="AF96" t="str">
        <f t="shared" ref="AF96:AF102" si="115">IF(B96&lt;&gt;"",B96&amp;", ","")</f>
        <v/>
      </c>
      <c r="AG96" t="str">
        <f t="shared" si="103"/>
        <v/>
      </c>
      <c r="AH96" t="str">
        <f t="shared" si="104"/>
        <v/>
      </c>
      <c r="AI96" t="str">
        <f t="shared" si="105"/>
        <v/>
      </c>
      <c r="AJ96" t="str">
        <f t="shared" si="106"/>
        <v/>
      </c>
      <c r="AK96" t="str">
        <f t="shared" si="107"/>
        <v/>
      </c>
      <c r="AL96" t="str">
        <f t="shared" si="108"/>
        <v/>
      </c>
      <c r="AM96" t="str">
        <f t="shared" si="109"/>
        <v/>
      </c>
      <c r="AN96" t="str">
        <f t="shared" si="110"/>
        <v/>
      </c>
      <c r="AO96" s="29" t="str">
        <f t="shared" si="111"/>
        <v/>
      </c>
      <c r="AP96" t="str">
        <f t="shared" si="112"/>
        <v/>
      </c>
      <c r="AQ96" t="str">
        <f t="shared" si="113"/>
        <v/>
      </c>
      <c r="AT96" t="s">
        <v>117</v>
      </c>
      <c r="AU96" t="str">
        <f t="shared" ref="AU96:AU104" si="116">IF(AF96="","",AF96)</f>
        <v/>
      </c>
      <c r="AV96" t="str">
        <f t="shared" si="114"/>
        <v/>
      </c>
      <c r="AW96" t="str">
        <f t="shared" si="114"/>
        <v/>
      </c>
      <c r="AX96" t="str">
        <f t="shared" si="114"/>
        <v/>
      </c>
      <c r="AY96" t="str">
        <f t="shared" si="114"/>
        <v/>
      </c>
      <c r="AZ96" t="str">
        <f t="shared" si="114"/>
        <v/>
      </c>
      <c r="BA96" t="str">
        <f t="shared" si="114"/>
        <v/>
      </c>
      <c r="BB96" t="str">
        <f t="shared" si="114"/>
        <v/>
      </c>
      <c r="BC96" t="str">
        <f t="shared" si="114"/>
        <v/>
      </c>
      <c r="BD96" t="str">
        <f t="shared" si="114"/>
        <v/>
      </c>
      <c r="BE96" t="str">
        <f t="shared" si="114"/>
        <v/>
      </c>
      <c r="BF96" t="str">
        <f t="shared" si="114"/>
        <v/>
      </c>
    </row>
    <row r="97" spans="1:59" x14ac:dyDescent="0.25">
      <c r="A97" t="s">
        <v>118</v>
      </c>
      <c r="B97" t="str">
        <f t="shared" si="102"/>
        <v/>
      </c>
      <c r="C97" t="str">
        <f t="shared" si="102"/>
        <v/>
      </c>
      <c r="D97" t="str">
        <f t="shared" si="102"/>
        <v/>
      </c>
      <c r="E97" t="str">
        <f t="shared" si="102"/>
        <v/>
      </c>
      <c r="F97" t="str">
        <f t="shared" si="102"/>
        <v/>
      </c>
      <c r="G97" t="str">
        <f t="shared" si="102"/>
        <v/>
      </c>
      <c r="H97" t="str">
        <f t="shared" si="102"/>
        <v/>
      </c>
      <c r="I97" t="str">
        <f t="shared" si="102"/>
        <v/>
      </c>
      <c r="J97" t="str">
        <f t="shared" si="102"/>
        <v/>
      </c>
      <c r="K97" t="str">
        <f t="shared" si="102"/>
        <v/>
      </c>
      <c r="L97" t="str">
        <f t="shared" si="102"/>
        <v/>
      </c>
      <c r="M97" t="str">
        <f t="shared" si="102"/>
        <v/>
      </c>
      <c r="P97" t="s">
        <v>118</v>
      </c>
      <c r="AE97" t="s">
        <v>118</v>
      </c>
      <c r="AF97" t="str">
        <f t="shared" si="115"/>
        <v/>
      </c>
      <c r="AG97" t="str">
        <f t="shared" si="103"/>
        <v/>
      </c>
      <c r="AH97" t="str">
        <f t="shared" si="104"/>
        <v/>
      </c>
      <c r="AI97" t="str">
        <f t="shared" si="105"/>
        <v/>
      </c>
      <c r="AJ97" t="str">
        <f t="shared" si="106"/>
        <v/>
      </c>
      <c r="AK97" t="str">
        <f t="shared" si="107"/>
        <v/>
      </c>
      <c r="AL97" t="str">
        <f t="shared" si="108"/>
        <v/>
      </c>
      <c r="AM97" t="str">
        <f t="shared" si="109"/>
        <v/>
      </c>
      <c r="AN97" t="str">
        <f t="shared" si="110"/>
        <v/>
      </c>
      <c r="AO97" s="29" t="str">
        <f t="shared" si="111"/>
        <v/>
      </c>
      <c r="AP97" t="str">
        <f t="shared" si="112"/>
        <v/>
      </c>
      <c r="AQ97" t="str">
        <f t="shared" si="113"/>
        <v/>
      </c>
      <c r="AT97" t="s">
        <v>118</v>
      </c>
      <c r="AU97" t="str">
        <f t="shared" si="116"/>
        <v/>
      </c>
      <c r="AV97" t="str">
        <f t="shared" si="114"/>
        <v/>
      </c>
      <c r="AW97" t="str">
        <f t="shared" si="114"/>
        <v/>
      </c>
      <c r="AX97" t="str">
        <f t="shared" si="114"/>
        <v/>
      </c>
      <c r="AY97" t="str">
        <f t="shared" si="114"/>
        <v/>
      </c>
      <c r="AZ97" t="str">
        <f t="shared" si="114"/>
        <v/>
      </c>
      <c r="BA97" t="str">
        <f t="shared" si="114"/>
        <v/>
      </c>
      <c r="BB97" t="str">
        <f t="shared" si="114"/>
        <v/>
      </c>
      <c r="BC97" t="str">
        <f t="shared" si="114"/>
        <v/>
      </c>
      <c r="BD97" t="str">
        <f t="shared" si="114"/>
        <v/>
      </c>
      <c r="BE97" t="str">
        <f t="shared" si="114"/>
        <v/>
      </c>
      <c r="BF97" t="str">
        <f t="shared" si="114"/>
        <v/>
      </c>
    </row>
    <row r="98" spans="1:59" x14ac:dyDescent="0.25">
      <c r="A98" t="s">
        <v>119</v>
      </c>
      <c r="B98" t="str">
        <f t="shared" si="102"/>
        <v/>
      </c>
      <c r="C98" t="str">
        <f t="shared" si="102"/>
        <v/>
      </c>
      <c r="D98" t="str">
        <f t="shared" si="102"/>
        <v/>
      </c>
      <c r="E98" t="str">
        <f t="shared" si="102"/>
        <v/>
      </c>
      <c r="F98" t="str">
        <f t="shared" si="102"/>
        <v/>
      </c>
      <c r="G98" t="str">
        <f t="shared" si="102"/>
        <v/>
      </c>
      <c r="H98" t="str">
        <f t="shared" si="102"/>
        <v/>
      </c>
      <c r="I98" t="str">
        <f t="shared" si="102"/>
        <v/>
      </c>
      <c r="J98" t="str">
        <f t="shared" si="102"/>
        <v/>
      </c>
      <c r="K98" t="str">
        <f t="shared" si="102"/>
        <v/>
      </c>
      <c r="L98" t="str">
        <f t="shared" si="102"/>
        <v/>
      </c>
      <c r="M98" t="str">
        <f t="shared" si="102"/>
        <v/>
      </c>
      <c r="P98" t="s">
        <v>119</v>
      </c>
      <c r="AE98" t="s">
        <v>119</v>
      </c>
      <c r="AF98" t="str">
        <f t="shared" si="115"/>
        <v/>
      </c>
      <c r="AG98" t="str">
        <f t="shared" si="103"/>
        <v/>
      </c>
      <c r="AH98" t="str">
        <f t="shared" si="104"/>
        <v/>
      </c>
      <c r="AI98" t="str">
        <f t="shared" si="105"/>
        <v/>
      </c>
      <c r="AJ98" t="str">
        <f t="shared" si="106"/>
        <v/>
      </c>
      <c r="AK98" t="str">
        <f t="shared" si="107"/>
        <v/>
      </c>
      <c r="AL98" t="str">
        <f t="shared" si="108"/>
        <v/>
      </c>
      <c r="AM98" t="str">
        <f t="shared" si="109"/>
        <v/>
      </c>
      <c r="AN98" t="str">
        <f t="shared" si="110"/>
        <v/>
      </c>
      <c r="AO98" s="29" t="str">
        <f t="shared" si="111"/>
        <v/>
      </c>
      <c r="AP98" t="str">
        <f t="shared" si="112"/>
        <v/>
      </c>
      <c r="AQ98" t="str">
        <f t="shared" si="113"/>
        <v/>
      </c>
      <c r="AT98" t="s">
        <v>119</v>
      </c>
      <c r="AU98" t="str">
        <f t="shared" si="116"/>
        <v/>
      </c>
      <c r="AV98" t="str">
        <f t="shared" si="114"/>
        <v/>
      </c>
      <c r="AW98" t="str">
        <f t="shared" si="114"/>
        <v/>
      </c>
      <c r="AX98" t="str">
        <f t="shared" si="114"/>
        <v/>
      </c>
      <c r="AY98" t="str">
        <f t="shared" si="114"/>
        <v/>
      </c>
      <c r="AZ98" t="str">
        <f t="shared" si="114"/>
        <v/>
      </c>
      <c r="BA98" t="str">
        <f t="shared" si="114"/>
        <v/>
      </c>
      <c r="BB98" t="str">
        <f t="shared" si="114"/>
        <v/>
      </c>
      <c r="BC98" t="str">
        <f t="shared" si="114"/>
        <v/>
      </c>
      <c r="BD98" t="str">
        <f t="shared" si="114"/>
        <v/>
      </c>
      <c r="BE98" t="str">
        <f t="shared" si="114"/>
        <v/>
      </c>
      <c r="BF98" t="str">
        <f t="shared" si="114"/>
        <v/>
      </c>
    </row>
    <row r="99" spans="1:59" x14ac:dyDescent="0.25">
      <c r="A99" t="s">
        <v>120</v>
      </c>
      <c r="B99" t="str">
        <f t="shared" si="102"/>
        <v/>
      </c>
      <c r="C99" t="str">
        <f t="shared" si="102"/>
        <v/>
      </c>
      <c r="D99" t="str">
        <f t="shared" si="102"/>
        <v/>
      </c>
      <c r="E99" t="str">
        <f t="shared" si="102"/>
        <v/>
      </c>
      <c r="F99" t="str">
        <f t="shared" si="102"/>
        <v/>
      </c>
      <c r="G99" t="str">
        <f t="shared" si="102"/>
        <v/>
      </c>
      <c r="H99" t="str">
        <f t="shared" si="102"/>
        <v/>
      </c>
      <c r="I99" t="str">
        <f t="shared" si="102"/>
        <v/>
      </c>
      <c r="J99" t="str">
        <f t="shared" si="102"/>
        <v/>
      </c>
      <c r="K99" t="str">
        <f t="shared" si="102"/>
        <v/>
      </c>
      <c r="L99" t="str">
        <f t="shared" si="102"/>
        <v/>
      </c>
      <c r="M99" t="str">
        <f t="shared" si="102"/>
        <v/>
      </c>
      <c r="P99" t="s">
        <v>120</v>
      </c>
      <c r="AE99" t="s">
        <v>120</v>
      </c>
      <c r="AF99" t="str">
        <f t="shared" si="115"/>
        <v/>
      </c>
      <c r="AG99" t="str">
        <f t="shared" si="103"/>
        <v/>
      </c>
      <c r="AH99" t="str">
        <f t="shared" si="104"/>
        <v/>
      </c>
      <c r="AI99" t="str">
        <f t="shared" si="105"/>
        <v/>
      </c>
      <c r="AJ99" t="str">
        <f t="shared" si="106"/>
        <v/>
      </c>
      <c r="AK99" t="str">
        <f t="shared" si="107"/>
        <v/>
      </c>
      <c r="AL99" t="str">
        <f t="shared" si="108"/>
        <v/>
      </c>
      <c r="AM99" t="str">
        <f t="shared" si="109"/>
        <v/>
      </c>
      <c r="AN99" t="str">
        <f t="shared" si="110"/>
        <v/>
      </c>
      <c r="AO99" s="29" t="str">
        <f t="shared" si="111"/>
        <v/>
      </c>
      <c r="AP99" t="str">
        <f t="shared" si="112"/>
        <v/>
      </c>
      <c r="AQ99" t="str">
        <f t="shared" si="113"/>
        <v/>
      </c>
      <c r="AT99" t="s">
        <v>120</v>
      </c>
      <c r="AU99" t="str">
        <f t="shared" si="116"/>
        <v/>
      </c>
      <c r="AV99" t="str">
        <f t="shared" si="114"/>
        <v/>
      </c>
      <c r="AW99" t="str">
        <f t="shared" si="114"/>
        <v/>
      </c>
      <c r="AX99" t="str">
        <f t="shared" si="114"/>
        <v/>
      </c>
      <c r="AY99" t="str">
        <f t="shared" si="114"/>
        <v/>
      </c>
      <c r="AZ99" t="str">
        <f t="shared" si="114"/>
        <v/>
      </c>
      <c r="BA99" t="str">
        <f t="shared" si="114"/>
        <v/>
      </c>
      <c r="BB99" t="str">
        <f t="shared" si="114"/>
        <v/>
      </c>
      <c r="BC99" t="str">
        <f t="shared" si="114"/>
        <v/>
      </c>
      <c r="BD99" t="str">
        <f t="shared" si="114"/>
        <v/>
      </c>
      <c r="BE99" t="str">
        <f t="shared" si="114"/>
        <v/>
      </c>
      <c r="BF99" t="str">
        <f t="shared" si="114"/>
        <v/>
      </c>
    </row>
    <row r="100" spans="1:59" x14ac:dyDescent="0.25">
      <c r="A100" t="s">
        <v>121</v>
      </c>
      <c r="B100" t="str">
        <f t="shared" si="102"/>
        <v/>
      </c>
      <c r="C100" t="str">
        <f t="shared" si="102"/>
        <v/>
      </c>
      <c r="D100" t="str">
        <f t="shared" si="102"/>
        <v/>
      </c>
      <c r="E100" t="str">
        <f t="shared" si="102"/>
        <v/>
      </c>
      <c r="F100" t="str">
        <f t="shared" si="102"/>
        <v/>
      </c>
      <c r="G100" t="str">
        <f t="shared" si="102"/>
        <v/>
      </c>
      <c r="H100" t="str">
        <f t="shared" si="102"/>
        <v/>
      </c>
      <c r="I100" t="str">
        <f t="shared" si="102"/>
        <v/>
      </c>
      <c r="J100" t="str">
        <f t="shared" si="102"/>
        <v/>
      </c>
      <c r="K100" t="str">
        <f t="shared" si="102"/>
        <v/>
      </c>
      <c r="L100" t="str">
        <f t="shared" si="102"/>
        <v/>
      </c>
      <c r="M100" t="str">
        <f t="shared" si="102"/>
        <v/>
      </c>
      <c r="P100" t="s">
        <v>121</v>
      </c>
      <c r="AE100" t="s">
        <v>121</v>
      </c>
      <c r="AF100" t="str">
        <f t="shared" si="115"/>
        <v/>
      </c>
      <c r="AG100" t="str">
        <f t="shared" si="103"/>
        <v/>
      </c>
      <c r="AH100" t="str">
        <f t="shared" si="104"/>
        <v/>
      </c>
      <c r="AI100" t="str">
        <f t="shared" si="105"/>
        <v/>
      </c>
      <c r="AJ100" t="str">
        <f t="shared" si="106"/>
        <v/>
      </c>
      <c r="AK100" t="str">
        <f t="shared" si="107"/>
        <v/>
      </c>
      <c r="AL100" t="str">
        <f t="shared" si="108"/>
        <v/>
      </c>
      <c r="AM100" t="str">
        <f t="shared" si="109"/>
        <v/>
      </c>
      <c r="AN100" t="str">
        <f t="shared" si="110"/>
        <v/>
      </c>
      <c r="AO100" s="29" t="str">
        <f t="shared" si="111"/>
        <v/>
      </c>
      <c r="AP100" t="str">
        <f t="shared" si="112"/>
        <v/>
      </c>
      <c r="AQ100" t="str">
        <f t="shared" si="113"/>
        <v/>
      </c>
      <c r="AT100" t="s">
        <v>121</v>
      </c>
      <c r="AU100" t="str">
        <f t="shared" si="116"/>
        <v/>
      </c>
      <c r="AV100" t="str">
        <f t="shared" si="114"/>
        <v/>
      </c>
      <c r="AW100" t="str">
        <f t="shared" si="114"/>
        <v/>
      </c>
      <c r="AX100" t="str">
        <f t="shared" si="114"/>
        <v/>
      </c>
      <c r="AY100" t="str">
        <f t="shared" si="114"/>
        <v/>
      </c>
      <c r="AZ100" t="str">
        <f t="shared" si="114"/>
        <v/>
      </c>
      <c r="BA100" t="str">
        <f t="shared" si="114"/>
        <v/>
      </c>
      <c r="BB100" t="str">
        <f t="shared" si="114"/>
        <v/>
      </c>
      <c r="BC100" t="str">
        <f t="shared" si="114"/>
        <v/>
      </c>
      <c r="BD100" t="str">
        <f t="shared" si="114"/>
        <v/>
      </c>
      <c r="BE100" t="str">
        <f t="shared" si="114"/>
        <v/>
      </c>
      <c r="BF100" t="str">
        <f t="shared" si="114"/>
        <v/>
      </c>
    </row>
    <row r="101" spans="1:59" x14ac:dyDescent="0.25">
      <c r="A101" t="s">
        <v>122</v>
      </c>
      <c r="B101" t="str">
        <f t="shared" si="102"/>
        <v/>
      </c>
      <c r="C101" t="str">
        <f t="shared" si="102"/>
        <v/>
      </c>
      <c r="D101" t="str">
        <f t="shared" si="102"/>
        <v/>
      </c>
      <c r="E101" t="str">
        <f t="shared" si="102"/>
        <v/>
      </c>
      <c r="F101" t="str">
        <f t="shared" si="102"/>
        <v/>
      </c>
      <c r="G101" t="str">
        <f t="shared" si="102"/>
        <v/>
      </c>
      <c r="H101" t="str">
        <f t="shared" si="102"/>
        <v/>
      </c>
      <c r="I101" t="str">
        <f t="shared" si="102"/>
        <v/>
      </c>
      <c r="J101" t="str">
        <f t="shared" si="102"/>
        <v/>
      </c>
      <c r="K101" t="str">
        <f t="shared" si="102"/>
        <v/>
      </c>
      <c r="L101" t="str">
        <f t="shared" si="102"/>
        <v/>
      </c>
      <c r="M101" t="str">
        <f t="shared" si="102"/>
        <v/>
      </c>
      <c r="P101" t="s">
        <v>122</v>
      </c>
      <c r="AE101" t="s">
        <v>122</v>
      </c>
      <c r="AF101" t="str">
        <f t="shared" si="115"/>
        <v/>
      </c>
      <c r="AG101" t="str">
        <f t="shared" si="103"/>
        <v/>
      </c>
      <c r="AH101" t="str">
        <f t="shared" si="104"/>
        <v/>
      </c>
      <c r="AI101" t="str">
        <f t="shared" si="105"/>
        <v/>
      </c>
      <c r="AJ101" t="str">
        <f t="shared" si="106"/>
        <v/>
      </c>
      <c r="AK101" t="str">
        <f t="shared" si="107"/>
        <v/>
      </c>
      <c r="AL101" t="str">
        <f t="shared" si="108"/>
        <v/>
      </c>
      <c r="AM101" t="str">
        <f t="shared" si="109"/>
        <v/>
      </c>
      <c r="AN101" t="str">
        <f t="shared" si="110"/>
        <v/>
      </c>
      <c r="AO101" s="29" t="str">
        <f t="shared" si="111"/>
        <v/>
      </c>
      <c r="AP101" t="str">
        <f t="shared" si="112"/>
        <v/>
      </c>
      <c r="AQ101" t="str">
        <f t="shared" si="113"/>
        <v/>
      </c>
      <c r="AT101" t="s">
        <v>122</v>
      </c>
      <c r="AU101" t="str">
        <f t="shared" si="116"/>
        <v/>
      </c>
      <c r="AV101" t="str">
        <f t="shared" si="114"/>
        <v/>
      </c>
      <c r="AW101" t="str">
        <f t="shared" si="114"/>
        <v/>
      </c>
      <c r="AX101" t="str">
        <f t="shared" si="114"/>
        <v/>
      </c>
      <c r="AY101" t="str">
        <f t="shared" si="114"/>
        <v/>
      </c>
      <c r="AZ101" t="str">
        <f t="shared" si="114"/>
        <v/>
      </c>
      <c r="BA101" t="str">
        <f t="shared" si="114"/>
        <v/>
      </c>
      <c r="BB101" t="str">
        <f t="shared" si="114"/>
        <v/>
      </c>
      <c r="BC101" t="str">
        <f t="shared" si="114"/>
        <v/>
      </c>
      <c r="BD101" t="str">
        <f t="shared" si="114"/>
        <v/>
      </c>
      <c r="BE101" t="str">
        <f t="shared" si="114"/>
        <v/>
      </c>
      <c r="BF101" t="str">
        <f t="shared" si="114"/>
        <v/>
      </c>
    </row>
    <row r="102" spans="1:59" x14ac:dyDescent="0.25">
      <c r="A102" t="s">
        <v>123</v>
      </c>
      <c r="B102" t="str">
        <f t="shared" si="102"/>
        <v/>
      </c>
      <c r="C102" t="str">
        <f t="shared" si="102"/>
        <v/>
      </c>
      <c r="D102" t="str">
        <f t="shared" si="102"/>
        <v/>
      </c>
      <c r="E102" t="str">
        <f t="shared" si="102"/>
        <v/>
      </c>
      <c r="F102" t="str">
        <f t="shared" si="102"/>
        <v/>
      </c>
      <c r="G102" t="str">
        <f t="shared" si="102"/>
        <v/>
      </c>
      <c r="H102" t="str">
        <f t="shared" si="102"/>
        <v/>
      </c>
      <c r="I102" t="str">
        <f t="shared" si="102"/>
        <v/>
      </c>
      <c r="J102" t="str">
        <f t="shared" si="102"/>
        <v/>
      </c>
      <c r="K102" t="str">
        <f t="shared" si="102"/>
        <v/>
      </c>
      <c r="L102" t="str">
        <f t="shared" si="102"/>
        <v/>
      </c>
      <c r="M102" t="str">
        <f t="shared" si="102"/>
        <v/>
      </c>
      <c r="P102" t="s">
        <v>123</v>
      </c>
      <c r="AE102" t="s">
        <v>123</v>
      </c>
      <c r="AF102" t="str">
        <f t="shared" si="115"/>
        <v/>
      </c>
      <c r="AG102" t="str">
        <f t="shared" si="103"/>
        <v/>
      </c>
      <c r="AH102" t="str">
        <f t="shared" si="104"/>
        <v/>
      </c>
      <c r="AI102" t="str">
        <f t="shared" si="105"/>
        <v/>
      </c>
      <c r="AJ102" t="str">
        <f t="shared" si="106"/>
        <v/>
      </c>
      <c r="AK102" t="str">
        <f t="shared" si="107"/>
        <v/>
      </c>
      <c r="AL102" t="str">
        <f t="shared" si="108"/>
        <v/>
      </c>
      <c r="AM102" t="str">
        <f t="shared" si="109"/>
        <v/>
      </c>
      <c r="AN102" t="str">
        <f t="shared" si="110"/>
        <v/>
      </c>
      <c r="AO102" s="29" t="str">
        <f t="shared" si="111"/>
        <v/>
      </c>
      <c r="AP102" t="str">
        <f t="shared" si="112"/>
        <v/>
      </c>
      <c r="AQ102" t="str">
        <f t="shared" si="113"/>
        <v/>
      </c>
      <c r="AT102" t="s">
        <v>123</v>
      </c>
      <c r="AU102" t="str">
        <f t="shared" si="116"/>
        <v/>
      </c>
      <c r="AV102" t="str">
        <f t="shared" si="114"/>
        <v/>
      </c>
      <c r="AW102" t="str">
        <f t="shared" si="114"/>
        <v/>
      </c>
      <c r="AX102" t="str">
        <f t="shared" si="114"/>
        <v/>
      </c>
      <c r="AY102" t="str">
        <f t="shared" si="114"/>
        <v/>
      </c>
      <c r="AZ102" t="str">
        <f t="shared" si="114"/>
        <v/>
      </c>
      <c r="BA102" t="str">
        <f t="shared" si="114"/>
        <v/>
      </c>
      <c r="BB102" t="str">
        <f t="shared" si="114"/>
        <v/>
      </c>
      <c r="BC102" t="str">
        <f t="shared" si="114"/>
        <v/>
      </c>
      <c r="BD102" t="str">
        <f t="shared" si="114"/>
        <v/>
      </c>
      <c r="BE102" t="str">
        <f t="shared" si="114"/>
        <v/>
      </c>
      <c r="BF102" t="str">
        <f t="shared" si="114"/>
        <v/>
      </c>
    </row>
    <row r="103" spans="1:59" x14ac:dyDescent="0.25">
      <c r="A103" t="s">
        <v>240</v>
      </c>
      <c r="B103" t="str">
        <f t="shared" si="102"/>
        <v/>
      </c>
      <c r="C103" t="str">
        <f t="shared" si="102"/>
        <v/>
      </c>
      <c r="D103" t="str">
        <f t="shared" si="102"/>
        <v/>
      </c>
      <c r="E103" t="str">
        <f t="shared" si="102"/>
        <v/>
      </c>
      <c r="F103" t="str">
        <f t="shared" si="102"/>
        <v/>
      </c>
      <c r="G103" t="str">
        <f t="shared" si="102"/>
        <v/>
      </c>
      <c r="H103" t="str">
        <f t="shared" si="102"/>
        <v/>
      </c>
      <c r="I103" t="str">
        <f t="shared" si="102"/>
        <v/>
      </c>
      <c r="J103" t="str">
        <f t="shared" si="102"/>
        <v/>
      </c>
      <c r="K103" t="str">
        <f t="shared" si="102"/>
        <v/>
      </c>
      <c r="L103" t="str">
        <f t="shared" si="102"/>
        <v/>
      </c>
      <c r="M103" t="str">
        <f t="shared" si="102"/>
        <v/>
      </c>
      <c r="P103" t="s">
        <v>240</v>
      </c>
      <c r="AE103" t="s">
        <v>240</v>
      </c>
      <c r="AF103" t="str">
        <f>B103</f>
        <v/>
      </c>
      <c r="AG103" t="str">
        <f t="shared" ref="AG103:AQ103" si="117">C103</f>
        <v/>
      </c>
      <c r="AH103" t="str">
        <f t="shared" si="117"/>
        <v/>
      </c>
      <c r="AI103" t="str">
        <f t="shared" si="117"/>
        <v/>
      </c>
      <c r="AJ103" t="str">
        <f t="shared" si="117"/>
        <v/>
      </c>
      <c r="AK103" t="str">
        <f t="shared" si="117"/>
        <v/>
      </c>
      <c r="AL103" t="str">
        <f t="shared" si="117"/>
        <v/>
      </c>
      <c r="AM103" t="str">
        <f t="shared" si="117"/>
        <v/>
      </c>
      <c r="AN103" t="str">
        <f t="shared" si="117"/>
        <v/>
      </c>
      <c r="AO103" s="29" t="str">
        <f t="shared" si="117"/>
        <v/>
      </c>
      <c r="AP103" t="str">
        <f t="shared" si="117"/>
        <v/>
      </c>
      <c r="AQ103" t="str">
        <f t="shared" si="117"/>
        <v/>
      </c>
      <c r="AT103" t="s">
        <v>240</v>
      </c>
      <c r="AU103" t="str">
        <f>IF(AU53&lt;&gt;"",IF(AU55="Y","MERCENARY"&amp;CHAR(10),"")&amp;"Wounds ("&amp;AU57&amp;IF(AU58&lt;&gt;0,"), Bennies ("&amp;AU58&amp;")",")")&amp;IF(AF103&lt;&gt;"",CHAR(10)&amp;AF103,""),"")</f>
        <v/>
      </c>
      <c r="AV103" t="str">
        <f t="shared" ref="AV103:BG103" si="118">IF(AV53&lt;&gt;"",IF(AV55="Y","MERCENARY"&amp;CHAR(10),"")&amp;"Wounds ("&amp;AV57&amp;IF(AV58&lt;&gt;0,"), Bennies ("&amp;AV58&amp;")",")")&amp;IF(AG103&lt;&gt;"",CHAR(10)&amp;AG103,""),"")</f>
        <v/>
      </c>
      <c r="AW103" t="str">
        <f t="shared" si="118"/>
        <v/>
      </c>
      <c r="AX103" t="str">
        <f t="shared" si="118"/>
        <v/>
      </c>
      <c r="AY103" t="str">
        <f t="shared" si="118"/>
        <v/>
      </c>
      <c r="AZ103" t="str">
        <f t="shared" si="118"/>
        <v/>
      </c>
      <c r="BA103" t="str">
        <f t="shared" si="118"/>
        <v/>
      </c>
      <c r="BB103" t="str">
        <f t="shared" si="118"/>
        <v/>
      </c>
      <c r="BC103" t="str">
        <f t="shared" si="118"/>
        <v/>
      </c>
      <c r="BD103" t="str">
        <f t="shared" si="118"/>
        <v/>
      </c>
      <c r="BE103" t="str">
        <f t="shared" si="118"/>
        <v/>
      </c>
      <c r="BF103" t="str">
        <f t="shared" si="118"/>
        <v/>
      </c>
      <c r="BG103" t="str">
        <f t="shared" si="118"/>
        <v/>
      </c>
    </row>
    <row r="104" spans="1:59" x14ac:dyDescent="0.25">
      <c r="A104" t="s">
        <v>300</v>
      </c>
      <c r="B104" t="str">
        <f t="shared" si="102"/>
        <v/>
      </c>
      <c r="C104" t="str">
        <f t="shared" si="102"/>
        <v/>
      </c>
      <c r="D104" t="str">
        <f t="shared" si="102"/>
        <v/>
      </c>
      <c r="E104" t="str">
        <f t="shared" si="102"/>
        <v/>
      </c>
      <c r="F104" t="str">
        <f t="shared" si="102"/>
        <v/>
      </c>
      <c r="G104" t="str">
        <f t="shared" si="102"/>
        <v/>
      </c>
      <c r="H104" t="str">
        <f t="shared" si="102"/>
        <v/>
      </c>
      <c r="I104" t="str">
        <f t="shared" si="102"/>
        <v/>
      </c>
      <c r="J104" t="str">
        <f t="shared" si="102"/>
        <v/>
      </c>
      <c r="K104" t="str">
        <f t="shared" si="102"/>
        <v/>
      </c>
      <c r="L104" t="str">
        <f t="shared" si="102"/>
        <v/>
      </c>
      <c r="M104" t="str">
        <f t="shared" si="102"/>
        <v/>
      </c>
      <c r="P104" t="s">
        <v>300</v>
      </c>
      <c r="AE104" t="s">
        <v>300</v>
      </c>
      <c r="AF104" t="str">
        <f>B104</f>
        <v/>
      </c>
      <c r="AG104" t="str">
        <f t="shared" ref="AG104" si="119">C104</f>
        <v/>
      </c>
      <c r="AH104" t="str">
        <f t="shared" ref="AH104" si="120">D104</f>
        <v/>
      </c>
      <c r="AI104" t="str">
        <f t="shared" ref="AI104" si="121">E104</f>
        <v/>
      </c>
      <c r="AJ104" t="str">
        <f t="shared" ref="AJ104" si="122">F104</f>
        <v/>
      </c>
      <c r="AK104" t="str">
        <f t="shared" ref="AK104" si="123">G104</f>
        <v/>
      </c>
      <c r="AL104" t="str">
        <f t="shared" ref="AL104" si="124">H104</f>
        <v/>
      </c>
      <c r="AM104" t="str">
        <f t="shared" ref="AM104" si="125">I104</f>
        <v/>
      </c>
      <c r="AN104" t="str">
        <f t="shared" ref="AN104" si="126">J104</f>
        <v/>
      </c>
      <c r="AO104" s="29" t="str">
        <f t="shared" ref="AO104" si="127">K104</f>
        <v/>
      </c>
      <c r="AP104" t="str">
        <f t="shared" ref="AP104" si="128">L104</f>
        <v/>
      </c>
      <c r="AQ104" t="str">
        <f t="shared" ref="AQ104" si="129">M104</f>
        <v/>
      </c>
      <c r="AT104" t="s">
        <v>300</v>
      </c>
      <c r="AU104" t="str">
        <f t="shared" si="116"/>
        <v/>
      </c>
      <c r="AV104" t="str">
        <f t="shared" ref="AV104:BF104" si="130">IF(AG104="","",AG104)</f>
        <v/>
      </c>
      <c r="AW104" t="str">
        <f t="shared" si="130"/>
        <v/>
      </c>
      <c r="AX104" t="str">
        <f t="shared" si="130"/>
        <v/>
      </c>
      <c r="AY104" t="str">
        <f t="shared" si="130"/>
        <v/>
      </c>
      <c r="AZ104" t="str">
        <f t="shared" si="130"/>
        <v/>
      </c>
      <c r="BA104" t="str">
        <f t="shared" si="130"/>
        <v/>
      </c>
      <c r="BB104" t="str">
        <f t="shared" si="130"/>
        <v/>
      </c>
      <c r="BC104" t="str">
        <f t="shared" si="130"/>
        <v/>
      </c>
      <c r="BD104" t="str">
        <f t="shared" si="130"/>
        <v/>
      </c>
      <c r="BE104" t="str">
        <f t="shared" si="130"/>
        <v/>
      </c>
      <c r="BF104" t="str">
        <f t="shared" si="130"/>
        <v/>
      </c>
    </row>
    <row r="105" spans="1:59" x14ac:dyDescent="0.25">
      <c r="A105" t="s">
        <v>301</v>
      </c>
      <c r="B105" t="str">
        <f t="shared" si="102"/>
        <v/>
      </c>
      <c r="C105" t="str">
        <f t="shared" si="102"/>
        <v/>
      </c>
      <c r="D105" t="str">
        <f t="shared" si="102"/>
        <v/>
      </c>
      <c r="E105" t="str">
        <f t="shared" si="102"/>
        <v/>
      </c>
      <c r="F105" t="str">
        <f t="shared" si="102"/>
        <v/>
      </c>
      <c r="G105" t="str">
        <f t="shared" si="102"/>
        <v/>
      </c>
      <c r="H105" t="str">
        <f t="shared" si="102"/>
        <v/>
      </c>
      <c r="I105" t="str">
        <f t="shared" si="102"/>
        <v/>
      </c>
      <c r="J105" t="str">
        <f t="shared" si="102"/>
        <v/>
      </c>
      <c r="K105" t="str">
        <f t="shared" si="102"/>
        <v/>
      </c>
      <c r="L105" t="str">
        <f t="shared" si="102"/>
        <v/>
      </c>
      <c r="M105" t="str">
        <f t="shared" si="102"/>
        <v/>
      </c>
      <c r="P105" t="s">
        <v>301</v>
      </c>
      <c r="AE105" t="s">
        <v>301</v>
      </c>
      <c r="AF105" t="str">
        <f>B105</f>
        <v/>
      </c>
      <c r="AG105" t="str">
        <f t="shared" ref="AG105" si="131">C105</f>
        <v/>
      </c>
      <c r="AH105" t="str">
        <f t="shared" ref="AH105" si="132">D105</f>
        <v/>
      </c>
      <c r="AI105" t="str">
        <f t="shared" ref="AI105" si="133">E105</f>
        <v/>
      </c>
      <c r="AJ105" t="str">
        <f t="shared" ref="AJ105" si="134">F105</f>
        <v/>
      </c>
      <c r="AK105" t="str">
        <f t="shared" ref="AK105" si="135">G105</f>
        <v/>
      </c>
      <c r="AL105" t="str">
        <f t="shared" ref="AL105" si="136">H105</f>
        <v/>
      </c>
      <c r="AM105" t="str">
        <f t="shared" ref="AM105" si="137">I105</f>
        <v/>
      </c>
      <c r="AN105" t="str">
        <f t="shared" ref="AN105" si="138">J105</f>
        <v/>
      </c>
      <c r="AO105" s="29" t="str">
        <f t="shared" ref="AO105" si="139">K105</f>
        <v/>
      </c>
      <c r="AP105" t="str">
        <f t="shared" ref="AP105" si="140">L105</f>
        <v/>
      </c>
      <c r="AQ105" t="str">
        <f t="shared" ref="AQ105" si="141">M105</f>
        <v/>
      </c>
      <c r="AT105" t="s">
        <v>301</v>
      </c>
      <c r="AU105" t="str">
        <f t="shared" ref="AU105" si="142">IF(AF105="","",AF105)</f>
        <v/>
      </c>
      <c r="AV105" t="str">
        <f t="shared" ref="AV105" si="143">IF(AG105="","",AG105)</f>
        <v/>
      </c>
      <c r="AW105" t="str">
        <f t="shared" ref="AW105" si="144">IF(AH105="","",AH105)</f>
        <v/>
      </c>
      <c r="AX105" t="str">
        <f t="shared" ref="AX105" si="145">IF(AI105="","",AI105)</f>
        <v/>
      </c>
      <c r="AY105" t="str">
        <f t="shared" ref="AY105" si="146">IF(AJ105="","",AJ105)</f>
        <v/>
      </c>
      <c r="AZ105" t="str">
        <f t="shared" ref="AZ105" si="147">IF(AK105="","",AK105)</f>
        <v/>
      </c>
      <c r="BA105" t="str">
        <f t="shared" ref="BA105" si="148">IF(AL105="","",AL105)</f>
        <v/>
      </c>
      <c r="BB105" t="str">
        <f t="shared" ref="BB105" si="149">IF(AM105="","",AM105)</f>
        <v/>
      </c>
      <c r="BC105" t="str">
        <f t="shared" ref="BC105" si="150">IF(AN105="","",AN105)</f>
        <v/>
      </c>
      <c r="BD105" t="str">
        <f t="shared" ref="BD105" si="151">IF(AO105="","",AO105)</f>
        <v/>
      </c>
      <c r="BE105" t="str">
        <f t="shared" ref="BE105" si="152">IF(AP105="","",AP105)</f>
        <v/>
      </c>
      <c r="BF105" t="str">
        <f t="shared" ref="BF105" si="153">IF(AQ105="","",AQ105)</f>
        <v/>
      </c>
    </row>
    <row r="106" spans="1:59" x14ac:dyDescent="0.25">
      <c r="A106" s="26" t="s">
        <v>306</v>
      </c>
      <c r="AE106" s="26" t="s">
        <v>306</v>
      </c>
      <c r="AF106" t="str">
        <f>CONCATENATE(AF94,AF104,AF105)</f>
        <v/>
      </c>
      <c r="AG106" t="str">
        <f t="shared" ref="AG106:AQ106" si="154">CONCATENATE(AG94,AG104,AG105)</f>
        <v/>
      </c>
      <c r="AH106" t="str">
        <f t="shared" si="154"/>
        <v/>
      </c>
      <c r="AI106" t="str">
        <f t="shared" si="154"/>
        <v/>
      </c>
      <c r="AJ106" t="str">
        <f t="shared" si="154"/>
        <v/>
      </c>
      <c r="AK106" t="str">
        <f t="shared" si="154"/>
        <v/>
      </c>
      <c r="AL106" t="str">
        <f t="shared" si="154"/>
        <v/>
      </c>
      <c r="AM106" t="str">
        <f t="shared" si="154"/>
        <v/>
      </c>
      <c r="AN106" t="str">
        <f t="shared" si="154"/>
        <v/>
      </c>
      <c r="AO106" s="29" t="str">
        <f t="shared" si="154"/>
        <v/>
      </c>
      <c r="AP106" t="str">
        <f t="shared" si="154"/>
        <v/>
      </c>
      <c r="AQ106" t="str">
        <f t="shared" si="154"/>
        <v/>
      </c>
      <c r="AT106" s="26" t="s">
        <v>306</v>
      </c>
      <c r="AU106" t="str">
        <f>CONCATENATE(IF(AU104&lt;&gt;"",AU104,""),IF(AU105&lt;&gt;"",IF(AU104&lt;&gt;"",", "&amp;AU105,AU105),""))</f>
        <v/>
      </c>
      <c r="AV106" t="str">
        <f t="shared" ref="AV106:BF106" si="155">CONCATENATE(IF(AV104&lt;&gt;"",AV104,""),IF(AV105&lt;&gt;"",IF(AV104&lt;&gt;"",", "&amp;AV105,AV105),""))</f>
        <v/>
      </c>
      <c r="AW106" t="str">
        <f t="shared" si="155"/>
        <v/>
      </c>
      <c r="AX106" t="str">
        <f t="shared" si="155"/>
        <v/>
      </c>
      <c r="AY106" t="str">
        <f t="shared" si="155"/>
        <v/>
      </c>
      <c r="AZ106" t="str">
        <f t="shared" si="155"/>
        <v/>
      </c>
      <c r="BA106" t="str">
        <f t="shared" si="155"/>
        <v/>
      </c>
      <c r="BB106" t="str">
        <f t="shared" si="155"/>
        <v/>
      </c>
      <c r="BC106" t="str">
        <f t="shared" si="155"/>
        <v/>
      </c>
      <c r="BD106" t="str">
        <f t="shared" si="155"/>
        <v/>
      </c>
      <c r="BE106" t="str">
        <f t="shared" si="155"/>
        <v/>
      </c>
      <c r="BF106" t="str">
        <f t="shared" si="155"/>
        <v/>
      </c>
    </row>
    <row r="108" spans="1:59" x14ac:dyDescent="0.25">
      <c r="A108" s="26" t="s">
        <v>134</v>
      </c>
      <c r="B108" t="s">
        <v>389</v>
      </c>
      <c r="D108" s="26" t="s">
        <v>284</v>
      </c>
      <c r="E108" t="s">
        <v>263</v>
      </c>
      <c r="F108" t="s">
        <v>114</v>
      </c>
      <c r="G108" t="s">
        <v>240</v>
      </c>
      <c r="H108" t="s">
        <v>289</v>
      </c>
      <c r="I108" t="s">
        <v>285</v>
      </c>
      <c r="L108" t="str">
        <f>IF(COUNTBLANK(L109:L123)=15,"",MID(CONCATENATE(L109,L110,L111,L112,L113,L114,L115,L116,L117,L118,L119,L120,L121,L122,L123),1,LEN(CONCATENATE(L109,L110,L111,L112,L113,L114,L115,L116,L117,L118,L119,L120,L121,L122,L123))-2))</f>
        <v/>
      </c>
    </row>
    <row r="109" spans="1:59" x14ac:dyDescent="0.25">
      <c r="A109" t="s">
        <v>139</v>
      </c>
      <c r="B109" t="s">
        <v>390</v>
      </c>
      <c r="D109" t="s">
        <v>268</v>
      </c>
      <c r="E109">
        <v>5</v>
      </c>
      <c r="F109">
        <v>1</v>
      </c>
      <c r="G109" t="s">
        <v>269</v>
      </c>
      <c r="H109">
        <f>VLOOKUP(D109,Assets!$A$2:$D$16,MATCH(H$108,Assets!$A$1:$E$1,0),FALSE)</f>
        <v>0</v>
      </c>
      <c r="I109">
        <f>IF(H109&gt;=E109,"N/A",F109+(H109*F109))</f>
        <v>1</v>
      </c>
      <c r="J109">
        <v>1</v>
      </c>
      <c r="K109" t="str">
        <f>IF(H109&lt;&gt;0,D109&amp;" x "&amp;H109&amp;", ","")</f>
        <v/>
      </c>
      <c r="L109" t="str">
        <f t="array" ref="L109">IF(ISERROR(INDEX(K108:K123,SMALL(IF(K108:K123&lt;&gt;"",ROW(K108:K123)-ROW(K108)+1,""),$J109))),"",INDEX(K108:K123,SMALL(IF(K108:K123&lt;&gt;"",ROW(K108:K123)-ROW(K108)+1,""),$J109)))</f>
        <v/>
      </c>
    </row>
    <row r="110" spans="1:59" x14ac:dyDescent="0.25">
      <c r="A110" t="s">
        <v>140</v>
      </c>
      <c r="B110" t="s">
        <v>390</v>
      </c>
      <c r="D110" t="s">
        <v>270</v>
      </c>
      <c r="E110">
        <v>1</v>
      </c>
      <c r="F110">
        <v>3</v>
      </c>
      <c r="G110" t="s">
        <v>271</v>
      </c>
      <c r="H110">
        <f>VLOOKUP(D110,Assets!$A$2:$D$16,MATCH(H$108,Assets!$A$1:$E$1,0),FALSE)</f>
        <v>0</v>
      </c>
      <c r="I110">
        <f>IF(H110&gt;=E110,"N/A",E110)</f>
        <v>1</v>
      </c>
      <c r="J110">
        <v>2</v>
      </c>
      <c r="K110" t="str">
        <f t="shared" ref="K110:K123" si="156">IF(H110&lt;&gt;0,D110&amp;" x "&amp;H110&amp;", ","")</f>
        <v/>
      </c>
      <c r="L110" t="str">
        <f t="array" ref="L110">IF(ISERROR(INDEX(K109:K124,SMALL(IF(K109:K124&lt;&gt;"",ROW(K109:K124)-ROW(K109)+1,""),$J110))),"",INDEX(K109:K124,SMALL(IF(K109:K124&lt;&gt;"",ROW(K109:K124)-ROW(K109)+1,""),$J110)))</f>
        <v/>
      </c>
    </row>
    <row r="111" spans="1:59" x14ac:dyDescent="0.25">
      <c r="A111" t="s">
        <v>142</v>
      </c>
      <c r="B111" t="s">
        <v>390</v>
      </c>
      <c r="D111" t="s">
        <v>144</v>
      </c>
      <c r="E111">
        <v>1</v>
      </c>
      <c r="F111">
        <v>4</v>
      </c>
      <c r="G111" t="s">
        <v>269</v>
      </c>
      <c r="H111">
        <f>VLOOKUP(D111,Assets!$A$2:$D$16,MATCH(H$108,Assets!$A$1:$E$1,0),FALSE)</f>
        <v>0</v>
      </c>
      <c r="I111">
        <f t="shared" ref="I111:I119" si="157">IF(H111&gt;=E111,"N/A",E111)</f>
        <v>1</v>
      </c>
      <c r="J111">
        <v>3</v>
      </c>
      <c r="K111" t="str">
        <f t="shared" si="156"/>
        <v/>
      </c>
      <c r="L111" t="str">
        <f t="array" ref="L111">IF(ISERROR(INDEX(K110:K125,SMALL(IF(K110:K125&lt;&gt;"",ROW(K110:K125)-ROW(K110)+1,""),$J111))),"",INDEX(K110:K125,SMALL(IF(K110:K125&lt;&gt;"",ROW(K110:K125)-ROW(K110)+1,""),$J111)))</f>
        <v/>
      </c>
    </row>
    <row r="112" spans="1:59" x14ac:dyDescent="0.25">
      <c r="A112" t="s">
        <v>143</v>
      </c>
      <c r="B112" t="s">
        <v>390</v>
      </c>
      <c r="D112" t="s">
        <v>272</v>
      </c>
      <c r="E112">
        <v>2</v>
      </c>
      <c r="F112">
        <v>2</v>
      </c>
      <c r="G112" t="s">
        <v>269</v>
      </c>
      <c r="H112">
        <f>VLOOKUP(D112,Assets!$A$2:$D$16,MATCH(H$108,Assets!$A$1:$E$1,0),FALSE)</f>
        <v>0</v>
      </c>
      <c r="I112">
        <f t="shared" si="157"/>
        <v>2</v>
      </c>
      <c r="J112">
        <v>4</v>
      </c>
      <c r="K112" t="str">
        <f t="shared" si="156"/>
        <v/>
      </c>
      <c r="L112" t="str">
        <f t="array" ref="L112">IF(ISERROR(INDEX(K111:K126,SMALL(IF(K111:K126&lt;&gt;"",ROW(K111:K126)-ROW(K111)+1,""),$J112))),"",INDEX(K111:K126,SMALL(IF(K111:K126&lt;&gt;"",ROW(K111:K126)-ROW(K111)+1,""),$J112)))</f>
        <v/>
      </c>
    </row>
    <row r="113" spans="1:12" x14ac:dyDescent="0.25">
      <c r="A113" t="s">
        <v>187</v>
      </c>
      <c r="B113" t="s">
        <v>390</v>
      </c>
      <c r="D113" t="s">
        <v>273</v>
      </c>
      <c r="E113">
        <v>2</v>
      </c>
      <c r="F113">
        <v>2</v>
      </c>
      <c r="G113" t="s">
        <v>274</v>
      </c>
      <c r="H113">
        <f>VLOOKUP(D113,Assets!$A$2:$D$16,MATCH(H$108,Assets!$A$1:$E$1,0),FALSE)</f>
        <v>0</v>
      </c>
      <c r="I113">
        <f t="shared" si="157"/>
        <v>2</v>
      </c>
      <c r="J113">
        <v>5</v>
      </c>
      <c r="K113" t="str">
        <f t="shared" si="156"/>
        <v/>
      </c>
      <c r="L113" t="str">
        <f t="array" ref="L113">IF(ISERROR(INDEX(K112:K127,SMALL(IF(K112:K127&lt;&gt;"",ROW(K112:K127)-ROW(K112)+1,""),$J113))),"",INDEX(K112:K127,SMALL(IF(K112:K127&lt;&gt;"",ROW(K112:K127)-ROW(K112)+1,""),$J113)))</f>
        <v/>
      </c>
    </row>
    <row r="114" spans="1:12" x14ac:dyDescent="0.25">
      <c r="A114" t="s">
        <v>144</v>
      </c>
      <c r="B114" t="s">
        <v>390</v>
      </c>
      <c r="D114" t="s">
        <v>275</v>
      </c>
      <c r="E114">
        <v>5</v>
      </c>
      <c r="F114">
        <v>1</v>
      </c>
      <c r="H114">
        <f>VLOOKUP(D114,Assets!$A$2:$D$16,MATCH(H$108,Assets!$A$1:$E$1,0),FALSE)</f>
        <v>0</v>
      </c>
      <c r="I114">
        <f t="shared" si="157"/>
        <v>5</v>
      </c>
      <c r="J114">
        <v>6</v>
      </c>
      <c r="K114" t="str">
        <f t="shared" si="156"/>
        <v/>
      </c>
      <c r="L114" t="str">
        <f t="array" ref="L114">IF(ISERROR(INDEX(K113:K128,SMALL(IF(K113:K128&lt;&gt;"",ROW(K113:K128)-ROW(K113)+1,""),$J114))),"",INDEX(K113:K128,SMALL(IF(K113:K128&lt;&gt;"",ROW(K113:K128)-ROW(K113)+1,""),$J114)))</f>
        <v/>
      </c>
    </row>
    <row r="115" spans="1:12" x14ac:dyDescent="0.25">
      <c r="A115" t="s">
        <v>145</v>
      </c>
      <c r="B115" t="s">
        <v>390</v>
      </c>
      <c r="D115" t="s">
        <v>276</v>
      </c>
      <c r="E115">
        <v>1</v>
      </c>
      <c r="F115">
        <v>3</v>
      </c>
      <c r="H115">
        <f>VLOOKUP(D115,Assets!$A$2:$D$16,MATCH(H$108,Assets!$A$1:$E$1,0),FALSE)</f>
        <v>0</v>
      </c>
      <c r="I115">
        <f t="shared" si="157"/>
        <v>1</v>
      </c>
      <c r="J115">
        <v>7</v>
      </c>
      <c r="K115" t="str">
        <f t="shared" si="156"/>
        <v/>
      </c>
      <c r="L115" t="str">
        <f t="array" ref="L115">IF(ISERROR(INDEX(K114:K129,SMALL(IF(K114:K129&lt;&gt;"",ROW(K114:K129)-ROW(K114)+1,""),$J115))),"",INDEX(K114:K129,SMALL(IF(K114:K129&lt;&gt;"",ROW(K114:K129)-ROW(K114)+1,""),$J115)))</f>
        <v/>
      </c>
    </row>
    <row r="116" spans="1:12" x14ac:dyDescent="0.25">
      <c r="A116" t="s">
        <v>213</v>
      </c>
      <c r="B116" t="s">
        <v>390</v>
      </c>
      <c r="D116" t="s">
        <v>161</v>
      </c>
      <c r="E116">
        <v>2</v>
      </c>
      <c r="F116">
        <v>2</v>
      </c>
      <c r="H116">
        <f>VLOOKUP(D116,Assets!$A$2:$D$16,MATCH(H$108,Assets!$A$1:$E$1,0),FALSE)</f>
        <v>0</v>
      </c>
      <c r="I116">
        <f t="shared" si="157"/>
        <v>2</v>
      </c>
      <c r="J116">
        <v>8</v>
      </c>
      <c r="K116" t="str">
        <f t="shared" si="156"/>
        <v/>
      </c>
      <c r="L116" t="str">
        <f t="array" ref="L116">IF(ISERROR(INDEX(K115:K130,SMALL(IF(K115:K130&lt;&gt;"",ROW(K115:K130)-ROW(K115)+1,""),$J116))),"",INDEX(K115:K130,SMALL(IF(K115:K130&lt;&gt;"",ROW(K115:K130)-ROW(K115)+1,""),$J116)))</f>
        <v/>
      </c>
    </row>
    <row r="117" spans="1:12" x14ac:dyDescent="0.25">
      <c r="A117" t="s">
        <v>190</v>
      </c>
      <c r="B117" t="s">
        <v>390</v>
      </c>
      <c r="D117" t="s">
        <v>277</v>
      </c>
      <c r="E117">
        <v>2</v>
      </c>
      <c r="F117">
        <v>3</v>
      </c>
      <c r="H117">
        <f>VLOOKUP(D117,Assets!$A$2:$D$16,MATCH(H$108,Assets!$A$1:$E$1,0),FALSE)</f>
        <v>0</v>
      </c>
      <c r="I117">
        <f t="shared" si="157"/>
        <v>2</v>
      </c>
      <c r="J117">
        <v>9</v>
      </c>
      <c r="K117" t="str">
        <f t="shared" si="156"/>
        <v/>
      </c>
      <c r="L117" t="str">
        <f t="array" ref="L117">IF(ISERROR(INDEX(K116:K131,SMALL(IF(K116:K131&lt;&gt;"",ROW(K116:K131)-ROW(K116)+1,""),$J117))),"",INDEX(K116:K131,SMALL(IF(K116:K131&lt;&gt;"",ROW(K116:K131)-ROW(K116)+1,""),$J117)))</f>
        <v/>
      </c>
    </row>
    <row r="118" spans="1:12" x14ac:dyDescent="0.25">
      <c r="A118" t="s">
        <v>147</v>
      </c>
      <c r="B118" t="s">
        <v>390</v>
      </c>
      <c r="D118" t="s">
        <v>278</v>
      </c>
      <c r="E118">
        <v>1</v>
      </c>
      <c r="F118">
        <v>3</v>
      </c>
      <c r="H118">
        <f>VLOOKUP(D118,Assets!$A$2:$D$16,MATCH(H$108,Assets!$A$1:$E$1,0),FALSE)</f>
        <v>0</v>
      </c>
      <c r="I118">
        <f t="shared" si="157"/>
        <v>1</v>
      </c>
      <c r="J118">
        <v>10</v>
      </c>
      <c r="K118" t="str">
        <f t="shared" si="156"/>
        <v/>
      </c>
      <c r="L118" t="str">
        <f t="array" ref="L118">IF(ISERROR(INDEX(K117:K132,SMALL(IF(K117:K132&lt;&gt;"",ROW(K117:K132)-ROW(K117)+1,""),$J118))),"",INDEX(K117:K132,SMALL(IF(K117:K132&lt;&gt;"",ROW(K117:K132)-ROW(K117)+1,""),$J118)))</f>
        <v/>
      </c>
    </row>
    <row r="119" spans="1:12" x14ac:dyDescent="0.25">
      <c r="A119" t="s">
        <v>148</v>
      </c>
      <c r="B119" t="s">
        <v>390</v>
      </c>
      <c r="D119" t="s">
        <v>279</v>
      </c>
      <c r="E119">
        <v>2</v>
      </c>
      <c r="F119">
        <v>3</v>
      </c>
      <c r="G119" t="s">
        <v>271</v>
      </c>
      <c r="H119">
        <f>VLOOKUP(D119,Assets!$A$2:$D$16,MATCH(H$108,Assets!$A$1:$E$1,0),FALSE)</f>
        <v>0</v>
      </c>
      <c r="I119">
        <f t="shared" si="157"/>
        <v>2</v>
      </c>
      <c r="J119">
        <v>11</v>
      </c>
      <c r="K119" t="str">
        <f t="shared" si="156"/>
        <v/>
      </c>
      <c r="L119" t="str">
        <f t="array" ref="L119">IF(ISERROR(INDEX(K118:K133,SMALL(IF(K118:K133&lt;&gt;"",ROW(K118:K133)-ROW(K118)+1,""),$J119))),"",INDEX(K118:K133,SMALL(IF(K118:K133&lt;&gt;"",ROW(K118:K133)-ROW(K118)+1,""),$J119)))</f>
        <v/>
      </c>
    </row>
    <row r="120" spans="1:12" x14ac:dyDescent="0.25">
      <c r="A120" t="s">
        <v>149</v>
      </c>
      <c r="B120" t="s">
        <v>390</v>
      </c>
      <c r="D120" t="s">
        <v>280</v>
      </c>
      <c r="E120">
        <v>2</v>
      </c>
      <c r="F120" t="s">
        <v>290</v>
      </c>
      <c r="G120" t="s">
        <v>271</v>
      </c>
      <c r="H120">
        <f>VLOOKUP(D120,Assets!$A$2:$D$16,MATCH(H$108,Assets!$A$1:$E$1,0),FALSE)</f>
        <v>0</v>
      </c>
      <c r="I120" t="s">
        <v>290</v>
      </c>
      <c r="J120">
        <v>12</v>
      </c>
      <c r="K120" t="str">
        <f t="shared" si="156"/>
        <v/>
      </c>
      <c r="L120" t="str">
        <f t="array" ref="L120">IF(ISERROR(INDEX(K119:K134,SMALL(IF(K119:K134&lt;&gt;"",ROW(K119:K134)-ROW(K119)+1,""),$J120))),"",INDEX(K119:K134,SMALL(IF(K119:K134&lt;&gt;"",ROW(K119:K134)-ROW(K119)+1,""),$J120)))</f>
        <v/>
      </c>
    </row>
    <row r="121" spans="1:12" x14ac:dyDescent="0.25">
      <c r="A121" t="s">
        <v>150</v>
      </c>
      <c r="B121" t="s">
        <v>390</v>
      </c>
      <c r="D121" t="s">
        <v>281</v>
      </c>
      <c r="E121">
        <v>1</v>
      </c>
      <c r="F121">
        <v>3</v>
      </c>
      <c r="G121" t="s">
        <v>269</v>
      </c>
      <c r="H121">
        <f>VLOOKUP(D121,Assets!$A$2:$D$16,MATCH(H$108,Assets!$A$1:$E$1,0),FALSE)</f>
        <v>0</v>
      </c>
      <c r="I121">
        <f t="shared" ref="I121:I123" si="158">F121</f>
        <v>3</v>
      </c>
      <c r="J121">
        <v>13</v>
      </c>
      <c r="K121" t="str">
        <f t="shared" si="156"/>
        <v/>
      </c>
      <c r="L121" t="str">
        <f t="array" ref="L121">IF(ISERROR(INDEX(K120:K135,SMALL(IF(K120:K135&lt;&gt;"",ROW(K120:K135)-ROW(K120)+1,""),$J121))),"",INDEX(K120:K135,SMALL(IF(K120:K135&lt;&gt;"",ROW(K120:K135)-ROW(K120)+1,""),$J121)))</f>
        <v/>
      </c>
    </row>
    <row r="122" spans="1:12" x14ac:dyDescent="0.25">
      <c r="A122" t="s">
        <v>152</v>
      </c>
      <c r="B122" t="s">
        <v>390</v>
      </c>
      <c r="D122" t="s">
        <v>282</v>
      </c>
      <c r="E122">
        <v>1</v>
      </c>
      <c r="F122">
        <v>2</v>
      </c>
      <c r="G122" t="s">
        <v>269</v>
      </c>
      <c r="H122">
        <f>VLOOKUP(D122,Assets!$A$2:$D$16,MATCH(H$108,Assets!$A$1:$E$1,0),FALSE)</f>
        <v>0</v>
      </c>
      <c r="I122">
        <f t="shared" si="158"/>
        <v>2</v>
      </c>
      <c r="J122">
        <v>14</v>
      </c>
      <c r="K122" t="str">
        <f t="shared" si="156"/>
        <v/>
      </c>
      <c r="L122" t="str">
        <f t="array" ref="L122">IF(ISERROR(INDEX(K121:K136,SMALL(IF(K121:K136&lt;&gt;"",ROW(K121:K136)-ROW(K121)+1,""),$J122))),"",INDEX(K121:K136,SMALL(IF(K121:K136&lt;&gt;"",ROW(K121:K136)-ROW(K121)+1,""),$J122)))</f>
        <v/>
      </c>
    </row>
    <row r="123" spans="1:12" x14ac:dyDescent="0.25">
      <c r="A123" t="s">
        <v>151</v>
      </c>
      <c r="B123" t="s">
        <v>390</v>
      </c>
      <c r="D123" t="s">
        <v>283</v>
      </c>
      <c r="E123">
        <v>1</v>
      </c>
      <c r="F123">
        <v>4</v>
      </c>
      <c r="G123" t="s">
        <v>269</v>
      </c>
      <c r="H123">
        <f>VLOOKUP(D123,Assets!$A$2:$D$16,MATCH(H$108,Assets!$A$1:$E$1,0),FALSE)</f>
        <v>0</v>
      </c>
      <c r="I123">
        <f t="shared" si="158"/>
        <v>4</v>
      </c>
      <c r="J123">
        <v>15</v>
      </c>
      <c r="K123" t="str">
        <f t="shared" si="156"/>
        <v/>
      </c>
      <c r="L123" t="str">
        <f t="array" ref="L123">IF(ISERROR(INDEX(K122:K137,SMALL(IF(K122:K137&lt;&gt;"",ROW(K122:K137)-ROW(K122)+1,""),$J123))),"",INDEX(K122:K137,SMALL(IF(K122:K137&lt;&gt;"",ROW(K122:K137)-ROW(K122)+1,""),$J123)))</f>
        <v/>
      </c>
    </row>
    <row r="124" spans="1:12" x14ac:dyDescent="0.25">
      <c r="A124" t="s">
        <v>153</v>
      </c>
      <c r="B124" t="s">
        <v>390</v>
      </c>
    </row>
    <row r="125" spans="1:12" x14ac:dyDescent="0.25">
      <c r="A125" t="s">
        <v>154</v>
      </c>
      <c r="B125" t="s">
        <v>390</v>
      </c>
    </row>
    <row r="126" spans="1:12" x14ac:dyDescent="0.25">
      <c r="A126" t="s">
        <v>215</v>
      </c>
      <c r="B126" t="s">
        <v>390</v>
      </c>
    </row>
    <row r="127" spans="1:12" x14ac:dyDescent="0.25">
      <c r="A127" t="s">
        <v>155</v>
      </c>
      <c r="B127" t="s">
        <v>390</v>
      </c>
    </row>
    <row r="128" spans="1:12" x14ac:dyDescent="0.25">
      <c r="A128" t="s">
        <v>191</v>
      </c>
      <c r="B128" t="s">
        <v>390</v>
      </c>
    </row>
    <row r="129" spans="1:2" x14ac:dyDescent="0.25">
      <c r="A129" t="s">
        <v>216</v>
      </c>
      <c r="B129" t="s">
        <v>390</v>
      </c>
    </row>
    <row r="130" spans="1:2" x14ac:dyDescent="0.25">
      <c r="A130" t="s">
        <v>156</v>
      </c>
      <c r="B130" t="s">
        <v>390</v>
      </c>
    </row>
    <row r="131" spans="1:2" x14ac:dyDescent="0.25">
      <c r="A131" t="s">
        <v>157</v>
      </c>
      <c r="B131" t="s">
        <v>390</v>
      </c>
    </row>
    <row r="132" spans="1:2" x14ac:dyDescent="0.25">
      <c r="A132" t="s">
        <v>218</v>
      </c>
      <c r="B132" t="s">
        <v>390</v>
      </c>
    </row>
    <row r="133" spans="1:2" x14ac:dyDescent="0.25">
      <c r="A133" t="s">
        <v>219</v>
      </c>
      <c r="B133" t="s">
        <v>390</v>
      </c>
    </row>
    <row r="134" spans="1:2" x14ac:dyDescent="0.25">
      <c r="A134" t="s">
        <v>158</v>
      </c>
      <c r="B134" t="s">
        <v>390</v>
      </c>
    </row>
    <row r="135" spans="1:2" x14ac:dyDescent="0.25">
      <c r="A135" t="s">
        <v>159</v>
      </c>
      <c r="B135" t="s">
        <v>390</v>
      </c>
    </row>
    <row r="136" spans="1:2" x14ac:dyDescent="0.25">
      <c r="A136" t="s">
        <v>175</v>
      </c>
      <c r="B136" t="s">
        <v>390</v>
      </c>
    </row>
    <row r="137" spans="1:2" x14ac:dyDescent="0.25">
      <c r="A137" t="s">
        <v>160</v>
      </c>
      <c r="B137" t="s">
        <v>390</v>
      </c>
    </row>
    <row r="138" spans="1:2" x14ac:dyDescent="0.25">
      <c r="A138" t="s">
        <v>141</v>
      </c>
      <c r="B138" t="s">
        <v>390</v>
      </c>
    </row>
    <row r="139" spans="1:2" x14ac:dyDescent="0.25">
      <c r="A139" t="s">
        <v>193</v>
      </c>
      <c r="B139" t="s">
        <v>390</v>
      </c>
    </row>
    <row r="140" spans="1:2" x14ac:dyDescent="0.25">
      <c r="A140" t="s">
        <v>162</v>
      </c>
      <c r="B140" t="s">
        <v>390</v>
      </c>
    </row>
    <row r="141" spans="1:2" x14ac:dyDescent="0.25">
      <c r="A141" t="s">
        <v>203</v>
      </c>
      <c r="B141" t="s">
        <v>390</v>
      </c>
    </row>
    <row r="142" spans="1:2" x14ac:dyDescent="0.25">
      <c r="A142" t="s">
        <v>194</v>
      </c>
      <c r="B142" t="s">
        <v>390</v>
      </c>
    </row>
    <row r="143" spans="1:2" x14ac:dyDescent="0.25">
      <c r="A143" t="s">
        <v>163</v>
      </c>
      <c r="B143" t="s">
        <v>390</v>
      </c>
    </row>
    <row r="144" spans="1:2" x14ac:dyDescent="0.25">
      <c r="A144" t="s">
        <v>164</v>
      </c>
      <c r="B144" t="s">
        <v>390</v>
      </c>
    </row>
    <row r="145" spans="1:2" x14ac:dyDescent="0.25">
      <c r="A145" t="s">
        <v>165</v>
      </c>
      <c r="B145" t="s">
        <v>390</v>
      </c>
    </row>
    <row r="146" spans="1:2" x14ac:dyDescent="0.25">
      <c r="A146" t="s">
        <v>166</v>
      </c>
      <c r="B146" t="s">
        <v>390</v>
      </c>
    </row>
    <row r="147" spans="1:2" x14ac:dyDescent="0.25">
      <c r="A147" t="s">
        <v>223</v>
      </c>
      <c r="B147" t="s">
        <v>390</v>
      </c>
    </row>
    <row r="148" spans="1:2" x14ac:dyDescent="0.25">
      <c r="A148" t="s">
        <v>198</v>
      </c>
      <c r="B148" t="s">
        <v>390</v>
      </c>
    </row>
    <row r="149" spans="1:2" x14ac:dyDescent="0.25">
      <c r="A149" t="s">
        <v>195</v>
      </c>
      <c r="B149" t="s">
        <v>390</v>
      </c>
    </row>
    <row r="150" spans="1:2" x14ac:dyDescent="0.25">
      <c r="A150" t="s">
        <v>224</v>
      </c>
      <c r="B150" t="s">
        <v>390</v>
      </c>
    </row>
    <row r="151" spans="1:2" x14ac:dyDescent="0.25">
      <c r="A151" t="s">
        <v>161</v>
      </c>
      <c r="B151" t="s">
        <v>390</v>
      </c>
    </row>
    <row r="152" spans="1:2" x14ac:dyDescent="0.25">
      <c r="A152" t="s">
        <v>207</v>
      </c>
      <c r="B152" t="s">
        <v>390</v>
      </c>
    </row>
    <row r="153" spans="1:2" x14ac:dyDescent="0.25">
      <c r="A153" t="s">
        <v>196</v>
      </c>
      <c r="B153" t="s">
        <v>390</v>
      </c>
    </row>
    <row r="154" spans="1:2" x14ac:dyDescent="0.25">
      <c r="A154" t="s">
        <v>188</v>
      </c>
      <c r="B154" t="s">
        <v>390</v>
      </c>
    </row>
    <row r="155" spans="1:2" x14ac:dyDescent="0.25">
      <c r="A155" t="s">
        <v>221</v>
      </c>
      <c r="B155" t="s">
        <v>390</v>
      </c>
    </row>
    <row r="156" spans="1:2" x14ac:dyDescent="0.25">
      <c r="A156" t="s">
        <v>222</v>
      </c>
      <c r="B156" t="s">
        <v>390</v>
      </c>
    </row>
    <row r="157" spans="1:2" x14ac:dyDescent="0.25">
      <c r="A157" t="s">
        <v>210</v>
      </c>
      <c r="B157" t="s">
        <v>390</v>
      </c>
    </row>
    <row r="158" spans="1:2" x14ac:dyDescent="0.25">
      <c r="A158" t="s">
        <v>230</v>
      </c>
      <c r="B158" t="s">
        <v>390</v>
      </c>
    </row>
    <row r="159" spans="1:2" x14ac:dyDescent="0.25">
      <c r="A159" t="s">
        <v>232</v>
      </c>
      <c r="B159" t="s">
        <v>390</v>
      </c>
    </row>
    <row r="160" spans="1:2" x14ac:dyDescent="0.25">
      <c r="A160" t="s">
        <v>234</v>
      </c>
      <c r="B160" t="s">
        <v>390</v>
      </c>
    </row>
    <row r="161" spans="1:2" x14ac:dyDescent="0.25">
      <c r="A161" t="s">
        <v>235</v>
      </c>
      <c r="B161" t="s">
        <v>390</v>
      </c>
    </row>
    <row r="162" spans="1:2" x14ac:dyDescent="0.25">
      <c r="A162" t="s">
        <v>214</v>
      </c>
      <c r="B162" t="s">
        <v>390</v>
      </c>
    </row>
    <row r="163" spans="1:2" x14ac:dyDescent="0.25">
      <c r="A163" t="s">
        <v>217</v>
      </c>
      <c r="B163" t="s">
        <v>390</v>
      </c>
    </row>
    <row r="164" spans="1:2" x14ac:dyDescent="0.25">
      <c r="A164" t="s">
        <v>220</v>
      </c>
      <c r="B164" t="s">
        <v>390</v>
      </c>
    </row>
    <row r="165" spans="1:2" x14ac:dyDescent="0.25">
      <c r="A165" t="s">
        <v>192</v>
      </c>
      <c r="B165" t="s">
        <v>390</v>
      </c>
    </row>
    <row r="166" spans="1:2" x14ac:dyDescent="0.25">
      <c r="A166" t="s">
        <v>227</v>
      </c>
      <c r="B166" t="s">
        <v>390</v>
      </c>
    </row>
    <row r="167" spans="1:2" x14ac:dyDescent="0.25">
      <c r="A167" t="s">
        <v>208</v>
      </c>
      <c r="B167" t="s">
        <v>390</v>
      </c>
    </row>
    <row r="168" spans="1:2" x14ac:dyDescent="0.25">
      <c r="A168" t="s">
        <v>167</v>
      </c>
      <c r="B168" t="s">
        <v>390</v>
      </c>
    </row>
    <row r="169" spans="1:2" x14ac:dyDescent="0.25">
      <c r="A169" t="s">
        <v>168</v>
      </c>
      <c r="B169" t="s">
        <v>390</v>
      </c>
    </row>
    <row r="170" spans="1:2" x14ac:dyDescent="0.25">
      <c r="A170" t="s">
        <v>169</v>
      </c>
      <c r="B170" t="s">
        <v>390</v>
      </c>
    </row>
    <row r="171" spans="1:2" x14ac:dyDescent="0.25">
      <c r="A171" t="s">
        <v>225</v>
      </c>
      <c r="B171" t="s">
        <v>390</v>
      </c>
    </row>
    <row r="172" spans="1:2" x14ac:dyDescent="0.25">
      <c r="A172" t="s">
        <v>226</v>
      </c>
      <c r="B172" t="s">
        <v>390</v>
      </c>
    </row>
    <row r="173" spans="1:2" x14ac:dyDescent="0.25">
      <c r="A173" t="s">
        <v>209</v>
      </c>
      <c r="B173" t="s">
        <v>390</v>
      </c>
    </row>
    <row r="174" spans="1:2" x14ac:dyDescent="0.25">
      <c r="A174" t="s">
        <v>170</v>
      </c>
      <c r="B174" t="s">
        <v>390</v>
      </c>
    </row>
    <row r="175" spans="1:2" x14ac:dyDescent="0.25">
      <c r="A175" t="s">
        <v>197</v>
      </c>
      <c r="B175" t="s">
        <v>390</v>
      </c>
    </row>
    <row r="176" spans="1:2" x14ac:dyDescent="0.25">
      <c r="A176" t="s">
        <v>171</v>
      </c>
      <c r="B176" t="s">
        <v>390</v>
      </c>
    </row>
    <row r="177" spans="1:2" x14ac:dyDescent="0.25">
      <c r="A177" t="s">
        <v>172</v>
      </c>
      <c r="B177" t="s">
        <v>390</v>
      </c>
    </row>
    <row r="178" spans="1:2" x14ac:dyDescent="0.25">
      <c r="A178" t="s">
        <v>199</v>
      </c>
      <c r="B178" t="s">
        <v>390</v>
      </c>
    </row>
    <row r="179" spans="1:2" x14ac:dyDescent="0.25">
      <c r="A179" t="s">
        <v>228</v>
      </c>
      <c r="B179" t="s">
        <v>390</v>
      </c>
    </row>
    <row r="180" spans="1:2" x14ac:dyDescent="0.25">
      <c r="A180" t="s">
        <v>146</v>
      </c>
      <c r="B180" t="s">
        <v>390</v>
      </c>
    </row>
    <row r="181" spans="1:2" x14ac:dyDescent="0.25">
      <c r="A181" t="s">
        <v>237</v>
      </c>
      <c r="B181" t="s">
        <v>390</v>
      </c>
    </row>
    <row r="182" spans="1:2" x14ac:dyDescent="0.25">
      <c r="A182" t="s">
        <v>229</v>
      </c>
      <c r="B182" t="s">
        <v>390</v>
      </c>
    </row>
    <row r="183" spans="1:2" x14ac:dyDescent="0.25">
      <c r="A183" t="s">
        <v>200</v>
      </c>
      <c r="B183" t="s">
        <v>390</v>
      </c>
    </row>
    <row r="184" spans="1:2" x14ac:dyDescent="0.25">
      <c r="A184" t="s">
        <v>201</v>
      </c>
      <c r="B184" t="s">
        <v>390</v>
      </c>
    </row>
    <row r="185" spans="1:2" x14ac:dyDescent="0.25">
      <c r="A185" t="s">
        <v>231</v>
      </c>
      <c r="B185" t="s">
        <v>390</v>
      </c>
    </row>
    <row r="186" spans="1:2" x14ac:dyDescent="0.25">
      <c r="A186" t="s">
        <v>173</v>
      </c>
      <c r="B186" t="s">
        <v>390</v>
      </c>
    </row>
    <row r="187" spans="1:2" x14ac:dyDescent="0.25">
      <c r="A187" t="s">
        <v>174</v>
      </c>
      <c r="B187" t="s">
        <v>390</v>
      </c>
    </row>
    <row r="188" spans="1:2" x14ac:dyDescent="0.25">
      <c r="A188" t="s">
        <v>176</v>
      </c>
      <c r="B188" t="s">
        <v>390</v>
      </c>
    </row>
    <row r="189" spans="1:2" x14ac:dyDescent="0.25">
      <c r="A189" t="s">
        <v>202</v>
      </c>
      <c r="B189" t="s">
        <v>390</v>
      </c>
    </row>
    <row r="190" spans="1:2" x14ac:dyDescent="0.25">
      <c r="A190" t="s">
        <v>177</v>
      </c>
      <c r="B190" t="s">
        <v>390</v>
      </c>
    </row>
    <row r="191" spans="1:2" x14ac:dyDescent="0.25">
      <c r="A191" t="s">
        <v>211</v>
      </c>
      <c r="B191" t="s">
        <v>390</v>
      </c>
    </row>
    <row r="192" spans="1:2" x14ac:dyDescent="0.25">
      <c r="A192" t="s">
        <v>178</v>
      </c>
      <c r="B192" t="s">
        <v>390</v>
      </c>
    </row>
    <row r="193" spans="1:2" x14ac:dyDescent="0.25">
      <c r="A193" t="s">
        <v>179</v>
      </c>
      <c r="B193" t="s">
        <v>390</v>
      </c>
    </row>
    <row r="194" spans="1:2" x14ac:dyDescent="0.25">
      <c r="A194" t="s">
        <v>180</v>
      </c>
      <c r="B194" t="s">
        <v>390</v>
      </c>
    </row>
    <row r="195" spans="1:2" x14ac:dyDescent="0.25">
      <c r="A195" t="s">
        <v>212</v>
      </c>
      <c r="B195" t="s">
        <v>390</v>
      </c>
    </row>
    <row r="196" spans="1:2" x14ac:dyDescent="0.25">
      <c r="A196" t="s">
        <v>204</v>
      </c>
      <c r="B196" t="s">
        <v>390</v>
      </c>
    </row>
    <row r="197" spans="1:2" x14ac:dyDescent="0.25">
      <c r="A197" t="s">
        <v>205</v>
      </c>
      <c r="B197" t="s">
        <v>390</v>
      </c>
    </row>
    <row r="198" spans="1:2" x14ac:dyDescent="0.25">
      <c r="A198" t="s">
        <v>181</v>
      </c>
      <c r="B198" t="s">
        <v>390</v>
      </c>
    </row>
    <row r="199" spans="1:2" x14ac:dyDescent="0.25">
      <c r="A199" t="s">
        <v>182</v>
      </c>
      <c r="B199" t="s">
        <v>390</v>
      </c>
    </row>
    <row r="200" spans="1:2" x14ac:dyDescent="0.25">
      <c r="A200" t="s">
        <v>183</v>
      </c>
      <c r="B200" t="s">
        <v>390</v>
      </c>
    </row>
    <row r="201" spans="1:2" x14ac:dyDescent="0.25">
      <c r="A201" t="s">
        <v>233</v>
      </c>
      <c r="B201" t="s">
        <v>390</v>
      </c>
    </row>
    <row r="202" spans="1:2" x14ac:dyDescent="0.25">
      <c r="A202" t="s">
        <v>206</v>
      </c>
      <c r="B202" t="s">
        <v>390</v>
      </c>
    </row>
    <row r="203" spans="1:2" x14ac:dyDescent="0.25">
      <c r="A203" t="s">
        <v>184</v>
      </c>
      <c r="B203" t="s">
        <v>390</v>
      </c>
    </row>
    <row r="204" spans="1:2" x14ac:dyDescent="0.25">
      <c r="A204" t="s">
        <v>189</v>
      </c>
      <c r="B204" t="s">
        <v>390</v>
      </c>
    </row>
    <row r="205" spans="1:2" x14ac:dyDescent="0.25">
      <c r="A205" t="s">
        <v>236</v>
      </c>
      <c r="B205" t="s">
        <v>390</v>
      </c>
    </row>
    <row r="206" spans="1:2" ht="11.25" customHeight="1" x14ac:dyDescent="0.25">
      <c r="A206" t="s">
        <v>185</v>
      </c>
      <c r="B206" t="s">
        <v>390</v>
      </c>
    </row>
    <row r="207" spans="1:2" x14ac:dyDescent="0.25">
      <c r="A207" t="s">
        <v>394</v>
      </c>
      <c r="B207" t="s">
        <v>388</v>
      </c>
    </row>
    <row r="208" spans="1:2" x14ac:dyDescent="0.25">
      <c r="A208" t="s">
        <v>391</v>
      </c>
      <c r="B208" t="s">
        <v>388</v>
      </c>
    </row>
    <row r="209" spans="1:2" x14ac:dyDescent="0.25">
      <c r="A209" t="s">
        <v>400</v>
      </c>
      <c r="B209" t="s">
        <v>388</v>
      </c>
    </row>
    <row r="210" spans="1:2" x14ac:dyDescent="0.25">
      <c r="A210" t="s">
        <v>395</v>
      </c>
      <c r="B210" t="s">
        <v>388</v>
      </c>
    </row>
    <row r="211" spans="1:2" x14ac:dyDescent="0.25">
      <c r="A211" t="s">
        <v>396</v>
      </c>
      <c r="B211" t="s">
        <v>388</v>
      </c>
    </row>
    <row r="212" spans="1:2" x14ac:dyDescent="0.25">
      <c r="A212" t="s">
        <v>402</v>
      </c>
      <c r="B212" t="s">
        <v>388</v>
      </c>
    </row>
    <row r="213" spans="1:2" x14ac:dyDescent="0.25">
      <c r="A213" t="s">
        <v>397</v>
      </c>
      <c r="B213" t="s">
        <v>388</v>
      </c>
    </row>
    <row r="214" spans="1:2" x14ac:dyDescent="0.25">
      <c r="A214" t="s">
        <v>403</v>
      </c>
      <c r="B214" t="s">
        <v>388</v>
      </c>
    </row>
    <row r="215" spans="1:2" x14ac:dyDescent="0.25">
      <c r="A215" t="s">
        <v>405</v>
      </c>
      <c r="B215" t="s">
        <v>388</v>
      </c>
    </row>
    <row r="216" spans="1:2" x14ac:dyDescent="0.25">
      <c r="A216" t="s">
        <v>392</v>
      </c>
      <c r="B216" t="s">
        <v>388</v>
      </c>
    </row>
    <row r="217" spans="1:2" x14ac:dyDescent="0.25">
      <c r="A217" t="s">
        <v>398</v>
      </c>
      <c r="B217" t="s">
        <v>388</v>
      </c>
    </row>
    <row r="218" spans="1:2" x14ac:dyDescent="0.25">
      <c r="A218" t="s">
        <v>404</v>
      </c>
      <c r="B218" t="s">
        <v>388</v>
      </c>
    </row>
    <row r="219" spans="1:2" x14ac:dyDescent="0.25">
      <c r="A219" t="s">
        <v>399</v>
      </c>
      <c r="B219" t="s">
        <v>388</v>
      </c>
    </row>
    <row r="220" spans="1:2" x14ac:dyDescent="0.25">
      <c r="A220" t="s">
        <v>406</v>
      </c>
      <c r="B220" t="s">
        <v>388</v>
      </c>
    </row>
    <row r="221" spans="1:2" x14ac:dyDescent="0.25">
      <c r="A221" t="s">
        <v>393</v>
      </c>
      <c r="B221" t="s">
        <v>388</v>
      </c>
    </row>
    <row r="222" spans="1:2" x14ac:dyDescent="0.25">
      <c r="A222" t="s">
        <v>377</v>
      </c>
      <c r="B222" t="s">
        <v>387</v>
      </c>
    </row>
    <row r="223" spans="1:2" x14ac:dyDescent="0.25">
      <c r="A223" t="s">
        <v>370</v>
      </c>
      <c r="B223" t="s">
        <v>387</v>
      </c>
    </row>
    <row r="224" spans="1:2" x14ac:dyDescent="0.25">
      <c r="A224" t="s">
        <v>362</v>
      </c>
      <c r="B224" t="s">
        <v>387</v>
      </c>
    </row>
    <row r="225" spans="1:2" x14ac:dyDescent="0.25">
      <c r="A225" t="s">
        <v>363</v>
      </c>
      <c r="B225" t="s">
        <v>387</v>
      </c>
    </row>
    <row r="226" spans="1:2" x14ac:dyDescent="0.25">
      <c r="A226" t="s">
        <v>364</v>
      </c>
      <c r="B226" t="s">
        <v>387</v>
      </c>
    </row>
    <row r="227" spans="1:2" x14ac:dyDescent="0.25">
      <c r="A227" t="s">
        <v>88</v>
      </c>
      <c r="B227" t="s">
        <v>387</v>
      </c>
    </row>
    <row r="228" spans="1:2" x14ac:dyDescent="0.25">
      <c r="A228" t="s">
        <v>378</v>
      </c>
      <c r="B228" t="s">
        <v>387</v>
      </c>
    </row>
    <row r="229" spans="1:2" x14ac:dyDescent="0.25">
      <c r="A229" t="s">
        <v>371</v>
      </c>
      <c r="B229" t="s">
        <v>387</v>
      </c>
    </row>
    <row r="230" spans="1:2" x14ac:dyDescent="0.25">
      <c r="A230" t="s">
        <v>365</v>
      </c>
      <c r="B230" t="s">
        <v>387</v>
      </c>
    </row>
    <row r="231" spans="1:2" x14ac:dyDescent="0.25">
      <c r="A231" t="s">
        <v>367</v>
      </c>
      <c r="B231" t="s">
        <v>387</v>
      </c>
    </row>
    <row r="232" spans="1:2" x14ac:dyDescent="0.25">
      <c r="A232" t="s">
        <v>366</v>
      </c>
      <c r="B232" t="s">
        <v>387</v>
      </c>
    </row>
    <row r="233" spans="1:2" x14ac:dyDescent="0.25">
      <c r="A233" t="s">
        <v>384</v>
      </c>
      <c r="B233" t="s">
        <v>387</v>
      </c>
    </row>
    <row r="234" spans="1:2" x14ac:dyDescent="0.25">
      <c r="A234" t="s">
        <v>368</v>
      </c>
      <c r="B234" t="s">
        <v>387</v>
      </c>
    </row>
    <row r="235" spans="1:2" x14ac:dyDescent="0.25">
      <c r="A235" t="s">
        <v>373</v>
      </c>
      <c r="B235" t="s">
        <v>387</v>
      </c>
    </row>
    <row r="236" spans="1:2" x14ac:dyDescent="0.25">
      <c r="A236" t="s">
        <v>372</v>
      </c>
      <c r="B236" t="s">
        <v>387</v>
      </c>
    </row>
    <row r="237" spans="1:2" x14ac:dyDescent="0.25">
      <c r="A237" t="s">
        <v>379</v>
      </c>
      <c r="B237" t="s">
        <v>387</v>
      </c>
    </row>
    <row r="238" spans="1:2" x14ac:dyDescent="0.25">
      <c r="A238" t="s">
        <v>374</v>
      </c>
      <c r="B238" t="s">
        <v>387</v>
      </c>
    </row>
    <row r="239" spans="1:2" x14ac:dyDescent="0.25">
      <c r="A239" t="s">
        <v>281</v>
      </c>
      <c r="B239" t="s">
        <v>387</v>
      </c>
    </row>
    <row r="240" spans="1:2" x14ac:dyDescent="0.25">
      <c r="A240" t="s">
        <v>380</v>
      </c>
      <c r="B240" t="s">
        <v>387</v>
      </c>
    </row>
    <row r="241" spans="1:2" x14ac:dyDescent="0.25">
      <c r="A241" t="s">
        <v>361</v>
      </c>
      <c r="B241" t="s">
        <v>387</v>
      </c>
    </row>
    <row r="242" spans="1:2" x14ac:dyDescent="0.25">
      <c r="A242" t="s">
        <v>381</v>
      </c>
      <c r="B242" t="s">
        <v>387</v>
      </c>
    </row>
    <row r="243" spans="1:2" x14ac:dyDescent="0.25">
      <c r="A243" t="s">
        <v>369</v>
      </c>
      <c r="B243" t="s">
        <v>387</v>
      </c>
    </row>
    <row r="244" spans="1:2" x14ac:dyDescent="0.25">
      <c r="A244" t="s">
        <v>375</v>
      </c>
      <c r="B244" t="s">
        <v>387</v>
      </c>
    </row>
    <row r="245" spans="1:2" x14ac:dyDescent="0.25">
      <c r="A245" t="s">
        <v>385</v>
      </c>
      <c r="B245" t="s">
        <v>387</v>
      </c>
    </row>
    <row r="246" spans="1:2" x14ac:dyDescent="0.25">
      <c r="A246" t="s">
        <v>376</v>
      </c>
      <c r="B246" t="s">
        <v>387</v>
      </c>
    </row>
    <row r="247" spans="1:2" x14ac:dyDescent="0.25">
      <c r="A247" t="s">
        <v>383</v>
      </c>
      <c r="B247" t="s">
        <v>387</v>
      </c>
    </row>
    <row r="248" spans="1:2" x14ac:dyDescent="0.25">
      <c r="A248" t="s">
        <v>382</v>
      </c>
      <c r="B248" t="s">
        <v>387</v>
      </c>
    </row>
    <row r="249" spans="1:2" x14ac:dyDescent="0.25">
      <c r="A249" t="s">
        <v>386</v>
      </c>
      <c r="B249" t="s">
        <v>387</v>
      </c>
    </row>
    <row r="250" spans="1:2" x14ac:dyDescent="0.25">
      <c r="A250" t="s">
        <v>407</v>
      </c>
      <c r="B250" t="s">
        <v>408</v>
      </c>
    </row>
    <row r="251" spans="1:2" x14ac:dyDescent="0.25">
      <c r="A251" t="s">
        <v>432</v>
      </c>
      <c r="B251" t="s">
        <v>408</v>
      </c>
    </row>
    <row r="252" spans="1:2" x14ac:dyDescent="0.25">
      <c r="A252" t="s">
        <v>433</v>
      </c>
      <c r="B252" t="s">
        <v>408</v>
      </c>
    </row>
    <row r="253" spans="1:2" x14ac:dyDescent="0.25">
      <c r="A253" t="s">
        <v>409</v>
      </c>
      <c r="B253" t="s">
        <v>408</v>
      </c>
    </row>
    <row r="254" spans="1:2" x14ac:dyDescent="0.25">
      <c r="A254" t="s">
        <v>430</v>
      </c>
      <c r="B254" t="s">
        <v>408</v>
      </c>
    </row>
    <row r="255" spans="1:2" x14ac:dyDescent="0.25">
      <c r="A255" t="s">
        <v>413</v>
      </c>
      <c r="B255" t="s">
        <v>408</v>
      </c>
    </row>
    <row r="256" spans="1:2" x14ac:dyDescent="0.25">
      <c r="A256" t="s">
        <v>414</v>
      </c>
      <c r="B256" t="s">
        <v>408</v>
      </c>
    </row>
    <row r="257" spans="1:2" x14ac:dyDescent="0.25">
      <c r="A257" t="s">
        <v>415</v>
      </c>
      <c r="B257" t="s">
        <v>408</v>
      </c>
    </row>
    <row r="258" spans="1:2" x14ac:dyDescent="0.25">
      <c r="A258" t="s">
        <v>428</v>
      </c>
      <c r="B258" t="s">
        <v>408</v>
      </c>
    </row>
    <row r="259" spans="1:2" x14ac:dyDescent="0.25">
      <c r="A259" t="s">
        <v>416</v>
      </c>
      <c r="B259" t="s">
        <v>408</v>
      </c>
    </row>
    <row r="260" spans="1:2" x14ac:dyDescent="0.25">
      <c r="A260" t="s">
        <v>417</v>
      </c>
      <c r="B260" t="s">
        <v>408</v>
      </c>
    </row>
    <row r="261" spans="1:2" x14ac:dyDescent="0.25">
      <c r="A261" t="s">
        <v>418</v>
      </c>
      <c r="B261" t="s">
        <v>408</v>
      </c>
    </row>
    <row r="262" spans="1:2" x14ac:dyDescent="0.25">
      <c r="A262" t="s">
        <v>419</v>
      </c>
      <c r="B262" t="s">
        <v>408</v>
      </c>
    </row>
    <row r="263" spans="1:2" x14ac:dyDescent="0.25">
      <c r="A263" t="s">
        <v>420</v>
      </c>
      <c r="B263" t="s">
        <v>408</v>
      </c>
    </row>
    <row r="264" spans="1:2" x14ac:dyDescent="0.25">
      <c r="A264" t="s">
        <v>421</v>
      </c>
      <c r="B264" t="s">
        <v>408</v>
      </c>
    </row>
    <row r="265" spans="1:2" x14ac:dyDescent="0.25">
      <c r="A265" t="s">
        <v>422</v>
      </c>
      <c r="B265" t="s">
        <v>408</v>
      </c>
    </row>
    <row r="266" spans="1:2" x14ac:dyDescent="0.25">
      <c r="A266" t="s">
        <v>423</v>
      </c>
      <c r="B266" t="s">
        <v>408</v>
      </c>
    </row>
    <row r="267" spans="1:2" x14ac:dyDescent="0.25">
      <c r="A267" t="s">
        <v>424</v>
      </c>
      <c r="B267" t="s">
        <v>408</v>
      </c>
    </row>
    <row r="268" spans="1:2" x14ac:dyDescent="0.25">
      <c r="A268" t="s">
        <v>425</v>
      </c>
      <c r="B268" t="s">
        <v>408</v>
      </c>
    </row>
    <row r="269" spans="1:2" x14ac:dyDescent="0.25">
      <c r="A269" t="s">
        <v>426</v>
      </c>
      <c r="B269" t="s">
        <v>408</v>
      </c>
    </row>
    <row r="270" spans="1:2" x14ac:dyDescent="0.25">
      <c r="A270" t="s">
        <v>427</v>
      </c>
      <c r="B270" t="s">
        <v>408</v>
      </c>
    </row>
    <row r="271" spans="1:2" x14ac:dyDescent="0.25">
      <c r="A271" t="s">
        <v>410</v>
      </c>
      <c r="B271" t="s">
        <v>408</v>
      </c>
    </row>
    <row r="272" spans="1:2" x14ac:dyDescent="0.25">
      <c r="A272" t="s">
        <v>434</v>
      </c>
      <c r="B272" t="s">
        <v>408</v>
      </c>
    </row>
    <row r="273" spans="1:2" x14ac:dyDescent="0.25">
      <c r="A273" t="s">
        <v>429</v>
      </c>
      <c r="B273" t="s">
        <v>408</v>
      </c>
    </row>
    <row r="274" spans="1:2" x14ac:dyDescent="0.25">
      <c r="A274" t="s">
        <v>411</v>
      </c>
      <c r="B274" t="s">
        <v>408</v>
      </c>
    </row>
    <row r="275" spans="1:2" x14ac:dyDescent="0.25">
      <c r="A275" t="s">
        <v>412</v>
      </c>
      <c r="B275" t="s">
        <v>408</v>
      </c>
    </row>
    <row r="276" spans="1:2" x14ac:dyDescent="0.25">
      <c r="A276" t="s">
        <v>431</v>
      </c>
      <c r="B276" t="s">
        <v>408</v>
      </c>
    </row>
    <row r="277" spans="1:2" x14ac:dyDescent="0.25">
      <c r="A277" t="s">
        <v>186</v>
      </c>
      <c r="B277" t="s">
        <v>435</v>
      </c>
    </row>
    <row r="278" spans="1:2" x14ac:dyDescent="0.25">
      <c r="A278" t="s">
        <v>436</v>
      </c>
      <c r="B278" t="s">
        <v>435</v>
      </c>
    </row>
    <row r="279" spans="1:2" x14ac:dyDescent="0.25">
      <c r="A279" t="s">
        <v>437</v>
      </c>
      <c r="B279" t="s">
        <v>435</v>
      </c>
    </row>
  </sheetData>
  <sortState ref="A109:B276">
    <sortCondition ref="B109:B276"/>
    <sortCondition ref="A109:A276"/>
  </sortState>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34</vt:i4>
      </vt:variant>
    </vt:vector>
  </HeadingPairs>
  <TitlesOfParts>
    <vt:vector size="40" baseType="lpstr">
      <vt:lpstr>Instructions</vt:lpstr>
      <vt:lpstr>Print Sheet</vt:lpstr>
      <vt:lpstr>Roster Selection</vt:lpstr>
      <vt:lpstr>Assets</vt:lpstr>
      <vt:lpstr>Custom Gladiators</vt:lpstr>
      <vt:lpstr>Reference</vt:lpstr>
      <vt:lpstr>Assets_Arena_Points_Spent</vt:lpstr>
      <vt:lpstr>Custom_Gladiator_Data</vt:lpstr>
      <vt:lpstr>Info_Asset_Data</vt:lpstr>
      <vt:lpstr>Info_Asset_List</vt:lpstr>
      <vt:lpstr>Info_Asset_Roster</vt:lpstr>
      <vt:lpstr>Info_Die_Type_Values</vt:lpstr>
      <vt:lpstr>Info_Die_Types_Conversion</vt:lpstr>
      <vt:lpstr>Info_Die_Types_Data</vt:lpstr>
      <vt:lpstr>Info_Edges_List</vt:lpstr>
      <vt:lpstr>Info_Gladiator_Data</vt:lpstr>
      <vt:lpstr>Info_Gladiator_Headers</vt:lpstr>
      <vt:lpstr>Info_Gladiator_List</vt:lpstr>
      <vt:lpstr>Info_Injury_Status</vt:lpstr>
      <vt:lpstr>Info_League_Data</vt:lpstr>
      <vt:lpstr>Info_LeagueType_List</vt:lpstr>
      <vt:lpstr>Info_Roster_Values</vt:lpstr>
      <vt:lpstr>Info_Roster_Values_Labels</vt:lpstr>
      <vt:lpstr>Info_Team_Type</vt:lpstr>
      <vt:lpstr>Info_Type</vt:lpstr>
      <vt:lpstr>Info_Type_Data</vt:lpstr>
      <vt:lpstr>'Print Sheet'!Print_Area</vt:lpstr>
      <vt:lpstr>'Print Sheet'!Print_Titles</vt:lpstr>
      <vt:lpstr>RS_BaseCelebrity</vt:lpstr>
      <vt:lpstr>RS_CelebrityCost</vt:lpstr>
      <vt:lpstr>RS_League</vt:lpstr>
      <vt:lpstr>RS_League_Type</vt:lpstr>
      <vt:lpstr>RS_ModCelebrity</vt:lpstr>
      <vt:lpstr>RS_Player</vt:lpstr>
      <vt:lpstr>RS_Roster</vt:lpstr>
      <vt:lpstr>RS_Roster_Position</vt:lpstr>
      <vt:lpstr>RS_Team_Name</vt:lpstr>
      <vt:lpstr>RS_Team_Type</vt:lpstr>
      <vt:lpstr>RS_Value</vt:lpstr>
      <vt:lpstr>RS_Value_Allowed</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Page</dc:creator>
  <cp:lastModifiedBy>Paul Page</cp:lastModifiedBy>
  <cp:lastPrinted>2014-10-16T12:30:23Z</cp:lastPrinted>
  <dcterms:created xsi:type="dcterms:W3CDTF">2014-02-22T15:31:30Z</dcterms:created>
  <dcterms:modified xsi:type="dcterms:W3CDTF">2014-10-16T12:30:37Z</dcterms:modified>
</cp:coreProperties>
</file>