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jamin Hinnum\Google Drive\RPG\Forbidden Lands\"/>
    </mc:Choice>
  </mc:AlternateContent>
  <xr:revisionPtr revIDLastSave="0" documentId="13_ncr:1_{CE998273-D7B6-4893-A3DE-3E2D867CB8DF}" xr6:coauthVersionLast="40" xr6:coauthVersionMax="40" xr10:uidLastSave="{00000000-0000-0000-0000-000000000000}"/>
  <bookViews>
    <workbookView xWindow="0" yWindow="0" windowWidth="25200" windowHeight="11775" tabRatio="805" xr2:uid="{231402E8-265C-4892-9B7F-FD4E19F31AF3}"/>
  </bookViews>
  <sheets>
    <sheet name="Legend Generator" sheetId="14" r:id="rId1"/>
    <sheet name="Legend" sheetId="1" r:id="rId2"/>
    <sheet name="A LONG TIME AGO" sheetId="2" r:id="rId3"/>
    <sheet name="There was a" sheetId="3" r:id="rId4"/>
    <sheet name="who sought a" sheetId="4" r:id="rId5"/>
    <sheet name="because of" sheetId="5" r:id="rId6"/>
    <sheet name="and traveled to" sheetId="6" r:id="rId7"/>
    <sheet name="located" sheetId="7" r:id="rId8"/>
    <sheet name="in" sheetId="8" r:id="rId9"/>
    <sheet name="direction" sheetId="9" r:id="rId10"/>
    <sheet name="outcome" sheetId="10" r:id="rId11"/>
    <sheet name="treasure" sheetId="11" r:id="rId12"/>
    <sheet name="danger" sheetId="12" r:id="rId13"/>
  </sheets>
  <definedNames>
    <definedName name="Located">Table9[#All]</definedName>
    <definedName name="MonsterRoll">danger!$F$28</definedName>
    <definedName name="number_of_demons">danger!$C$15</definedName>
    <definedName name="Pronoun">Table12[#All]</definedName>
    <definedName name="ToBe">Legend!$F$3</definedName>
    <definedName name="Unit">Table3[]</definedName>
    <definedName name="Was">Table13[#All]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1" l="1"/>
  <c r="F28" i="12" l="1"/>
  <c r="C12" i="12" s="1"/>
  <c r="A15" i="12"/>
  <c r="C15" i="12" s="1"/>
  <c r="E11" i="1"/>
  <c r="A11" i="1"/>
  <c r="D9" i="1"/>
  <c r="B3" i="11"/>
  <c r="B4" i="11"/>
  <c r="B5" i="11"/>
  <c r="B6" i="11"/>
  <c r="B7" i="11"/>
  <c r="B8" i="11"/>
  <c r="B9" i="11"/>
  <c r="B10" i="11"/>
  <c r="B11" i="11"/>
  <c r="B2" i="11"/>
  <c r="A10" i="1"/>
  <c r="C10" i="1" s="1"/>
  <c r="G10" i="1" s="1"/>
  <c r="B5" i="10"/>
  <c r="B7" i="10"/>
  <c r="B10" i="10"/>
  <c r="B11" i="10"/>
  <c r="A9" i="1"/>
  <c r="A8" i="1"/>
  <c r="C8" i="1" s="1"/>
  <c r="C11" i="1" l="1"/>
  <c r="C13" i="12"/>
  <c r="D3" i="1"/>
  <c r="D4" i="1"/>
  <c r="D5" i="1"/>
  <c r="G8" i="1"/>
  <c r="K13" i="3"/>
  <c r="K10" i="3"/>
  <c r="I3" i="3"/>
  <c r="H3" i="3" s="1"/>
  <c r="I4" i="3"/>
  <c r="H4" i="3" s="1"/>
  <c r="I5" i="3"/>
  <c r="H5" i="3" s="1"/>
  <c r="I6" i="3"/>
  <c r="H6" i="3" s="1"/>
  <c r="I7" i="3"/>
  <c r="H7" i="3" s="1"/>
  <c r="I8" i="3"/>
  <c r="H8" i="3" s="1"/>
  <c r="I9" i="3"/>
  <c r="H9" i="3" s="1"/>
  <c r="H10" i="3"/>
  <c r="H11" i="3"/>
  <c r="I12" i="3"/>
  <c r="H12" i="3" s="1"/>
  <c r="I13" i="3"/>
  <c r="H13" i="3" s="1"/>
  <c r="I14" i="3"/>
  <c r="H14" i="3" s="1"/>
  <c r="I15" i="3"/>
  <c r="H15" i="3" s="1"/>
  <c r="I16" i="3"/>
  <c r="H16" i="3" s="1"/>
  <c r="I17" i="3"/>
  <c r="H17" i="3" s="1"/>
  <c r="H18" i="3"/>
  <c r="H19" i="3"/>
  <c r="H20" i="3"/>
  <c r="H21" i="3"/>
  <c r="H22" i="3"/>
  <c r="H23" i="3"/>
  <c r="I2" i="3"/>
  <c r="H2" i="3" s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" i="3"/>
  <c r="A7" i="1"/>
  <c r="C7" i="1" s="1"/>
  <c r="G7" i="1" s="1"/>
  <c r="A6" i="1"/>
  <c r="C6" i="1" s="1"/>
  <c r="G6" i="1" s="1"/>
  <c r="F3" i="6"/>
  <c r="F4" i="6"/>
  <c r="F5" i="6"/>
  <c r="F6" i="6"/>
  <c r="F7" i="6"/>
  <c r="F8" i="6"/>
  <c r="F9" i="6"/>
  <c r="F10" i="6"/>
  <c r="F11" i="6"/>
  <c r="F2" i="6"/>
  <c r="A5" i="1"/>
  <c r="C5" i="1" s="1"/>
  <c r="G5" i="1" s="1"/>
  <c r="D2" i="1"/>
  <c r="A4" i="1"/>
  <c r="C4" i="1" s="1"/>
  <c r="A3" i="1"/>
  <c r="C3" i="1" s="1"/>
  <c r="E2" i="1"/>
  <c r="E23" i="3"/>
  <c r="A2" i="1"/>
  <c r="B2" i="1" s="1"/>
  <c r="B2" i="2"/>
  <c r="A9" i="2"/>
  <c r="B9" i="2" s="1"/>
  <c r="A8" i="2"/>
  <c r="A14" i="2" s="1"/>
  <c r="A4" i="2"/>
  <c r="A5" i="2" s="1"/>
  <c r="A6" i="2" s="1"/>
  <c r="A7" i="2" s="1"/>
  <c r="B7" i="2" s="1"/>
  <c r="A3" i="2"/>
  <c r="B3" i="2" s="1"/>
  <c r="A1" i="1"/>
  <c r="G11" i="1" l="1"/>
  <c r="F2" i="1"/>
  <c r="G4" i="1"/>
  <c r="G3" i="1"/>
  <c r="C2" i="1"/>
  <c r="G2" i="1" s="1"/>
  <c r="A20" i="2"/>
  <c r="B14" i="2"/>
  <c r="A15" i="2"/>
  <c r="B8" i="2"/>
  <c r="B4" i="2"/>
  <c r="A10" i="2"/>
  <c r="B6" i="2"/>
  <c r="B5" i="2"/>
  <c r="B9" i="1" l="1"/>
  <c r="F3" i="1"/>
  <c r="C12" i="10" s="1"/>
  <c r="B12" i="10" s="1"/>
  <c r="F4" i="1"/>
  <c r="D6" i="10" s="1"/>
  <c r="B6" i="10" s="1"/>
  <c r="B15" i="2"/>
  <c r="A16" i="2"/>
  <c r="A11" i="2"/>
  <c r="B10" i="2"/>
  <c r="A26" i="2"/>
  <c r="B20" i="2"/>
  <c r="A21" i="2"/>
  <c r="C2" i="10" l="1"/>
  <c r="B2" i="10" s="1"/>
  <c r="C3" i="10"/>
  <c r="B3" i="10" s="1"/>
  <c r="C8" i="10"/>
  <c r="B8" i="10" s="1"/>
  <c r="C4" i="10"/>
  <c r="B4" i="10" s="1"/>
  <c r="C9" i="10"/>
  <c r="B9" i="10" s="1"/>
  <c r="A22" i="2"/>
  <c r="B21" i="2"/>
  <c r="A12" i="2"/>
  <c r="B11" i="2"/>
  <c r="B16" i="2"/>
  <c r="A17" i="2"/>
  <c r="B26" i="2"/>
  <c r="A27" i="2"/>
  <c r="A32" i="2"/>
  <c r="C9" i="1" l="1"/>
  <c r="G9" i="1" s="1"/>
  <c r="A28" i="2"/>
  <c r="B27" i="2"/>
  <c r="A13" i="2"/>
  <c r="B13" i="2" s="1"/>
  <c r="B12" i="2"/>
  <c r="A18" i="2"/>
  <c r="B17" i="2"/>
  <c r="A33" i="2"/>
  <c r="B32" i="2"/>
  <c r="A23" i="2"/>
  <c r="B22" i="2"/>
  <c r="A34" i="2" l="1"/>
  <c r="B33" i="2"/>
  <c r="A24" i="2"/>
  <c r="B23" i="2"/>
  <c r="A19" i="2"/>
  <c r="B19" i="2" s="1"/>
  <c r="B18" i="2"/>
  <c r="A29" i="2"/>
  <c r="B28" i="2"/>
  <c r="A35" i="2" l="1"/>
  <c r="B34" i="2"/>
  <c r="A30" i="2"/>
  <c r="B29" i="2"/>
  <c r="A25" i="2"/>
  <c r="B25" i="2" s="1"/>
  <c r="B24" i="2"/>
  <c r="A36" i="2" l="1"/>
  <c r="B35" i="2"/>
  <c r="A31" i="2"/>
  <c r="B31" i="2" s="1"/>
  <c r="B30" i="2"/>
  <c r="A37" i="2" l="1"/>
  <c r="B37" i="2" s="1"/>
  <c r="C1" i="1" s="1"/>
  <c r="G1" i="1" s="1"/>
  <c r="B15" i="1" s="1"/>
  <c r="B2" i="14" s="1"/>
  <c r="B36" i="2"/>
</calcChain>
</file>

<file path=xl/sharedStrings.xml><?xml version="1.0" encoding="utf-8"?>
<sst xmlns="http://schemas.openxmlformats.org/spreadsheetml/2006/main" count="281" uniqueCount="217">
  <si>
    <t>Column1</t>
  </si>
  <si>
    <t>Column2</t>
  </si>
  <si>
    <t>d66</t>
  </si>
  <si>
    <t>Text</t>
  </si>
  <si>
    <t>A long time  ago</t>
  </si>
  <si>
    <t>Bloodthirsty</t>
  </si>
  <si>
    <t>Elf</t>
  </si>
  <si>
    <t>Vengeful</t>
  </si>
  <si>
    <t>Dwarf</t>
  </si>
  <si>
    <t>Greedy</t>
  </si>
  <si>
    <t>Peddler</t>
  </si>
  <si>
    <t>Smith</t>
  </si>
  <si>
    <t>Ingenious</t>
  </si>
  <si>
    <t>Farmer</t>
  </si>
  <si>
    <t>Enterprising</t>
  </si>
  <si>
    <t>Apprentice</t>
  </si>
  <si>
    <t>Kind</t>
  </si>
  <si>
    <t>Druid</t>
  </si>
  <si>
    <t>Perseverant</t>
  </si>
  <si>
    <t>Shepherd</t>
  </si>
  <si>
    <t>Treacherous</t>
  </si>
  <si>
    <t>Moral</t>
  </si>
  <si>
    <t>Skilled</t>
  </si>
  <si>
    <t>Rider</t>
  </si>
  <si>
    <t>Stingy</t>
  </si>
  <si>
    <t>Vain</t>
  </si>
  <si>
    <t>Priest</t>
  </si>
  <si>
    <t>Wise</t>
  </si>
  <si>
    <t>Sorcerer</t>
  </si>
  <si>
    <t>Beautiful</t>
  </si>
  <si>
    <t>Honorable</t>
  </si>
  <si>
    <t>Warrior</t>
  </si>
  <si>
    <t>Jealous</t>
  </si>
  <si>
    <t>Lord</t>
  </si>
  <si>
    <t>Cruel</t>
  </si>
  <si>
    <t>Prince</t>
  </si>
  <si>
    <t>Determined</t>
  </si>
  <si>
    <t>Princess</t>
  </si>
  <si>
    <t>Cunning</t>
  </si>
  <si>
    <t>Queen</t>
  </si>
  <si>
    <t>Scared</t>
  </si>
  <si>
    <t>King</t>
  </si>
  <si>
    <t>Evil</t>
  </si>
  <si>
    <t>Unhappy in love</t>
  </si>
  <si>
    <t>Raven Sister</t>
  </si>
  <si>
    <t>Rust Brother</t>
  </si>
  <si>
    <t>Treasure Hunter</t>
  </si>
  <si>
    <t>Robber Chieftain</t>
  </si>
  <si>
    <t>Unit of Soldiers</t>
  </si>
  <si>
    <t>Cult</t>
  </si>
  <si>
    <t>Village</t>
  </si>
  <si>
    <t>Band of Robbers</t>
  </si>
  <si>
    <t>Cabal</t>
  </si>
  <si>
    <t>Monster</t>
  </si>
  <si>
    <t>a weapon</t>
  </si>
  <si>
    <t>a love</t>
  </si>
  <si>
    <t>a friend in need</t>
  </si>
  <si>
    <t>an enemy</t>
  </si>
  <si>
    <t>a treasure</t>
  </si>
  <si>
    <t>a map</t>
  </si>
  <si>
    <t>a family member</t>
  </si>
  <si>
    <t>an artifact</t>
  </si>
  <si>
    <t>a monster</t>
  </si>
  <si>
    <t>because of</t>
  </si>
  <si>
    <t>Love</t>
  </si>
  <si>
    <t>Friendship</t>
  </si>
  <si>
    <t>Duty</t>
  </si>
  <si>
    <t>War</t>
  </si>
  <si>
    <t>Honor</t>
  </si>
  <si>
    <t>Insanity</t>
  </si>
  <si>
    <t>Dreams</t>
  </si>
  <si>
    <t>Greed</t>
  </si>
  <si>
    <t>a promise</t>
  </si>
  <si>
    <t>a prophecy</t>
  </si>
  <si>
    <t>a bet</t>
  </si>
  <si>
    <t>and traveled to</t>
  </si>
  <si>
    <t xml:space="preserve">a ruin </t>
  </si>
  <si>
    <t xml:space="preserve">a farm </t>
  </si>
  <si>
    <t xml:space="preserve">a grave </t>
  </si>
  <si>
    <t xml:space="preserve">a tower </t>
  </si>
  <si>
    <t xml:space="preserve">a castle </t>
  </si>
  <si>
    <t xml:space="preserve">a village </t>
  </si>
  <si>
    <t xml:space="preserve">a cave </t>
  </si>
  <si>
    <t xml:space="preserve">a hill </t>
  </si>
  <si>
    <t xml:space="preserve">a tree </t>
  </si>
  <si>
    <t>a water source</t>
  </si>
  <si>
    <t>located</t>
  </si>
  <si>
    <t>Here</t>
  </si>
  <si>
    <t>Close by</t>
  </si>
  <si>
    <t>A day’s march away</t>
  </si>
  <si>
    <t>A few days off</t>
  </si>
  <si>
    <t>Far away</t>
  </si>
  <si>
    <t>On the other side of the Forbidden Lands</t>
  </si>
  <si>
    <t>who sought</t>
  </si>
  <si>
    <t xml:space="preserve">. </t>
  </si>
  <si>
    <t>Die</t>
  </si>
  <si>
    <t>Gender</t>
  </si>
  <si>
    <t>he</t>
  </si>
  <si>
    <t>she</t>
  </si>
  <si>
    <t>they</t>
  </si>
  <si>
    <t>Die2</t>
  </si>
  <si>
    <t>was</t>
  </si>
  <si>
    <t>were</t>
  </si>
  <si>
    <t>his</t>
  </si>
  <si>
    <t>her</t>
  </si>
  <si>
    <t>their</t>
  </si>
  <si>
    <t>Pronoun</t>
  </si>
  <si>
    <t>Owner</t>
  </si>
  <si>
    <t>Was</t>
  </si>
  <si>
    <t>in the direction of</t>
  </si>
  <si>
    <t>North</t>
  </si>
  <si>
    <t>North-East</t>
  </si>
  <si>
    <t>East</t>
  </si>
  <si>
    <t>South-East</t>
  </si>
  <si>
    <t>South</t>
  </si>
  <si>
    <t>South-West</t>
  </si>
  <si>
    <t>West</t>
  </si>
  <si>
    <t>North-West</t>
  </si>
  <si>
    <t>starved</t>
  </si>
  <si>
    <t>took</t>
  </si>
  <si>
    <t>died</t>
  </si>
  <si>
    <t>came</t>
  </si>
  <si>
    <t>still</t>
  </si>
  <si>
    <t>betrayed</t>
  </si>
  <si>
    <t>murdered</t>
  </si>
  <si>
    <t>never seen again</t>
  </si>
  <si>
    <t>to death</t>
  </si>
  <si>
    <t>in battle</t>
  </si>
  <si>
    <t>enchanted</t>
  </si>
  <si>
    <t>possessed</t>
  </si>
  <si>
    <t>back changed</t>
  </si>
  <si>
    <t>searches</t>
  </si>
  <si>
    <t>Column3</t>
  </si>
  <si>
    <t>Column4</t>
  </si>
  <si>
    <t>and that at the location there</t>
  </si>
  <si>
    <t>Gold, lots of gold</t>
  </si>
  <si>
    <t>A powerful artifact</t>
  </si>
  <si>
    <t>A suit of armor</t>
  </si>
  <si>
    <t>A weapon</t>
  </si>
  <si>
    <t>An invaluable book</t>
  </si>
  <si>
    <t>A large treasure</t>
  </si>
  <si>
    <t>A lost war chest</t>
  </si>
  <si>
    <t>The remains of an important person</t>
  </si>
  <si>
    <t>A dwarven artifact</t>
  </si>
  <si>
    <t>An elven ruby</t>
  </si>
  <si>
    <t>is</t>
  </si>
  <si>
    <t>are</t>
  </si>
  <si>
    <t xml:space="preserve">, </t>
  </si>
  <si>
    <t>but also</t>
  </si>
  <si>
    <t>Aggressive</t>
  </si>
  <si>
    <t>Wolfkin</t>
  </si>
  <si>
    <t>Orcs</t>
  </si>
  <si>
    <t>Horrible</t>
  </si>
  <si>
    <t>Ghosts</t>
  </si>
  <si>
    <t>Hungry</t>
  </si>
  <si>
    <t>Saurians</t>
  </si>
  <si>
    <t>Watchful</t>
  </si>
  <si>
    <t>Starved</t>
  </si>
  <si>
    <t>Undead</t>
  </si>
  <si>
    <t>Robbers</t>
  </si>
  <si>
    <t>Insane</t>
  </si>
  <si>
    <t>Goblins</t>
  </si>
  <si>
    <t>Murderous</t>
  </si>
  <si>
    <t>Ogres</t>
  </si>
  <si>
    <t>Manic</t>
  </si>
  <si>
    <t>Hunting</t>
  </si>
  <si>
    <t>Iron Guards</t>
  </si>
  <si>
    <t>Slave Traders</t>
  </si>
  <si>
    <t>Number of demons</t>
  </si>
  <si>
    <t>Strangling Vine</t>
  </si>
  <si>
    <t>Gray Bear</t>
  </si>
  <si>
    <t xml:space="preserve">Nightwarg </t>
  </si>
  <si>
    <t xml:space="preserve">Ghost </t>
  </si>
  <si>
    <t xml:space="preserve">Ghoul </t>
  </si>
  <si>
    <t xml:space="preserve">Skeleton </t>
  </si>
  <si>
    <t>Restless Dead</t>
  </si>
  <si>
    <t xml:space="preserve">Wyvern </t>
  </si>
  <si>
    <t xml:space="preserve">Harpies </t>
  </si>
  <si>
    <t xml:space="preserve">Minotaur </t>
  </si>
  <si>
    <t xml:space="preserve">Ent </t>
  </si>
  <si>
    <t>Abyss Worm</t>
  </si>
  <si>
    <t>Giant Squid</t>
  </si>
  <si>
    <t>Sea Serpent</t>
  </si>
  <si>
    <t xml:space="preserve">Troll </t>
  </si>
  <si>
    <t>Death Knight</t>
  </si>
  <si>
    <t xml:space="preserve">Insectoids </t>
  </si>
  <si>
    <t xml:space="preserve">Bloodling </t>
  </si>
  <si>
    <t xml:space="preserve">Manticore </t>
  </si>
  <si>
    <t xml:space="preserve">Gryphon </t>
  </si>
  <si>
    <t xml:space="preserve">Giant </t>
  </si>
  <si>
    <t xml:space="preserve">Hydra </t>
  </si>
  <si>
    <t xml:space="preserve">Demon </t>
  </si>
  <si>
    <t xml:space="preserve">Drakewyrm </t>
  </si>
  <si>
    <t xml:space="preserve">Dragon </t>
  </si>
  <si>
    <t>before the Shift more than thousand years ago</t>
  </si>
  <si>
    <t>before the Blood Mist</t>
  </si>
  <si>
    <t>during the Alder Wars</t>
  </si>
  <si>
    <t>in the age of the Blood Mist</t>
  </si>
  <si>
    <t>The content is based on the roleplaying game Forbidden Lands by Free League Publishing and can be purchased from http://frialigan.se/en/games/forbidden-lands/</t>
  </si>
  <si>
    <t>The font used can be found and installed from the internet: https://www.google.com/search?q=IM+FELL+Great+Primer+Italic</t>
  </si>
  <si>
    <t>an alliance</t>
  </si>
  <si>
    <t>curiosity</t>
  </si>
  <si>
    <t>despair</t>
  </si>
  <si>
    <t>a tomb</t>
  </si>
  <si>
    <t>a stronghold</t>
  </si>
  <si>
    <t xml:space="preserve">in some ruins </t>
  </si>
  <si>
    <t xml:space="preserve">in the marshlands </t>
  </si>
  <si>
    <t xml:space="preserve">in a quagmire </t>
  </si>
  <si>
    <t xml:space="preserve">on the plains </t>
  </si>
  <si>
    <t xml:space="preserve">in a forest </t>
  </si>
  <si>
    <t xml:space="preserve">in some hills </t>
  </si>
  <si>
    <t>in the dark forest</t>
  </si>
  <si>
    <t xml:space="preserve">near a lake </t>
  </si>
  <si>
    <t xml:space="preserve">in the mountains </t>
  </si>
  <si>
    <t xml:space="preserve"> </t>
  </si>
  <si>
    <t>cursed</t>
  </si>
  <si>
    <t>A source of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</si>
</sst>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6"/>
      <color theme="1"/>
      <name val="IM FELL Great Primer"/>
    </font>
    <font>
      <i/>
      <sz val="18"/>
      <color theme="1"/>
      <name val="IM FELL Great Primer"/>
    </font>
    <font>
      <sz val="11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49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152400</xdr:rowOff>
    </xdr:from>
    <xdr:to>
      <xdr:col>2</xdr:col>
      <xdr:colOff>277050</xdr:colOff>
      <xdr:row>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1651E0-6CB9-48BD-A2FA-F58DDD280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3944175" cy="4981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FE3E22-3784-46BC-95D8-D60BC3B9E0D2}" name="Table1" displayName="Table1" ref="D1:E5" totalsRowShown="0">
  <autoFilter ref="D1:E5" xr:uid="{8B65ABBD-4723-49A8-93CA-19800F9E78E5}"/>
  <tableColumns count="2">
    <tableColumn id="1" xr3:uid="{545FC9BF-C234-4E71-BB69-BACA063AA637}" name="d66"/>
    <tableColumn id="2" xr3:uid="{C75C50C5-B0DF-4565-A466-D88531B636B3}" name="Text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5E40A12-88A2-4D82-9B05-C6D274145761}" name="Desire" displayName="Desire" ref="A1:B11" totalsRowShown="0">
  <autoFilter ref="A1:B11" xr:uid="{0724B9CD-C602-4B28-A1EE-D6D4A4BE8592}"/>
  <tableColumns count="2">
    <tableColumn id="1" xr3:uid="{C6BF4209-01F1-4138-8EC2-0644942399D6}" name="Column1"/>
    <tableColumn id="2" xr3:uid="{329B68F1-73EF-46A9-83A6-2BFEDB50B4F5}" name="Column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8B625E3-84B6-4CCD-BA83-1CFC7A79F679}" name="Reason" displayName="Reason" ref="A1:B14" totalsRowShown="0">
  <autoFilter ref="A1:B14" xr:uid="{461E6159-1556-4CAF-B989-E0C32740BA97}"/>
  <tableColumns count="2">
    <tableColumn id="1" xr3:uid="{3F800CF3-9763-438F-81BA-A359D6ECDA0D}" name="Column1"/>
    <tableColumn id="2" xr3:uid="{9581EBB7-D05A-4915-B594-3E1B14D4B3B7}" name="Column2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409B58-781B-42BC-AB53-9473115F0433}" name="Location" displayName="Location" ref="A1:B13" totalsRowShown="0">
  <autoFilter ref="A1:B13" xr:uid="{D487D77B-E888-47A3-8C05-22FC68F4D2CA}"/>
  <tableColumns count="2">
    <tableColumn id="1" xr3:uid="{09A489A1-CF99-4D71-953A-6CD735E83CF5}" name="Column1"/>
    <tableColumn id="2" xr3:uid="{3B12EEA6-17C6-4DFE-8F49-A97EA7D68FA9}" name="Column2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D0360E8-0003-434E-AA7C-9EA3D6215790}" name="Table9" displayName="Table9" ref="A1:B7" totalsRowShown="0">
  <autoFilter ref="A1:B7" xr:uid="{17E9B076-90C1-4C66-8140-0B40552627ED}"/>
  <tableColumns count="2">
    <tableColumn id="1" xr3:uid="{6E3372C9-C46E-49C7-B2C2-2E3816732CA9}" name="Column1"/>
    <tableColumn id="2" xr3:uid="{96001F26-13DF-4D76-B133-E920F76EB1A2}" name="Column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3615AE5-7BB3-4455-B8D9-7DD2FD092E1A}" name="In" displayName="In" ref="A1:B10" totalsRowShown="0">
  <autoFilter ref="A1:B10" xr:uid="{5C0D6206-C50B-4E5B-B77B-EB554EAC7C0E}"/>
  <tableColumns count="2">
    <tableColumn id="1" xr3:uid="{A88E05DF-07CC-4A10-A7E4-318E1733D64F}" name="Column1"/>
    <tableColumn id="2" xr3:uid="{96D17AE7-9A38-400F-9083-85F8367B527C}" name="Column2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3694BE1-C047-472C-806E-DCED9CD065B7}" name="Direction" displayName="Direction" ref="A1:B9" totalsRowShown="0">
  <autoFilter ref="A1:B9" xr:uid="{C098C957-13BA-40C1-A75C-625DECFF2E75}"/>
  <tableColumns count="2">
    <tableColumn id="1" xr3:uid="{E7D5F165-31EF-4FF9-AF0B-EF70F5C55B4F}" name="Column1"/>
    <tableColumn id="2" xr3:uid="{B7337190-5054-4781-AEC5-6DD036051C8C}" name="Column2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F13247D-2326-40B5-AA98-604A80381EC8}" name="Outcome" displayName="Outcome" ref="A1:D12" totalsRowShown="0">
  <autoFilter ref="A1:D12" xr:uid="{C10E7E96-2740-4FA9-BEC3-248DE4E65198}"/>
  <tableColumns count="4">
    <tableColumn id="1" xr3:uid="{F0649F28-E067-4A7F-9BAF-453CA8B42C6C}" name="Column1"/>
    <tableColumn id="2" xr3:uid="{9890F537-029D-4562-B5B1-A1AEBB69EFE9}" name="Column2">
      <calculatedColumnFormula>C2&amp;" "&amp;D2</calculatedColumnFormula>
    </tableColumn>
    <tableColumn id="3" xr3:uid="{9CFD679E-C61F-4A64-A63C-99D2FDBF8E53}" name="Column3"/>
    <tableColumn id="4" xr3:uid="{CE388E88-3811-4F53-AEB0-954DCAFD14C0}" name="Column4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7EE83F5-0729-4B38-A0DD-1C5079799FBA}" name="Treasure" displayName="Treasure" ref="A1:D12" totalsRowShown="0">
  <autoFilter ref="A1:D12" xr:uid="{5C843B68-10F0-400A-875C-2AB50ABACE34}"/>
  <tableColumns count="4">
    <tableColumn id="1" xr3:uid="{F85946BB-1479-4645-B97E-FE10CA557656}" name="Column1"/>
    <tableColumn id="2" xr3:uid="{1654ECB6-822E-4938-973F-D52278986558}" name="Column2">
      <calculatedColumnFormula>C2&amp;" "&amp;LOWER(D2)</calculatedColumnFormula>
    </tableColumn>
    <tableColumn id="3" xr3:uid="{052A2C29-2C65-420D-8D2D-8932C8D83A85}" name="Column3"/>
    <tableColumn id="4" xr3:uid="{B4886C5B-51E6-4DA9-AD26-FAB466DACEB5}" name="Column4"/>
  </tableColumns>
  <tableStyleInfo name="TableStyleLight1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D445EEE-C23B-4F6C-9AA0-BEDBA52452E5}" name="Danger" displayName="Danger" ref="A1:C13" totalsRowShown="0">
  <autoFilter ref="A1:C13" xr:uid="{8E0452CE-01A7-4D92-B0D3-F0670B405091}"/>
  <tableColumns count="3">
    <tableColumn id="1" xr3:uid="{A71CB635-8F22-4B8A-AAF1-573839E6FFB6}" name="Column1"/>
    <tableColumn id="2" xr3:uid="{A880310B-526A-483A-B84F-2C0C85F6995B}" name="Column2"/>
    <tableColumn id="3" xr3:uid="{5129B9E2-BEEE-4CC2-9BE7-2B28B38C6BE2}" name="Column3"/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840F08C-8659-422C-9612-D8C44DF48CAC}" name="Monster" displayName="Monster" ref="E1:F26" totalsRowShown="0">
  <autoFilter ref="E1:F26" xr:uid="{B0FAC9F3-D495-44F3-9DAB-8C7A67C6DE89}"/>
  <tableColumns count="2">
    <tableColumn id="1" xr3:uid="{9DFE9C96-4856-4C94-8D46-677B2A360B05}" name="Column1"/>
    <tableColumn id="2" xr3:uid="{20AB84C9-4147-4244-AAA2-8BBC2CEFA767}" name="Column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AEB959-B25C-4F39-B75F-7262CA371EC1}" name="Table2" displayName="Table2" ref="A1:B37" totalsRowShown="0">
  <autoFilter ref="A1:B37" xr:uid="{A95F0A10-4F52-423D-91B7-783AA3BB5DF2}"/>
  <tableColumns count="2">
    <tableColumn id="1" xr3:uid="{91E25812-8C2E-4123-810D-8A458D4C6A19}" name="d66">
      <calculatedColumnFormula>A1+1</calculatedColumnFormula>
    </tableColumn>
    <tableColumn id="2" xr3:uid="{6CB0B0B0-CAC1-4086-9908-CCE9006678A8}" name="Text">
      <calculatedColumnFormula>VLOOKUP(A2,Table1[],2)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A9F21C-5C85-4465-B93B-BDF082ABAFF9}" name="Table3" displayName="Table3" ref="P1:Q7" totalsRowShown="0">
  <autoFilter ref="P1:Q7" xr:uid="{004D7828-91E4-4361-9A17-4387A23AE299}"/>
  <tableColumns count="2">
    <tableColumn id="1" xr3:uid="{81C095E2-9477-4005-94FA-D29140A7A7BB}" name="Column1"/>
    <tableColumn id="2" xr3:uid="{F2EE5A05-402F-4BFF-AD2D-E7B64BC6F442}" name="Column2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88D3E2-CEF6-4468-8E27-AB26EF2FB382}" name="Verb" displayName="Verb" ref="A1:B23" totalsRowShown="0">
  <autoFilter ref="A1:B23" xr:uid="{AD01BE4F-E4B4-4086-AAB5-12775CA842A9}"/>
  <tableColumns count="2">
    <tableColumn id="1" xr3:uid="{2BE4E7A2-64DF-4951-A60E-FE676070CE5F}" name="Column1"/>
    <tableColumn id="2" xr3:uid="{B9031BB1-48C1-4F10-878B-F3044B6E36EA}" name="Column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67F1E4D-36A4-4A84-95EC-D6F6CCEA470D}" name="Builder" displayName="Builder" ref="D1:E23" totalsRowShown="0">
  <autoFilter ref="D1:E23" xr:uid="{7BF251A0-31C1-4079-AF80-186389472E84}"/>
  <tableColumns count="2">
    <tableColumn id="1" xr3:uid="{846480E6-0FFB-4848-97CC-2A49E186ECC4}" name="Column1"/>
    <tableColumn id="2" xr3:uid="{5752C115-C336-4A2B-A133-09629FBD5DB7}" name="Column2"/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0E0D04-A930-403A-95D5-825EDA123099}" name="Gender" displayName="Gender" ref="K1:N4" totalsRowShown="0">
  <autoFilter ref="K1:N4" xr:uid="{54B74D50-F71D-42F5-869C-F34A64566E24}"/>
  <tableColumns count="4">
    <tableColumn id="1" xr3:uid="{DD3F71ED-1560-4602-93D1-D77EFE6B5469}" name="Die"/>
    <tableColumn id="2" xr3:uid="{ECDEC3FB-7CF7-42AA-BA15-5FF6898DB89B}" name="Gender"/>
    <tableColumn id="3" xr3:uid="{44B0F25C-3B55-418F-A170-FA3EA98F16F2}" name="Was"/>
    <tableColumn id="4" xr3:uid="{10B41912-6A58-42AF-874B-5C5C2B33079F}" name="Owner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77A1DA8-9639-4757-BAA4-0FB331D845FC}" name="Table12" displayName="Table12" ref="G1:I23" totalsRowShown="0">
  <autoFilter ref="G1:I23" xr:uid="{1956076E-01F5-4067-A237-56CD8CD6A77A}"/>
  <tableColumns count="3">
    <tableColumn id="1" xr3:uid="{9BD313D1-C96D-4B5B-87DE-7B60EEE6BCB4}" name="Die">
      <calculatedColumnFormula>A2</calculatedColumnFormula>
    </tableColumn>
    <tableColumn id="2" xr3:uid="{68170DFD-038F-4796-A75D-ED57901460C5}" name="Gender">
      <calculatedColumnFormula>VLOOKUP(I2,Gender[],2)</calculatedColumnFormula>
    </tableColumn>
    <tableColumn id="3" xr3:uid="{2CCF9B89-13BD-46B9-852B-94DD35323CC2}" name="Die2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E337C0-8A9A-4D77-8BCE-781B61E0011E}" name="Table13" displayName="Table13" ref="K6:L10" totalsRowShown="0">
  <autoFilter ref="K6:L10" xr:uid="{2EC9B461-7A0E-43D0-AEBE-7B4686E078E2}"/>
  <tableColumns count="2">
    <tableColumn id="1" xr3:uid="{58D95FAD-6793-4D38-8E8D-8E7473FFE8EE}" name="Column1"/>
    <tableColumn id="2" xr3:uid="{F605C30F-0CE4-4493-A4C3-68CA08E39499}" name="Column2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E96EBB0-C06A-4DB4-A174-6B26BCAD0325}" name="Owner" displayName="Owner" ref="K12:L16" totalsRowShown="0">
  <autoFilter ref="K12:L16" xr:uid="{BEC8341A-47D0-49AA-85A6-1FF1A5F09B4C}"/>
  <tableColumns count="2">
    <tableColumn id="1" xr3:uid="{02992A33-2115-486B-82F5-3851BAAD0173}" name="Column1"/>
    <tableColumn id="2" xr3:uid="{0267B2CD-140E-4736-BE09-2CDD6DD40835}" name="Column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E00C-38F7-4398-BA4E-D0C730C933C4}">
  <dimension ref="B1:D2"/>
  <sheetViews>
    <sheetView tabSelected="1" workbookViewId="0">
      <selection activeCell="C7" sqref="C7"/>
    </sheetView>
  </sheetViews>
  <sheetFormatPr defaultRowHeight="15" x14ac:dyDescent="0.25"/>
  <cols>
    <col min="1" max="1" width="10.42578125" customWidth="1"/>
    <col min="2" max="2" width="50.28515625" customWidth="1"/>
    <col min="4" max="4" width="30.140625" customWidth="1"/>
  </cols>
  <sheetData>
    <row r="1" spans="2:4" ht="38.25" customHeight="1" x14ac:dyDescent="0.25"/>
    <row r="2" spans="2:4" ht="339.75" customHeight="1" x14ac:dyDescent="0.5">
      <c r="B2" s="5" t="str">
        <f ca="1">Legend!B15</f>
        <v xml:space="preserve">A long time  ago before the Blood Mist. There was an enterprising Dwarf who sought a weapon because of greed and traveled to a grave  located here in the marshlands in the direction of North-West. As the legend goes, it is said that he was enchanted and that at the location there is a dwarven artifact, but also starved Robbers. </v>
      </c>
      <c r="C2" s="6"/>
      <c r="D2" s="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31CF-A64C-4252-A5C8-D11E5609E9F5}">
  <dimension ref="A1:B9"/>
  <sheetViews>
    <sheetView workbookViewId="0">
      <selection activeCell="B13" sqref="B13"/>
    </sheetView>
  </sheetViews>
  <sheetFormatPr defaultRowHeight="15" x14ac:dyDescent="0.25"/>
  <cols>
    <col min="1" max="2" width="1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 t="s">
        <v>110</v>
      </c>
    </row>
    <row r="3" spans="1:2" x14ac:dyDescent="0.25">
      <c r="A3">
        <v>2</v>
      </c>
      <c r="B3" t="s">
        <v>111</v>
      </c>
    </row>
    <row r="4" spans="1:2" x14ac:dyDescent="0.25">
      <c r="A4">
        <v>3</v>
      </c>
      <c r="B4" t="s">
        <v>112</v>
      </c>
    </row>
    <row r="5" spans="1:2" x14ac:dyDescent="0.25">
      <c r="A5">
        <v>4</v>
      </c>
      <c r="B5" t="s">
        <v>113</v>
      </c>
    </row>
    <row r="6" spans="1:2" x14ac:dyDescent="0.25">
      <c r="A6">
        <v>5</v>
      </c>
      <c r="B6" t="s">
        <v>114</v>
      </c>
    </row>
    <row r="7" spans="1:2" x14ac:dyDescent="0.25">
      <c r="A7">
        <v>6</v>
      </c>
      <c r="B7" t="s">
        <v>115</v>
      </c>
    </row>
    <row r="8" spans="1:2" x14ac:dyDescent="0.25">
      <c r="A8">
        <v>7</v>
      </c>
      <c r="B8" t="s">
        <v>116</v>
      </c>
    </row>
    <row r="9" spans="1:2" x14ac:dyDescent="0.25">
      <c r="A9">
        <v>8</v>
      </c>
      <c r="B9" t="s">
        <v>117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D43F-4EDD-4C24-8908-06C05BB80A5C}">
  <dimension ref="A1:D12"/>
  <sheetViews>
    <sheetView workbookViewId="0">
      <selection activeCell="D13" sqref="D13"/>
    </sheetView>
  </sheetViews>
  <sheetFormatPr defaultRowHeight="15" x14ac:dyDescent="0.25"/>
  <cols>
    <col min="1" max="1" width="11" customWidth="1"/>
    <col min="2" max="2" width="12.85546875" bestFit="1" customWidth="1"/>
    <col min="3" max="4" width="11" customWidth="1"/>
  </cols>
  <sheetData>
    <row r="1" spans="1:4" x14ac:dyDescent="0.25">
      <c r="A1" t="s">
        <v>0</v>
      </c>
      <c r="B1" t="s">
        <v>1</v>
      </c>
      <c r="C1" t="s">
        <v>132</v>
      </c>
      <c r="D1" t="s">
        <v>133</v>
      </c>
    </row>
    <row r="2" spans="1:4" x14ac:dyDescent="0.25">
      <c r="A2">
        <v>11</v>
      </c>
      <c r="B2" t="str">
        <f ca="1">C2&amp;" "&amp;D2</f>
        <v>was betrayed</v>
      </c>
      <c r="C2" t="str">
        <f ca="1">ToBe</f>
        <v>was</v>
      </c>
      <c r="D2" t="s">
        <v>123</v>
      </c>
    </row>
    <row r="3" spans="1:4" x14ac:dyDescent="0.25">
      <c r="A3">
        <v>15</v>
      </c>
      <c r="B3" t="str">
        <f t="shared" ref="B3:B11" ca="1" si="0">C3&amp;" "&amp;D3</f>
        <v>was murdered</v>
      </c>
      <c r="C3" t="str">
        <f ca="1">ToBe</f>
        <v>was</v>
      </c>
      <c r="D3" t="s">
        <v>124</v>
      </c>
    </row>
    <row r="4" spans="1:4" x14ac:dyDescent="0.25">
      <c r="A4">
        <v>23</v>
      </c>
      <c r="B4" t="str">
        <f t="shared" ca="1" si="0"/>
        <v>was never seen again</v>
      </c>
      <c r="C4" t="str">
        <f ca="1">ToBe</f>
        <v>was</v>
      </c>
      <c r="D4" t="s">
        <v>125</v>
      </c>
    </row>
    <row r="5" spans="1:4" x14ac:dyDescent="0.25">
      <c r="A5">
        <v>31</v>
      </c>
      <c r="B5" t="str">
        <f t="shared" si="0"/>
        <v>starved to death</v>
      </c>
      <c r="C5" t="s">
        <v>118</v>
      </c>
      <c r="D5" t="s">
        <v>126</v>
      </c>
    </row>
    <row r="6" spans="1:4" x14ac:dyDescent="0.25">
      <c r="A6">
        <v>34</v>
      </c>
      <c r="B6" t="str">
        <f t="shared" ca="1" si="0"/>
        <v>took his own life</v>
      </c>
      <c r="C6" t="s">
        <v>119</v>
      </c>
      <c r="D6" t="str">
        <f ca="1">Legend!F4&amp;" own life"&amp;IF(Legend!F4="their","s","")</f>
        <v>his own life</v>
      </c>
    </row>
    <row r="7" spans="1:4" x14ac:dyDescent="0.25">
      <c r="A7">
        <v>41</v>
      </c>
      <c r="B7" t="str">
        <f t="shared" si="0"/>
        <v>died in battle</v>
      </c>
      <c r="C7" t="s">
        <v>120</v>
      </c>
      <c r="D7" t="s">
        <v>127</v>
      </c>
    </row>
    <row r="8" spans="1:4" x14ac:dyDescent="0.25">
      <c r="A8">
        <v>45</v>
      </c>
      <c r="B8" t="str">
        <f t="shared" ca="1" si="0"/>
        <v>was enchanted</v>
      </c>
      <c r="C8" t="str">
        <f ca="1">ToBe</f>
        <v>was</v>
      </c>
      <c r="D8" t="s">
        <v>128</v>
      </c>
    </row>
    <row r="9" spans="1:4" x14ac:dyDescent="0.25">
      <c r="A9">
        <v>53</v>
      </c>
      <c r="B9" t="str">
        <f t="shared" ca="1" si="0"/>
        <v>was possessed</v>
      </c>
      <c r="C9" t="str">
        <f ca="1">ToBe</f>
        <v>was</v>
      </c>
      <c r="D9" t="s">
        <v>129</v>
      </c>
    </row>
    <row r="10" spans="1:4" x14ac:dyDescent="0.25">
      <c r="A10">
        <v>61</v>
      </c>
      <c r="B10" t="str">
        <f t="shared" si="0"/>
        <v>came back changed</v>
      </c>
      <c r="C10" t="s">
        <v>121</v>
      </c>
      <c r="D10" t="s">
        <v>130</v>
      </c>
    </row>
    <row r="11" spans="1:4" x14ac:dyDescent="0.25">
      <c r="A11">
        <v>64</v>
      </c>
      <c r="B11" t="str">
        <f t="shared" si="0"/>
        <v>still searches</v>
      </c>
      <c r="C11" t="s">
        <v>122</v>
      </c>
      <c r="D11" t="s">
        <v>131</v>
      </c>
    </row>
    <row r="12" spans="1:4" x14ac:dyDescent="0.25">
      <c r="A12">
        <v>66</v>
      </c>
      <c r="B12" t="str">
        <f ca="1">C12&amp;" "&amp;D12</f>
        <v>was cursed</v>
      </c>
      <c r="C12" t="str">
        <f ca="1">ToBe</f>
        <v>was</v>
      </c>
      <c r="D12" t="s">
        <v>215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F746-39A5-44BA-BBF5-E9E52CA809F7}">
  <dimension ref="A1:D12"/>
  <sheetViews>
    <sheetView workbookViewId="0">
      <selection activeCell="D13" sqref="D13"/>
    </sheetView>
  </sheetViews>
  <sheetFormatPr defaultRowHeight="15" x14ac:dyDescent="0.25"/>
  <cols>
    <col min="1" max="1" width="11" customWidth="1"/>
    <col min="2" max="2" width="36.42578125" bestFit="1" customWidth="1"/>
    <col min="3" max="3" width="11" customWidth="1"/>
    <col min="4" max="4" width="33.28515625" bestFit="1" customWidth="1"/>
  </cols>
  <sheetData>
    <row r="1" spans="1:4" x14ac:dyDescent="0.25">
      <c r="A1" t="s">
        <v>0</v>
      </c>
      <c r="B1" t="s">
        <v>1</v>
      </c>
      <c r="C1" t="s">
        <v>132</v>
      </c>
      <c r="D1" t="s">
        <v>133</v>
      </c>
    </row>
    <row r="2" spans="1:4" x14ac:dyDescent="0.25">
      <c r="A2">
        <v>11</v>
      </c>
      <c r="B2" t="str">
        <f>C2&amp;" "&amp;LOWER(D2)</f>
        <v>is gold, lots of gold</v>
      </c>
      <c r="C2" t="s">
        <v>145</v>
      </c>
      <c r="D2" t="s">
        <v>135</v>
      </c>
    </row>
    <row r="3" spans="1:4" x14ac:dyDescent="0.25">
      <c r="A3">
        <v>15</v>
      </c>
      <c r="B3" t="str">
        <f t="shared" ref="B3:B11" si="0">C3&amp;" "&amp;LOWER(D3)</f>
        <v>is a powerful artifact</v>
      </c>
      <c r="C3" t="s">
        <v>145</v>
      </c>
      <c r="D3" t="s">
        <v>136</v>
      </c>
    </row>
    <row r="4" spans="1:4" x14ac:dyDescent="0.25">
      <c r="A4">
        <v>23</v>
      </c>
      <c r="B4" t="str">
        <f t="shared" si="0"/>
        <v>is a suit of armor</v>
      </c>
      <c r="C4" t="s">
        <v>145</v>
      </c>
      <c r="D4" t="s">
        <v>137</v>
      </c>
    </row>
    <row r="5" spans="1:4" x14ac:dyDescent="0.25">
      <c r="A5">
        <v>31</v>
      </c>
      <c r="B5" t="str">
        <f t="shared" si="0"/>
        <v>is a weapon</v>
      </c>
      <c r="C5" t="s">
        <v>145</v>
      </c>
      <c r="D5" t="s">
        <v>138</v>
      </c>
    </row>
    <row r="6" spans="1:4" x14ac:dyDescent="0.25">
      <c r="A6">
        <v>34</v>
      </c>
      <c r="B6" t="str">
        <f t="shared" si="0"/>
        <v>is an invaluable book</v>
      </c>
      <c r="C6" t="s">
        <v>145</v>
      </c>
      <c r="D6" t="s">
        <v>139</v>
      </c>
    </row>
    <row r="7" spans="1:4" x14ac:dyDescent="0.25">
      <c r="A7">
        <v>41</v>
      </c>
      <c r="B7" t="str">
        <f t="shared" si="0"/>
        <v>is a large treasure</v>
      </c>
      <c r="C7" t="s">
        <v>145</v>
      </c>
      <c r="D7" t="s">
        <v>140</v>
      </c>
    </row>
    <row r="8" spans="1:4" x14ac:dyDescent="0.25">
      <c r="A8">
        <v>45</v>
      </c>
      <c r="B8" t="str">
        <f t="shared" si="0"/>
        <v>is a lost war chest</v>
      </c>
      <c r="C8" t="s">
        <v>145</v>
      </c>
      <c r="D8" t="s">
        <v>141</v>
      </c>
    </row>
    <row r="9" spans="1:4" x14ac:dyDescent="0.25">
      <c r="A9">
        <v>53</v>
      </c>
      <c r="B9" t="str">
        <f t="shared" si="0"/>
        <v>are the remains of an important person</v>
      </c>
      <c r="C9" t="s">
        <v>146</v>
      </c>
      <c r="D9" t="s">
        <v>142</v>
      </c>
    </row>
    <row r="10" spans="1:4" x14ac:dyDescent="0.25">
      <c r="A10">
        <v>61</v>
      </c>
      <c r="B10" t="str">
        <f t="shared" si="0"/>
        <v>is a dwarven artifact</v>
      </c>
      <c r="C10" t="s">
        <v>145</v>
      </c>
      <c r="D10" t="s">
        <v>143</v>
      </c>
    </row>
    <row r="11" spans="1:4" x14ac:dyDescent="0.25">
      <c r="A11">
        <v>64</v>
      </c>
      <c r="B11" t="str">
        <f t="shared" si="0"/>
        <v>is an elven ruby</v>
      </c>
      <c r="C11" t="s">
        <v>145</v>
      </c>
      <c r="D11" t="s">
        <v>144</v>
      </c>
    </row>
    <row r="12" spans="1:4" x14ac:dyDescent="0.25">
      <c r="A12">
        <v>66</v>
      </c>
      <c r="B12" t="str">
        <f>C12&amp;" "&amp;LOWER(D12)</f>
        <v>is a source of power</v>
      </c>
      <c r="C12" t="s">
        <v>145</v>
      </c>
      <c r="D12" t="s">
        <v>216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EAB2-332D-4B4D-BFFD-30C461584E98}">
  <dimension ref="A1:F28"/>
  <sheetViews>
    <sheetView workbookViewId="0">
      <selection activeCell="E18" sqref="E18"/>
    </sheetView>
  </sheetViews>
  <sheetFormatPr defaultRowHeight="15" x14ac:dyDescent="0.25"/>
  <cols>
    <col min="1" max="1" width="11.140625" bestFit="1" customWidth="1"/>
    <col min="2" max="2" width="18.42578125" bestFit="1" customWidth="1"/>
    <col min="3" max="3" width="12.7109375" bestFit="1" customWidth="1"/>
    <col min="5" max="5" width="11" customWidth="1"/>
    <col min="6" max="6" width="14.5703125" bestFit="1" customWidth="1"/>
  </cols>
  <sheetData>
    <row r="1" spans="1:6" x14ac:dyDescent="0.25">
      <c r="A1" t="s">
        <v>0</v>
      </c>
      <c r="B1" t="s">
        <v>1</v>
      </c>
      <c r="C1" t="s">
        <v>132</v>
      </c>
      <c r="E1" t="s">
        <v>0</v>
      </c>
      <c r="F1" t="s">
        <v>1</v>
      </c>
    </row>
    <row r="2" spans="1:6" x14ac:dyDescent="0.25">
      <c r="A2">
        <v>11</v>
      </c>
      <c r="B2" t="s">
        <v>149</v>
      </c>
      <c r="C2" t="s">
        <v>150</v>
      </c>
      <c r="E2">
        <v>11</v>
      </c>
      <c r="F2" t="s">
        <v>169</v>
      </c>
    </row>
    <row r="3" spans="1:6" x14ac:dyDescent="0.25">
      <c r="A3">
        <v>15</v>
      </c>
      <c r="B3" t="s">
        <v>5</v>
      </c>
      <c r="C3" t="s">
        <v>167</v>
      </c>
      <c r="E3">
        <v>13</v>
      </c>
      <c r="F3" t="s">
        <v>170</v>
      </c>
    </row>
    <row r="4" spans="1:6" x14ac:dyDescent="0.25">
      <c r="A4">
        <v>23</v>
      </c>
      <c r="B4" t="s">
        <v>34</v>
      </c>
      <c r="C4" t="s">
        <v>151</v>
      </c>
      <c r="E4">
        <v>16</v>
      </c>
      <c r="F4" t="s">
        <v>171</v>
      </c>
    </row>
    <row r="5" spans="1:6" x14ac:dyDescent="0.25">
      <c r="A5">
        <v>26</v>
      </c>
      <c r="B5" t="s">
        <v>152</v>
      </c>
      <c r="C5" t="s">
        <v>153</v>
      </c>
      <c r="E5">
        <v>23</v>
      </c>
      <c r="F5" t="s">
        <v>172</v>
      </c>
    </row>
    <row r="6" spans="1:6" x14ac:dyDescent="0.25">
      <c r="A6">
        <v>33</v>
      </c>
      <c r="B6" t="s">
        <v>154</v>
      </c>
      <c r="C6" t="s">
        <v>155</v>
      </c>
      <c r="E6">
        <v>25</v>
      </c>
      <c r="F6" t="s">
        <v>173</v>
      </c>
    </row>
    <row r="7" spans="1:6" x14ac:dyDescent="0.25">
      <c r="A7">
        <v>35</v>
      </c>
      <c r="B7" t="s">
        <v>156</v>
      </c>
      <c r="C7" t="s">
        <v>166</v>
      </c>
      <c r="E7">
        <v>31</v>
      </c>
      <c r="F7" t="s">
        <v>174</v>
      </c>
    </row>
    <row r="8" spans="1:6" x14ac:dyDescent="0.25">
      <c r="A8">
        <v>44</v>
      </c>
      <c r="B8" t="s">
        <v>157</v>
      </c>
      <c r="C8" t="s">
        <v>158</v>
      </c>
      <c r="E8">
        <v>33</v>
      </c>
      <c r="F8" t="s">
        <v>175</v>
      </c>
    </row>
    <row r="9" spans="1:6" x14ac:dyDescent="0.25">
      <c r="A9">
        <v>51</v>
      </c>
      <c r="B9" t="s">
        <v>9</v>
      </c>
      <c r="C9" t="s">
        <v>159</v>
      </c>
      <c r="E9">
        <v>35</v>
      </c>
      <c r="F9" t="s">
        <v>176</v>
      </c>
    </row>
    <row r="10" spans="1:6" x14ac:dyDescent="0.25">
      <c r="A10">
        <v>55</v>
      </c>
      <c r="B10" t="s">
        <v>160</v>
      </c>
      <c r="C10" t="s">
        <v>161</v>
      </c>
      <c r="E10">
        <v>41</v>
      </c>
      <c r="F10" t="s">
        <v>177</v>
      </c>
    </row>
    <row r="11" spans="1:6" x14ac:dyDescent="0.25">
      <c r="A11">
        <v>62</v>
      </c>
      <c r="B11" t="s">
        <v>162</v>
      </c>
      <c r="C11" t="s">
        <v>163</v>
      </c>
      <c r="E11">
        <v>43</v>
      </c>
      <c r="F11" t="s">
        <v>178</v>
      </c>
    </row>
    <row r="12" spans="1:6" x14ac:dyDescent="0.25">
      <c r="A12">
        <v>64</v>
      </c>
      <c r="B12" t="s">
        <v>164</v>
      </c>
      <c r="C12" t="str">
        <f ca="1">VLOOKUP(F28,Monster[],2)</f>
        <v>Gray Bear</v>
      </c>
      <c r="E12">
        <v>44</v>
      </c>
      <c r="F12" t="s">
        <v>179</v>
      </c>
    </row>
    <row r="13" spans="1:6" x14ac:dyDescent="0.25">
      <c r="A13">
        <v>66</v>
      </c>
      <c r="B13" t="s">
        <v>165</v>
      </c>
      <c r="C13" t="str">
        <f ca="1">"Demon"&amp;IF(A15&gt;4,"s","")</f>
        <v>Demons</v>
      </c>
      <c r="E13">
        <v>45</v>
      </c>
      <c r="F13" t="s">
        <v>180</v>
      </c>
    </row>
    <row r="14" spans="1:6" x14ac:dyDescent="0.25">
      <c r="E14">
        <v>46</v>
      </c>
      <c r="F14" t="s">
        <v>181</v>
      </c>
    </row>
    <row r="15" spans="1:6" x14ac:dyDescent="0.25">
      <c r="A15">
        <f ca="1">INT(RAND()*6)+1</f>
        <v>5</v>
      </c>
      <c r="B15" s="4" t="s">
        <v>168</v>
      </c>
      <c r="C15" t="str">
        <f ca="1">IF(A15&lt;5, "a ",IF(A15=5,"two ",INT(RAND()*4)+2&amp;" "))</f>
        <v xml:space="preserve">two </v>
      </c>
      <c r="E15">
        <v>51</v>
      </c>
      <c r="F15" t="s">
        <v>182</v>
      </c>
    </row>
    <row r="16" spans="1:6" x14ac:dyDescent="0.25">
      <c r="E16">
        <v>52</v>
      </c>
      <c r="F16" t="s">
        <v>183</v>
      </c>
    </row>
    <row r="17" spans="5:6" x14ac:dyDescent="0.25">
      <c r="E17">
        <v>53</v>
      </c>
      <c r="F17" t="s">
        <v>184</v>
      </c>
    </row>
    <row r="18" spans="5:6" x14ac:dyDescent="0.25">
      <c r="E18">
        <v>54</v>
      </c>
      <c r="F18" t="s">
        <v>185</v>
      </c>
    </row>
    <row r="19" spans="5:6" x14ac:dyDescent="0.25">
      <c r="E19">
        <v>55</v>
      </c>
      <c r="F19" t="s">
        <v>186</v>
      </c>
    </row>
    <row r="20" spans="5:6" x14ac:dyDescent="0.25">
      <c r="E20">
        <v>56</v>
      </c>
      <c r="F20" t="s">
        <v>187</v>
      </c>
    </row>
    <row r="21" spans="5:6" x14ac:dyDescent="0.25">
      <c r="E21">
        <v>61</v>
      </c>
      <c r="F21" t="s">
        <v>188</v>
      </c>
    </row>
    <row r="22" spans="5:6" x14ac:dyDescent="0.25">
      <c r="E22">
        <v>62</v>
      </c>
      <c r="F22" t="s">
        <v>189</v>
      </c>
    </row>
    <row r="23" spans="5:6" x14ac:dyDescent="0.25">
      <c r="E23">
        <v>63</v>
      </c>
      <c r="F23" t="s">
        <v>190</v>
      </c>
    </row>
    <row r="24" spans="5:6" x14ac:dyDescent="0.25">
      <c r="E24">
        <v>64</v>
      </c>
      <c r="F24" t="s">
        <v>191</v>
      </c>
    </row>
    <row r="25" spans="5:6" x14ac:dyDescent="0.25">
      <c r="E25">
        <v>65</v>
      </c>
      <c r="F25" t="s">
        <v>192</v>
      </c>
    </row>
    <row r="26" spans="5:6" x14ac:dyDescent="0.25">
      <c r="E26">
        <v>66</v>
      </c>
      <c r="F26" t="s">
        <v>193</v>
      </c>
    </row>
    <row r="28" spans="5:6" x14ac:dyDescent="0.25">
      <c r="E28" t="s">
        <v>53</v>
      </c>
      <c r="F28">
        <f ca="1">INT(RAND()*6)+1+10*(INT(RAND()*6)+1)</f>
        <v>14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5DE7-F235-4714-A3F4-49EB0675D347}">
  <dimension ref="A1:G22"/>
  <sheetViews>
    <sheetView zoomScale="115" zoomScaleNormal="115" workbookViewId="0">
      <selection activeCell="D7" sqref="D7"/>
    </sheetView>
  </sheetViews>
  <sheetFormatPr defaultRowHeight="15" x14ac:dyDescent="0.25"/>
  <cols>
    <col min="2" max="2" width="38" customWidth="1"/>
    <col min="3" max="3" width="32.7109375" bestFit="1" customWidth="1"/>
    <col min="12" max="12" width="36.5703125" customWidth="1"/>
  </cols>
  <sheetData>
    <row r="1" spans="1:7" x14ac:dyDescent="0.25">
      <c r="A1">
        <f ca="1">INT(RAND()*6)+1+10*(INT(RAND()*6)+1)</f>
        <v>25</v>
      </c>
      <c r="B1" t="s">
        <v>4</v>
      </c>
      <c r="C1" t="str">
        <f ca="1">VLOOKUP(A1,Table2[],2)</f>
        <v>before the Blood Mist</v>
      </c>
      <c r="D1" t="s">
        <v>94</v>
      </c>
      <c r="G1" t="str">
        <f ca="1">B1&amp;" "&amp;C1&amp;D1</f>
        <v xml:space="preserve">A long time  ago before the Blood Mist. </v>
      </c>
    </row>
    <row r="2" spans="1:7" x14ac:dyDescent="0.25">
      <c r="A2">
        <f ca="1">INT(RAND()*6)+1+10*(INT(RAND()*6)+1)</f>
        <v>16</v>
      </c>
      <c r="B2" t="str">
        <f ca="1">"There was a"&amp;IF(OR(A2=14,A2=16,A2=65,A2=66),"n","")</f>
        <v>There was an</v>
      </c>
      <c r="C2" t="str">
        <f ca="1">LOWER(VLOOKUP(A2,Verb[],2))&amp;" "&amp;VLOOKUP(E2,Builder[],2)</f>
        <v>enterprising Dwarf</v>
      </c>
      <c r="D2" t="str">
        <f>" "</f>
        <v xml:space="preserve"> </v>
      </c>
      <c r="E2">
        <f ca="1">INT(RAND()*6)+1+10*(INT(RAND()*6)+1)</f>
        <v>12</v>
      </c>
      <c r="F2" t="str">
        <f ca="1">VLOOKUP(E2,Pronoun,2)</f>
        <v>he</v>
      </c>
      <c r="G2" t="str">
        <f t="shared" ref="G2:G11" ca="1" si="0">B2&amp;" "&amp;C2&amp;D2</f>
        <v xml:space="preserve">There was an enterprising Dwarf </v>
      </c>
    </row>
    <row r="3" spans="1:7" x14ac:dyDescent="0.25">
      <c r="A3">
        <f ca="1">INT(RAND()*6)+1+10*(INT(RAND()*6)+1)</f>
        <v>14</v>
      </c>
      <c r="B3" t="s">
        <v>93</v>
      </c>
      <c r="C3" t="str">
        <f ca="1">LOWER(VLOOKUP(A3,Desire[],2))</f>
        <v>a weapon</v>
      </c>
      <c r="D3" t="str">
        <f t="shared" ref="D3:D9" si="1">" "</f>
        <v xml:space="preserve"> </v>
      </c>
      <c r="F3" t="str">
        <f ca="1">VLOOKUP(F2,Was,2)</f>
        <v>was</v>
      </c>
      <c r="G3" t="str">
        <f t="shared" ca="1" si="0"/>
        <v xml:space="preserve">who sought a weapon </v>
      </c>
    </row>
    <row r="4" spans="1:7" x14ac:dyDescent="0.25">
      <c r="A4">
        <f ca="1">INT(RAND()*6)+1+10*(INT(RAND()*6)+1)</f>
        <v>64</v>
      </c>
      <c r="B4" t="s">
        <v>63</v>
      </c>
      <c r="C4" t="str">
        <f ca="1">LOWER(VLOOKUP(A4,Reason[],2))</f>
        <v>greed</v>
      </c>
      <c r="D4" t="str">
        <f t="shared" si="1"/>
        <v xml:space="preserve"> </v>
      </c>
      <c r="F4" t="str">
        <f ca="1">VLOOKUP(F2,Owner[],2)</f>
        <v>his</v>
      </c>
      <c r="G4" t="str">
        <f t="shared" ca="1" si="0"/>
        <v xml:space="preserve">because of greed </v>
      </c>
    </row>
    <row r="5" spans="1:7" x14ac:dyDescent="0.25">
      <c r="A5">
        <f ca="1">INT(RAND()*6)+1+10*(INT(RAND()*6)+1)</f>
        <v>25</v>
      </c>
      <c r="B5" t="s">
        <v>75</v>
      </c>
      <c r="C5" t="str">
        <f ca="1">LOWER(VLOOKUP(A5,Location[],2))</f>
        <v xml:space="preserve">a grave </v>
      </c>
      <c r="D5" t="str">
        <f t="shared" si="1"/>
        <v xml:space="preserve"> </v>
      </c>
      <c r="G5" t="str">
        <f t="shared" ca="1" si="0"/>
        <v xml:space="preserve">and traveled to a grave  </v>
      </c>
    </row>
    <row r="6" spans="1:7" x14ac:dyDescent="0.25">
      <c r="A6">
        <f ca="1">INT(RAND()*6)+1</f>
        <v>1</v>
      </c>
      <c r="B6" t="s">
        <v>86</v>
      </c>
      <c r="C6" t="str">
        <f ca="1">LOWER(VLOOKUP(A6,Located,2))</f>
        <v>here</v>
      </c>
      <c r="D6" t="s">
        <v>214</v>
      </c>
      <c r="G6" t="str">
        <f t="shared" ca="1" si="0"/>
        <v xml:space="preserve">located here </v>
      </c>
    </row>
    <row r="7" spans="1:7" x14ac:dyDescent="0.25">
      <c r="A7">
        <f ca="1">INT(RAND()*6)+1+10*(INT(RAND()*6)+1)</f>
        <v>21</v>
      </c>
      <c r="C7" t="str">
        <f ca="1">LOWER(VLOOKUP(A7,In[],2))</f>
        <v xml:space="preserve">in the marshlands </v>
      </c>
      <c r="G7" t="str">
        <f ca="1">B7&amp;C7&amp;D7</f>
        <v xml:space="preserve">in the marshlands </v>
      </c>
    </row>
    <row r="8" spans="1:7" x14ac:dyDescent="0.25">
      <c r="A8">
        <f ca="1">INT(RAND()*8)+1</f>
        <v>8</v>
      </c>
      <c r="B8" t="s">
        <v>109</v>
      </c>
      <c r="C8" t="str">
        <f ca="1">VLOOKUP(A8,Direction[],2)</f>
        <v>North-West</v>
      </c>
      <c r="D8" t="s">
        <v>94</v>
      </c>
      <c r="G8" t="str">
        <f t="shared" ca="1" si="0"/>
        <v xml:space="preserve">in the direction of North-West. </v>
      </c>
    </row>
    <row r="9" spans="1:7" x14ac:dyDescent="0.25">
      <c r="A9">
        <f ca="1">INT(RAND()*6)+1+10*(INT(RAND()*6)+1)</f>
        <v>45</v>
      </c>
      <c r="B9" t="str">
        <f ca="1">"As the legend goes, it is said that "&amp;F2</f>
        <v>As the legend goes, it is said that he</v>
      </c>
      <c r="C9" t="str">
        <f ca="1">VLOOKUP(A9,Outcome[],2)</f>
        <v>was enchanted</v>
      </c>
      <c r="D9" t="str">
        <f t="shared" si="1"/>
        <v xml:space="preserve"> </v>
      </c>
      <c r="G9" t="str">
        <f t="shared" ca="1" si="0"/>
        <v xml:space="preserve">As the legend goes, it is said that he was enchanted </v>
      </c>
    </row>
    <row r="10" spans="1:7" x14ac:dyDescent="0.25">
      <c r="A10">
        <f ca="1">INT(RAND()*6)+1+10*(INT(RAND()*6)+1)</f>
        <v>63</v>
      </c>
      <c r="B10" t="s">
        <v>134</v>
      </c>
      <c r="C10" t="str">
        <f ca="1">VLOOKUP(A10,Treasure[],2)</f>
        <v>is a dwarven artifact</v>
      </c>
      <c r="D10" t="s">
        <v>147</v>
      </c>
      <c r="G10" t="str">
        <f t="shared" ca="1" si="0"/>
        <v xml:space="preserve">and that at the location there is a dwarven artifact, </v>
      </c>
    </row>
    <row r="11" spans="1:7" x14ac:dyDescent="0.25">
      <c r="A11">
        <f ca="1">INT(RAND()*6)+1+10*(INT(RAND()*6)+1)</f>
        <v>46</v>
      </c>
      <c r="B11" t="s">
        <v>148</v>
      </c>
      <c r="C11" t="str">
        <f ca="1">IF(E11=66,number_of_demons,"")&amp;IF(OR(E11=64,E11=65),IF(OR(MonsterRoll=33,MonsterRoll=54),"","a "),"")&amp;LOWER(VLOOKUP(A11,Danger[],2))&amp;" "&amp;VLOOKUP(E11,Danger[],3)</f>
        <v>starved Robbers</v>
      </c>
      <c r="D11" t="s">
        <v>94</v>
      </c>
      <c r="E11">
        <f ca="1">INT(RAND()*6)+1+10*(INT(RAND()*6)+1)</f>
        <v>53</v>
      </c>
      <c r="G11" t="str">
        <f t="shared" ca="1" si="0"/>
        <v xml:space="preserve">but also starved Robbers. </v>
      </c>
    </row>
    <row r="13" spans="1:7" x14ac:dyDescent="0.25">
      <c r="B13" t="s">
        <v>198</v>
      </c>
    </row>
    <row r="15" spans="1:7" ht="174" customHeight="1" x14ac:dyDescent="0.25">
      <c r="B15" s="3" t="str">
        <f ca="1">G1&amp;G2&amp;G3&amp;G4&amp;G5&amp;G6&amp;G7&amp;G8&amp;G9&amp;G10&amp;G11</f>
        <v xml:space="preserve">A long time  ago before the Blood Mist. There was an enterprising Dwarf who sought a weapon because of greed and traveled to a grave  located here in the marshlands in the direction of North-West. As the legend goes, it is said that he was enchanted and that at the location there is a dwarven artifact, but also starved Robbers. </v>
      </c>
      <c r="C15" s="7" t="s">
        <v>199</v>
      </c>
    </row>
    <row r="22" spans="7:7" x14ac:dyDescent="0.25">
      <c r="G2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34B9-8BB4-4DEF-9E05-A55E9C285A05}">
  <dimension ref="A1:E37"/>
  <sheetViews>
    <sheetView workbookViewId="0">
      <selection activeCell="D25" sqref="D25"/>
    </sheetView>
  </sheetViews>
  <sheetFormatPr defaultRowHeight="15" x14ac:dyDescent="0.25"/>
  <cols>
    <col min="2" max="2" width="31.42578125" bestFit="1" customWidth="1"/>
    <col min="4" max="5" width="11" customWidth="1"/>
  </cols>
  <sheetData>
    <row r="1" spans="1:5" x14ac:dyDescent="0.25">
      <c r="A1" t="s">
        <v>2</v>
      </c>
      <c r="B1" t="s">
        <v>3</v>
      </c>
      <c r="D1" t="s">
        <v>2</v>
      </c>
      <c r="E1" t="s">
        <v>3</v>
      </c>
    </row>
    <row r="2" spans="1:5" x14ac:dyDescent="0.25">
      <c r="A2">
        <v>11</v>
      </c>
      <c r="B2" t="str">
        <f>VLOOKUP(A2,Table1[],2)</f>
        <v>before the Shift more than thousand years ago</v>
      </c>
      <c r="D2">
        <v>11</v>
      </c>
      <c r="E2" t="s">
        <v>194</v>
      </c>
    </row>
    <row r="3" spans="1:5" x14ac:dyDescent="0.25">
      <c r="A3">
        <f>A2+1</f>
        <v>12</v>
      </c>
      <c r="B3" t="str">
        <f>VLOOKUP(A3,Table1[],2)</f>
        <v>before the Shift more than thousand years ago</v>
      </c>
      <c r="D3">
        <v>13</v>
      </c>
      <c r="E3" t="s">
        <v>195</v>
      </c>
    </row>
    <row r="4" spans="1:5" x14ac:dyDescent="0.25">
      <c r="A4">
        <f t="shared" ref="A4:A37" si="0">A3+1</f>
        <v>13</v>
      </c>
      <c r="B4" t="str">
        <f>VLOOKUP(A4,Table1[],2)</f>
        <v>before the Blood Mist</v>
      </c>
      <c r="D4">
        <v>31</v>
      </c>
      <c r="E4" t="s">
        <v>196</v>
      </c>
    </row>
    <row r="5" spans="1:5" x14ac:dyDescent="0.25">
      <c r="A5">
        <f t="shared" si="0"/>
        <v>14</v>
      </c>
      <c r="B5" t="str">
        <f>VLOOKUP(A5,Table1[],2)</f>
        <v>before the Blood Mist</v>
      </c>
      <c r="D5">
        <v>44</v>
      </c>
      <c r="E5" t="s">
        <v>197</v>
      </c>
    </row>
    <row r="6" spans="1:5" x14ac:dyDescent="0.25">
      <c r="A6">
        <f t="shared" si="0"/>
        <v>15</v>
      </c>
      <c r="B6" t="str">
        <f>VLOOKUP(A6,Table1[],2)</f>
        <v>before the Blood Mist</v>
      </c>
    </row>
    <row r="7" spans="1:5" x14ac:dyDescent="0.25">
      <c r="A7">
        <f t="shared" si="0"/>
        <v>16</v>
      </c>
      <c r="B7" t="str">
        <f>VLOOKUP(A7,Table1[],2)</f>
        <v>before the Blood Mist</v>
      </c>
    </row>
    <row r="8" spans="1:5" x14ac:dyDescent="0.25">
      <c r="A8">
        <f>A2+10</f>
        <v>21</v>
      </c>
      <c r="B8" t="str">
        <f>VLOOKUP(A8,Table1[],2)</f>
        <v>before the Blood Mist</v>
      </c>
    </row>
    <row r="9" spans="1:5" x14ac:dyDescent="0.25">
      <c r="A9">
        <f t="shared" si="0"/>
        <v>22</v>
      </c>
      <c r="B9" t="str">
        <f>VLOOKUP(A9,Table1[],2)</f>
        <v>before the Blood Mist</v>
      </c>
    </row>
    <row r="10" spans="1:5" x14ac:dyDescent="0.25">
      <c r="A10">
        <f t="shared" si="0"/>
        <v>23</v>
      </c>
      <c r="B10" t="str">
        <f>VLOOKUP(A10,Table1[],2)</f>
        <v>before the Blood Mist</v>
      </c>
    </row>
    <row r="11" spans="1:5" x14ac:dyDescent="0.25">
      <c r="A11">
        <f t="shared" si="0"/>
        <v>24</v>
      </c>
      <c r="B11" t="str">
        <f>VLOOKUP(A11,Table1[],2)</f>
        <v>before the Blood Mist</v>
      </c>
    </row>
    <row r="12" spans="1:5" x14ac:dyDescent="0.25">
      <c r="A12">
        <f t="shared" si="0"/>
        <v>25</v>
      </c>
      <c r="B12" t="str">
        <f>VLOOKUP(A12,Table1[],2)</f>
        <v>before the Blood Mist</v>
      </c>
    </row>
    <row r="13" spans="1:5" x14ac:dyDescent="0.25">
      <c r="A13">
        <f t="shared" si="0"/>
        <v>26</v>
      </c>
      <c r="B13" t="str">
        <f>VLOOKUP(A13,Table1[],2)</f>
        <v>before the Blood Mist</v>
      </c>
    </row>
    <row r="14" spans="1:5" x14ac:dyDescent="0.25">
      <c r="A14">
        <f t="shared" ref="A14" si="1">A8+10</f>
        <v>31</v>
      </c>
      <c r="B14" t="str">
        <f>VLOOKUP(A14,Table1[],2)</f>
        <v>during the Alder Wars</v>
      </c>
    </row>
    <row r="15" spans="1:5" x14ac:dyDescent="0.25">
      <c r="A15">
        <f t="shared" si="0"/>
        <v>32</v>
      </c>
      <c r="B15" t="str">
        <f>VLOOKUP(A15,Table1[],2)</f>
        <v>during the Alder Wars</v>
      </c>
    </row>
    <row r="16" spans="1:5" x14ac:dyDescent="0.25">
      <c r="A16">
        <f t="shared" si="0"/>
        <v>33</v>
      </c>
      <c r="B16" t="str">
        <f>VLOOKUP(A16,Table1[],2)</f>
        <v>during the Alder Wars</v>
      </c>
    </row>
    <row r="17" spans="1:2" x14ac:dyDescent="0.25">
      <c r="A17">
        <f t="shared" si="0"/>
        <v>34</v>
      </c>
      <c r="B17" t="str">
        <f>VLOOKUP(A17,Table1[],2)</f>
        <v>during the Alder Wars</v>
      </c>
    </row>
    <row r="18" spans="1:2" x14ac:dyDescent="0.25">
      <c r="A18">
        <f t="shared" si="0"/>
        <v>35</v>
      </c>
      <c r="B18" t="str">
        <f>VLOOKUP(A18,Table1[],2)</f>
        <v>during the Alder Wars</v>
      </c>
    </row>
    <row r="19" spans="1:2" x14ac:dyDescent="0.25">
      <c r="A19">
        <f t="shared" si="0"/>
        <v>36</v>
      </c>
      <c r="B19" t="str">
        <f>VLOOKUP(A19,Table1[],2)</f>
        <v>during the Alder Wars</v>
      </c>
    </row>
    <row r="20" spans="1:2" x14ac:dyDescent="0.25">
      <c r="A20">
        <f t="shared" ref="A20" si="2">A14+10</f>
        <v>41</v>
      </c>
      <c r="B20" t="str">
        <f>VLOOKUP(A20,Table1[],2)</f>
        <v>during the Alder Wars</v>
      </c>
    </row>
    <row r="21" spans="1:2" x14ac:dyDescent="0.25">
      <c r="A21">
        <f t="shared" si="0"/>
        <v>42</v>
      </c>
      <c r="B21" t="str">
        <f>VLOOKUP(A21,Table1[],2)</f>
        <v>during the Alder Wars</v>
      </c>
    </row>
    <row r="22" spans="1:2" x14ac:dyDescent="0.25">
      <c r="A22">
        <f t="shared" si="0"/>
        <v>43</v>
      </c>
      <c r="B22" t="str">
        <f>VLOOKUP(A22,Table1[],2)</f>
        <v>during the Alder Wars</v>
      </c>
    </row>
    <row r="23" spans="1:2" x14ac:dyDescent="0.25">
      <c r="A23">
        <f t="shared" si="0"/>
        <v>44</v>
      </c>
      <c r="B23" t="str">
        <f>VLOOKUP(A23,Table1[],2)</f>
        <v>in the age of the Blood Mist</v>
      </c>
    </row>
    <row r="24" spans="1:2" x14ac:dyDescent="0.25">
      <c r="A24">
        <f t="shared" si="0"/>
        <v>45</v>
      </c>
      <c r="B24" t="str">
        <f>VLOOKUP(A24,Table1[],2)</f>
        <v>in the age of the Blood Mist</v>
      </c>
    </row>
    <row r="25" spans="1:2" x14ac:dyDescent="0.25">
      <c r="A25">
        <f t="shared" si="0"/>
        <v>46</v>
      </c>
      <c r="B25" t="str">
        <f>VLOOKUP(A25,Table1[],2)</f>
        <v>in the age of the Blood Mist</v>
      </c>
    </row>
    <row r="26" spans="1:2" x14ac:dyDescent="0.25">
      <c r="A26">
        <f t="shared" ref="A26" si="3">A20+10</f>
        <v>51</v>
      </c>
      <c r="B26" t="str">
        <f>VLOOKUP(A26,Table1[],2)</f>
        <v>in the age of the Blood Mist</v>
      </c>
    </row>
    <row r="27" spans="1:2" x14ac:dyDescent="0.25">
      <c r="A27">
        <f t="shared" si="0"/>
        <v>52</v>
      </c>
      <c r="B27" t="str">
        <f>VLOOKUP(A27,Table1[],2)</f>
        <v>in the age of the Blood Mist</v>
      </c>
    </row>
    <row r="28" spans="1:2" x14ac:dyDescent="0.25">
      <c r="A28">
        <f t="shared" si="0"/>
        <v>53</v>
      </c>
      <c r="B28" t="str">
        <f>VLOOKUP(A28,Table1[],2)</f>
        <v>in the age of the Blood Mist</v>
      </c>
    </row>
    <row r="29" spans="1:2" x14ac:dyDescent="0.25">
      <c r="A29">
        <f t="shared" si="0"/>
        <v>54</v>
      </c>
      <c r="B29" t="str">
        <f>VLOOKUP(A29,Table1[],2)</f>
        <v>in the age of the Blood Mist</v>
      </c>
    </row>
    <row r="30" spans="1:2" x14ac:dyDescent="0.25">
      <c r="A30">
        <f t="shared" si="0"/>
        <v>55</v>
      </c>
      <c r="B30" t="str">
        <f>VLOOKUP(A30,Table1[],2)</f>
        <v>in the age of the Blood Mist</v>
      </c>
    </row>
    <row r="31" spans="1:2" x14ac:dyDescent="0.25">
      <c r="A31">
        <f t="shared" si="0"/>
        <v>56</v>
      </c>
      <c r="B31" t="str">
        <f>VLOOKUP(A31,Table1[],2)</f>
        <v>in the age of the Blood Mist</v>
      </c>
    </row>
    <row r="32" spans="1:2" x14ac:dyDescent="0.25">
      <c r="A32">
        <f t="shared" ref="A32" si="4">A26+10</f>
        <v>61</v>
      </c>
      <c r="B32" t="str">
        <f>VLOOKUP(A32,Table1[],2)</f>
        <v>in the age of the Blood Mist</v>
      </c>
    </row>
    <row r="33" spans="1:2" x14ac:dyDescent="0.25">
      <c r="A33">
        <f t="shared" si="0"/>
        <v>62</v>
      </c>
      <c r="B33" t="str">
        <f>VLOOKUP(A33,Table1[],2)</f>
        <v>in the age of the Blood Mist</v>
      </c>
    </row>
    <row r="34" spans="1:2" x14ac:dyDescent="0.25">
      <c r="A34">
        <f t="shared" si="0"/>
        <v>63</v>
      </c>
      <c r="B34" t="str">
        <f>VLOOKUP(A34,Table1[],2)</f>
        <v>in the age of the Blood Mist</v>
      </c>
    </row>
    <row r="35" spans="1:2" x14ac:dyDescent="0.25">
      <c r="A35">
        <f t="shared" si="0"/>
        <v>64</v>
      </c>
      <c r="B35" t="str">
        <f>VLOOKUP(A35,Table1[],2)</f>
        <v>in the age of the Blood Mist</v>
      </c>
    </row>
    <row r="36" spans="1:2" x14ac:dyDescent="0.25">
      <c r="A36">
        <f t="shared" si="0"/>
        <v>65</v>
      </c>
      <c r="B36" t="str">
        <f>VLOOKUP(A36,Table1[],2)</f>
        <v>in the age of the Blood Mist</v>
      </c>
    </row>
    <row r="37" spans="1:2" x14ac:dyDescent="0.25">
      <c r="A37">
        <f t="shared" si="0"/>
        <v>66</v>
      </c>
      <c r="B37" t="str">
        <f>VLOOKUP(A37,Table1[],2)</f>
        <v>in the age of the Blood Mist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9F83-1607-432A-99E9-0E6A35C5C4B0}">
  <dimension ref="A1:U23"/>
  <sheetViews>
    <sheetView workbookViewId="0">
      <selection activeCell="N2" sqref="N2:N4"/>
    </sheetView>
  </sheetViews>
  <sheetFormatPr defaultRowHeight="15" x14ac:dyDescent="0.25"/>
  <cols>
    <col min="1" max="1" width="11" customWidth="1"/>
    <col min="2" max="2" width="15.42578125" bestFit="1" customWidth="1"/>
    <col min="3" max="4" width="15.42578125" customWidth="1"/>
    <col min="5" max="5" width="16.140625" bestFit="1" customWidth="1"/>
    <col min="8" max="8" width="9.7109375" customWidth="1"/>
    <col min="11" max="14" width="11" customWidth="1"/>
    <col min="16" max="16" width="11" customWidth="1"/>
    <col min="17" max="17" width="37.140625" bestFit="1" customWidth="1"/>
  </cols>
  <sheetData>
    <row r="1" spans="1:21" x14ac:dyDescent="0.25">
      <c r="A1" t="s">
        <v>0</v>
      </c>
      <c r="B1" t="s">
        <v>1</v>
      </c>
      <c r="D1" t="s">
        <v>0</v>
      </c>
      <c r="E1" t="s">
        <v>1</v>
      </c>
      <c r="G1" t="s">
        <v>95</v>
      </c>
      <c r="H1" t="s">
        <v>96</v>
      </c>
      <c r="I1" t="s">
        <v>100</v>
      </c>
      <c r="K1" t="s">
        <v>95</v>
      </c>
      <c r="L1" t="s">
        <v>96</v>
      </c>
      <c r="M1" t="s">
        <v>108</v>
      </c>
      <c r="N1" t="s">
        <v>107</v>
      </c>
      <c r="P1" t="s">
        <v>0</v>
      </c>
      <c r="Q1" t="s">
        <v>1</v>
      </c>
    </row>
    <row r="2" spans="1:21" x14ac:dyDescent="0.25">
      <c r="A2">
        <v>11</v>
      </c>
      <c r="B2" t="s">
        <v>5</v>
      </c>
      <c r="D2">
        <v>11</v>
      </c>
      <c r="E2" t="s">
        <v>6</v>
      </c>
      <c r="G2">
        <f>A2</f>
        <v>11</v>
      </c>
      <c r="H2" t="str">
        <f ca="1">VLOOKUP(I2,Gender[],2)</f>
        <v>she</v>
      </c>
      <c r="I2">
        <f ca="1">INT(RAND()*2)+1</f>
        <v>2</v>
      </c>
      <c r="K2">
        <v>1</v>
      </c>
      <c r="L2" t="s">
        <v>97</v>
      </c>
      <c r="M2" t="s">
        <v>101</v>
      </c>
      <c r="N2" t="s">
        <v>103</v>
      </c>
      <c r="P2">
        <v>1</v>
      </c>
      <c r="Q2" t="s">
        <v>48</v>
      </c>
    </row>
    <row r="3" spans="1:21" x14ac:dyDescent="0.25">
      <c r="A3">
        <v>12</v>
      </c>
      <c r="B3" t="s">
        <v>7</v>
      </c>
      <c r="D3">
        <v>12</v>
      </c>
      <c r="E3" t="s">
        <v>8</v>
      </c>
      <c r="G3">
        <f t="shared" ref="G3:G23" si="0">A3</f>
        <v>12</v>
      </c>
      <c r="H3" t="str">
        <f ca="1">VLOOKUP(I3,Gender[],2)</f>
        <v>he</v>
      </c>
      <c r="I3">
        <f t="shared" ref="I3:I17" ca="1" si="1">INT(RAND()*2)+1</f>
        <v>1</v>
      </c>
      <c r="K3">
        <v>2</v>
      </c>
      <c r="L3" t="s">
        <v>98</v>
      </c>
      <c r="M3" t="s">
        <v>101</v>
      </c>
      <c r="N3" t="s">
        <v>104</v>
      </c>
      <c r="P3">
        <v>2</v>
      </c>
      <c r="Q3" t="s">
        <v>49</v>
      </c>
    </row>
    <row r="4" spans="1:21" x14ac:dyDescent="0.25">
      <c r="A4">
        <v>13</v>
      </c>
      <c r="B4" t="s">
        <v>9</v>
      </c>
      <c r="D4">
        <v>13</v>
      </c>
      <c r="E4" t="s">
        <v>10</v>
      </c>
      <c r="G4">
        <f t="shared" si="0"/>
        <v>13</v>
      </c>
      <c r="H4" t="str">
        <f ca="1">VLOOKUP(I4,Gender[],2)</f>
        <v>he</v>
      </c>
      <c r="I4">
        <f t="shared" ca="1" si="1"/>
        <v>1</v>
      </c>
      <c r="K4">
        <v>3</v>
      </c>
      <c r="L4" t="s">
        <v>99</v>
      </c>
      <c r="M4" t="s">
        <v>102</v>
      </c>
      <c r="N4" t="s">
        <v>105</v>
      </c>
      <c r="P4">
        <v>3</v>
      </c>
      <c r="Q4" t="s">
        <v>50</v>
      </c>
    </row>
    <row r="5" spans="1:21" x14ac:dyDescent="0.25">
      <c r="A5">
        <v>14</v>
      </c>
      <c r="B5" t="s">
        <v>43</v>
      </c>
      <c r="D5">
        <v>14</v>
      </c>
      <c r="E5" t="s">
        <v>11</v>
      </c>
      <c r="G5">
        <f t="shared" si="0"/>
        <v>14</v>
      </c>
      <c r="H5" t="str">
        <f ca="1">VLOOKUP(I5,Gender[],2)</f>
        <v>he</v>
      </c>
      <c r="I5">
        <f t="shared" ca="1" si="1"/>
        <v>1</v>
      </c>
      <c r="P5">
        <v>4</v>
      </c>
      <c r="Q5" t="s">
        <v>51</v>
      </c>
    </row>
    <row r="6" spans="1:21" x14ac:dyDescent="0.25">
      <c r="A6">
        <v>15</v>
      </c>
      <c r="B6" t="s">
        <v>12</v>
      </c>
      <c r="D6">
        <v>15</v>
      </c>
      <c r="E6" t="s">
        <v>13</v>
      </c>
      <c r="G6">
        <f t="shared" si="0"/>
        <v>15</v>
      </c>
      <c r="H6" t="str">
        <f ca="1">VLOOKUP(I6,Gender[],2)</f>
        <v>she</v>
      </c>
      <c r="I6">
        <f t="shared" ca="1" si="1"/>
        <v>2</v>
      </c>
      <c r="K6" t="s">
        <v>0</v>
      </c>
      <c r="L6" t="s">
        <v>1</v>
      </c>
      <c r="P6">
        <v>5</v>
      </c>
      <c r="Q6" t="s">
        <v>52</v>
      </c>
    </row>
    <row r="7" spans="1:21" x14ac:dyDescent="0.25">
      <c r="A7">
        <v>16</v>
      </c>
      <c r="B7" t="s">
        <v>14</v>
      </c>
      <c r="D7">
        <v>16</v>
      </c>
      <c r="E7" t="s">
        <v>15</v>
      </c>
      <c r="G7">
        <f t="shared" si="0"/>
        <v>16</v>
      </c>
      <c r="H7" t="str">
        <f ca="1">VLOOKUP(I7,Gender[],2)</f>
        <v>he</v>
      </c>
      <c r="I7">
        <f t="shared" ca="1" si="1"/>
        <v>1</v>
      </c>
      <c r="K7" t="s">
        <v>106</v>
      </c>
      <c r="L7" t="s">
        <v>108</v>
      </c>
      <c r="P7">
        <v>6</v>
      </c>
      <c r="Q7" t="s">
        <v>53</v>
      </c>
    </row>
    <row r="8" spans="1:21" x14ac:dyDescent="0.25">
      <c r="A8">
        <v>21</v>
      </c>
      <c r="B8" t="s">
        <v>16</v>
      </c>
      <c r="D8">
        <v>21</v>
      </c>
      <c r="E8" t="s">
        <v>17</v>
      </c>
      <c r="G8">
        <f t="shared" si="0"/>
        <v>21</v>
      </c>
      <c r="H8" t="str">
        <f ca="1">VLOOKUP(I8,Gender[],2)</f>
        <v>she</v>
      </c>
      <c r="I8">
        <f t="shared" ca="1" si="1"/>
        <v>2</v>
      </c>
      <c r="K8" t="s">
        <v>97</v>
      </c>
      <c r="L8" t="s">
        <v>101</v>
      </c>
    </row>
    <row r="9" spans="1:21" x14ac:dyDescent="0.25">
      <c r="A9">
        <v>22</v>
      </c>
      <c r="B9" t="s">
        <v>18</v>
      </c>
      <c r="D9">
        <v>22</v>
      </c>
      <c r="E9" t="s">
        <v>19</v>
      </c>
      <c r="G9">
        <f t="shared" si="0"/>
        <v>22</v>
      </c>
      <c r="H9" t="str">
        <f ca="1">VLOOKUP(I9,Gender[],2)</f>
        <v>he</v>
      </c>
      <c r="I9">
        <f t="shared" ca="1" si="1"/>
        <v>1</v>
      </c>
      <c r="K9" t="s">
        <v>98</v>
      </c>
      <c r="L9" t="s">
        <v>101</v>
      </c>
      <c r="S9" s="1"/>
      <c r="U9" s="1"/>
    </row>
    <row r="10" spans="1:21" x14ac:dyDescent="0.25">
      <c r="A10">
        <v>23</v>
      </c>
      <c r="B10" t="s">
        <v>20</v>
      </c>
      <c r="D10">
        <v>23</v>
      </c>
      <c r="E10" t="s">
        <v>44</v>
      </c>
      <c r="G10">
        <f t="shared" si="0"/>
        <v>23</v>
      </c>
      <c r="H10" t="str">
        <f>VLOOKUP(I10,Gender[],2)</f>
        <v>she</v>
      </c>
      <c r="I10">
        <v>2</v>
      </c>
      <c r="K10" t="str">
        <f>L4</f>
        <v>they</v>
      </c>
      <c r="L10" t="s">
        <v>102</v>
      </c>
      <c r="S10" s="1"/>
      <c r="U10" s="1"/>
    </row>
    <row r="11" spans="1:21" x14ac:dyDescent="0.25">
      <c r="A11">
        <v>25</v>
      </c>
      <c r="B11" t="s">
        <v>21</v>
      </c>
      <c r="D11">
        <v>25</v>
      </c>
      <c r="E11" t="s">
        <v>45</v>
      </c>
      <c r="G11">
        <f t="shared" si="0"/>
        <v>25</v>
      </c>
      <c r="H11" t="str">
        <f>VLOOKUP(I11,Gender[],2)</f>
        <v>he</v>
      </c>
      <c r="I11">
        <v>1</v>
      </c>
    </row>
    <row r="12" spans="1:21" x14ac:dyDescent="0.25">
      <c r="A12">
        <v>31</v>
      </c>
      <c r="B12" t="s">
        <v>22</v>
      </c>
      <c r="D12">
        <v>31</v>
      </c>
      <c r="E12" t="s">
        <v>23</v>
      </c>
      <c r="G12">
        <f t="shared" si="0"/>
        <v>31</v>
      </c>
      <c r="H12" t="str">
        <f ca="1">VLOOKUP(I12,Gender[],2)</f>
        <v>he</v>
      </c>
      <c r="I12">
        <f t="shared" ca="1" si="1"/>
        <v>1</v>
      </c>
      <c r="K12" t="s">
        <v>0</v>
      </c>
      <c r="L12" t="s">
        <v>1</v>
      </c>
    </row>
    <row r="13" spans="1:21" x14ac:dyDescent="0.25">
      <c r="A13">
        <v>33</v>
      </c>
      <c r="B13" t="s">
        <v>24</v>
      </c>
      <c r="D13">
        <v>33</v>
      </c>
      <c r="E13" t="s">
        <v>46</v>
      </c>
      <c r="G13">
        <f t="shared" si="0"/>
        <v>33</v>
      </c>
      <c r="H13" t="str">
        <f ca="1">VLOOKUP(I13,Gender[],2)</f>
        <v>she</v>
      </c>
      <c r="I13">
        <f t="shared" ca="1" si="1"/>
        <v>2</v>
      </c>
      <c r="K13" t="str">
        <f>K7</f>
        <v>Pronoun</v>
      </c>
      <c r="L13" t="s">
        <v>107</v>
      </c>
    </row>
    <row r="14" spans="1:21" x14ac:dyDescent="0.25">
      <c r="A14">
        <v>35</v>
      </c>
      <c r="B14" t="s">
        <v>25</v>
      </c>
      <c r="D14">
        <v>35</v>
      </c>
      <c r="E14" t="s">
        <v>26</v>
      </c>
      <c r="G14">
        <f t="shared" si="0"/>
        <v>35</v>
      </c>
      <c r="H14" t="str">
        <f ca="1">VLOOKUP(I14,Gender[],2)</f>
        <v>he</v>
      </c>
      <c r="I14">
        <f t="shared" ca="1" si="1"/>
        <v>1</v>
      </c>
      <c r="K14" t="s">
        <v>97</v>
      </c>
      <c r="L14" t="s">
        <v>103</v>
      </c>
    </row>
    <row r="15" spans="1:21" x14ac:dyDescent="0.25">
      <c r="A15">
        <v>41</v>
      </c>
      <c r="B15" t="s">
        <v>27</v>
      </c>
      <c r="D15">
        <v>41</v>
      </c>
      <c r="E15" t="s">
        <v>28</v>
      </c>
      <c r="G15">
        <f t="shared" si="0"/>
        <v>41</v>
      </c>
      <c r="H15" t="str">
        <f ca="1">VLOOKUP(I15,Gender[],2)</f>
        <v>she</v>
      </c>
      <c r="I15">
        <f t="shared" ca="1" si="1"/>
        <v>2</v>
      </c>
      <c r="K15" t="s">
        <v>98</v>
      </c>
      <c r="L15" t="s">
        <v>104</v>
      </c>
    </row>
    <row r="16" spans="1:21" x14ac:dyDescent="0.25">
      <c r="A16">
        <v>43</v>
      </c>
      <c r="B16" t="s">
        <v>29</v>
      </c>
      <c r="D16">
        <v>43</v>
      </c>
      <c r="E16" t="s">
        <v>47</v>
      </c>
      <c r="G16">
        <f t="shared" si="0"/>
        <v>43</v>
      </c>
      <c r="H16" t="str">
        <f ca="1">VLOOKUP(I16,Gender[],2)</f>
        <v>he</v>
      </c>
      <c r="I16">
        <f t="shared" ca="1" si="1"/>
        <v>1</v>
      </c>
      <c r="K16" t="s">
        <v>99</v>
      </c>
      <c r="L16" t="s">
        <v>105</v>
      </c>
    </row>
    <row r="17" spans="1:9" x14ac:dyDescent="0.25">
      <c r="A17">
        <v>45</v>
      </c>
      <c r="B17" t="s">
        <v>30</v>
      </c>
      <c r="D17">
        <v>45</v>
      </c>
      <c r="E17" t="s">
        <v>31</v>
      </c>
      <c r="G17">
        <f t="shared" si="0"/>
        <v>45</v>
      </c>
      <c r="H17" t="str">
        <f ca="1">VLOOKUP(I17,Gender[],2)</f>
        <v>he</v>
      </c>
      <c r="I17">
        <f t="shared" ca="1" si="1"/>
        <v>1</v>
      </c>
    </row>
    <row r="18" spans="1:9" x14ac:dyDescent="0.25">
      <c r="A18">
        <v>51</v>
      </c>
      <c r="B18" t="s">
        <v>32</v>
      </c>
      <c r="D18">
        <v>51</v>
      </c>
      <c r="E18" t="s">
        <v>33</v>
      </c>
      <c r="G18">
        <f t="shared" si="0"/>
        <v>51</v>
      </c>
      <c r="H18" t="str">
        <f>VLOOKUP(I18,Gender[],2)</f>
        <v>he</v>
      </c>
      <c r="I18">
        <v>1</v>
      </c>
    </row>
    <row r="19" spans="1:9" x14ac:dyDescent="0.25">
      <c r="A19">
        <v>53</v>
      </c>
      <c r="B19" t="s">
        <v>34</v>
      </c>
      <c r="D19">
        <v>53</v>
      </c>
      <c r="E19" t="s">
        <v>35</v>
      </c>
      <c r="G19">
        <f t="shared" si="0"/>
        <v>53</v>
      </c>
      <c r="H19" t="str">
        <f>VLOOKUP(I19,Gender[],2)</f>
        <v>he</v>
      </c>
      <c r="I19">
        <v>1</v>
      </c>
    </row>
    <row r="20" spans="1:9" x14ac:dyDescent="0.25">
      <c r="A20">
        <v>55</v>
      </c>
      <c r="B20" t="s">
        <v>36</v>
      </c>
      <c r="D20">
        <v>55</v>
      </c>
      <c r="E20" t="s">
        <v>37</v>
      </c>
      <c r="G20">
        <f t="shared" si="0"/>
        <v>55</v>
      </c>
      <c r="H20" t="str">
        <f>VLOOKUP(I20,Gender[],2)</f>
        <v>she</v>
      </c>
      <c r="I20">
        <v>2</v>
      </c>
    </row>
    <row r="21" spans="1:9" x14ac:dyDescent="0.25">
      <c r="A21">
        <v>61</v>
      </c>
      <c r="B21" t="s">
        <v>38</v>
      </c>
      <c r="D21">
        <v>61</v>
      </c>
      <c r="E21" t="s">
        <v>39</v>
      </c>
      <c r="G21">
        <f t="shared" si="0"/>
        <v>61</v>
      </c>
      <c r="H21" t="str">
        <f>VLOOKUP(I21,Gender[],2)</f>
        <v>she</v>
      </c>
      <c r="I21">
        <v>2</v>
      </c>
    </row>
    <row r="22" spans="1:9" x14ac:dyDescent="0.25">
      <c r="A22">
        <v>63</v>
      </c>
      <c r="B22" t="s">
        <v>40</v>
      </c>
      <c r="D22">
        <v>63</v>
      </c>
      <c r="E22" t="s">
        <v>41</v>
      </c>
      <c r="G22">
        <f t="shared" si="0"/>
        <v>63</v>
      </c>
      <c r="H22" t="str">
        <f>VLOOKUP(I22,Gender[],2)</f>
        <v>he</v>
      </c>
      <c r="I22">
        <v>1</v>
      </c>
    </row>
    <row r="23" spans="1:9" x14ac:dyDescent="0.25">
      <c r="A23">
        <v>65</v>
      </c>
      <c r="B23" t="s">
        <v>42</v>
      </c>
      <c r="D23">
        <v>65</v>
      </c>
      <c r="E23" t="str">
        <f ca="1">VLOOKUP(INT(RAND()*6)+1,Unit,2)</f>
        <v>Cabal</v>
      </c>
      <c r="G23">
        <f t="shared" si="0"/>
        <v>65</v>
      </c>
      <c r="H23" t="str">
        <f>VLOOKUP(I23,Gender[],2)</f>
        <v>they</v>
      </c>
      <c r="I23">
        <v>3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6CA3-BCA5-4F2B-9199-CA2DD9D36898}">
  <dimension ref="A1:B11"/>
  <sheetViews>
    <sheetView workbookViewId="0">
      <selection activeCell="B12" sqref="B12"/>
    </sheetView>
  </sheetViews>
  <sheetFormatPr defaultRowHeight="15" x14ac:dyDescent="0.25"/>
  <cols>
    <col min="1" max="1" width="11" customWidth="1"/>
    <col min="2" max="2" width="16.140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11</v>
      </c>
      <c r="B2" t="s">
        <v>54</v>
      </c>
    </row>
    <row r="3" spans="1:2" x14ac:dyDescent="0.25">
      <c r="A3">
        <v>15</v>
      </c>
      <c r="B3" t="s">
        <v>55</v>
      </c>
    </row>
    <row r="4" spans="1:2" x14ac:dyDescent="0.25">
      <c r="A4">
        <v>23</v>
      </c>
      <c r="B4" t="s">
        <v>56</v>
      </c>
    </row>
    <row r="5" spans="1:2" x14ac:dyDescent="0.25">
      <c r="A5">
        <v>31</v>
      </c>
      <c r="B5" t="s">
        <v>57</v>
      </c>
    </row>
    <row r="6" spans="1:2" x14ac:dyDescent="0.25">
      <c r="A6">
        <v>35</v>
      </c>
      <c r="B6" t="s">
        <v>58</v>
      </c>
    </row>
    <row r="7" spans="1:2" x14ac:dyDescent="0.25">
      <c r="A7">
        <v>43</v>
      </c>
      <c r="B7" t="s">
        <v>59</v>
      </c>
    </row>
    <row r="8" spans="1:2" x14ac:dyDescent="0.25">
      <c r="A8">
        <v>51</v>
      </c>
      <c r="B8" t="s">
        <v>60</v>
      </c>
    </row>
    <row r="9" spans="1:2" x14ac:dyDescent="0.25">
      <c r="A9">
        <v>55</v>
      </c>
      <c r="B9" t="s">
        <v>61</v>
      </c>
    </row>
    <row r="10" spans="1:2" x14ac:dyDescent="0.25">
      <c r="A10">
        <v>63</v>
      </c>
      <c r="B10" t="s">
        <v>62</v>
      </c>
    </row>
    <row r="11" spans="1:2" x14ac:dyDescent="0.25">
      <c r="A11">
        <v>66</v>
      </c>
      <c r="B11" t="s">
        <v>200</v>
      </c>
    </row>
  </sheetData>
  <dataConsolidate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DAEE-DBDF-4C75-A602-D2792C1C85F7}">
  <dimension ref="A1:B14"/>
  <sheetViews>
    <sheetView workbookViewId="0">
      <selection activeCell="B15" sqref="B15"/>
    </sheetView>
  </sheetViews>
  <sheetFormatPr defaultRowHeight="15" x14ac:dyDescent="0.25"/>
  <cols>
    <col min="1" max="1" width="11" customWidth="1"/>
    <col min="2" max="2" width="11.57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11</v>
      </c>
      <c r="B2" t="s">
        <v>64</v>
      </c>
    </row>
    <row r="3" spans="1:2" x14ac:dyDescent="0.25">
      <c r="A3">
        <v>15</v>
      </c>
      <c r="B3" t="s">
        <v>65</v>
      </c>
    </row>
    <row r="4" spans="1:2" x14ac:dyDescent="0.25">
      <c r="A4">
        <v>21</v>
      </c>
      <c r="B4" t="s">
        <v>72</v>
      </c>
    </row>
    <row r="5" spans="1:2" x14ac:dyDescent="0.25">
      <c r="A5">
        <v>25</v>
      </c>
      <c r="B5" t="s">
        <v>73</v>
      </c>
    </row>
    <row r="6" spans="1:2" x14ac:dyDescent="0.25">
      <c r="A6">
        <v>34</v>
      </c>
      <c r="B6" t="s">
        <v>74</v>
      </c>
    </row>
    <row r="7" spans="1:2" x14ac:dyDescent="0.25">
      <c r="A7">
        <v>42</v>
      </c>
      <c r="B7" t="s">
        <v>66</v>
      </c>
    </row>
    <row r="8" spans="1:2" x14ac:dyDescent="0.25">
      <c r="A8">
        <v>46</v>
      </c>
      <c r="B8" t="s">
        <v>67</v>
      </c>
    </row>
    <row r="9" spans="1:2" x14ac:dyDescent="0.25">
      <c r="A9">
        <v>53</v>
      </c>
      <c r="B9" t="s">
        <v>68</v>
      </c>
    </row>
    <row r="10" spans="1:2" x14ac:dyDescent="0.25">
      <c r="A10">
        <v>56</v>
      </c>
      <c r="B10" t="s">
        <v>69</v>
      </c>
    </row>
    <row r="11" spans="1:2" x14ac:dyDescent="0.25">
      <c r="A11">
        <v>62</v>
      </c>
      <c r="B11" t="s">
        <v>70</v>
      </c>
    </row>
    <row r="12" spans="1:2" x14ac:dyDescent="0.25">
      <c r="A12">
        <v>64</v>
      </c>
      <c r="B12" t="s">
        <v>71</v>
      </c>
    </row>
    <row r="13" spans="1:2" x14ac:dyDescent="0.25">
      <c r="A13">
        <v>65</v>
      </c>
      <c r="B13" t="s">
        <v>201</v>
      </c>
    </row>
    <row r="14" spans="1:2" x14ac:dyDescent="0.25">
      <c r="A14">
        <v>66</v>
      </c>
      <c r="B14" t="s">
        <v>202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E3EC-BD9C-4F57-871A-3FF332F0B2D6}">
  <dimension ref="A1:F13"/>
  <sheetViews>
    <sheetView workbookViewId="0">
      <selection activeCell="B14" sqref="B14"/>
    </sheetView>
  </sheetViews>
  <sheetFormatPr defaultRowHeight="15" x14ac:dyDescent="0.25"/>
  <cols>
    <col min="1" max="1" width="11" customWidth="1"/>
    <col min="2" max="2" width="14" bestFit="1" customWidth="1"/>
  </cols>
  <sheetData>
    <row r="1" spans="1:6" x14ac:dyDescent="0.25">
      <c r="A1" t="s">
        <v>0</v>
      </c>
      <c r="B1" t="s">
        <v>1</v>
      </c>
    </row>
    <row r="2" spans="1:6" x14ac:dyDescent="0.25">
      <c r="A2">
        <v>11</v>
      </c>
      <c r="B2" t="s">
        <v>76</v>
      </c>
      <c r="F2" t="str">
        <f t="shared" ref="F2:F11" si="0">LOWER(B2)&amp;" "&amp;C2&amp;" "&amp;D2</f>
        <v xml:space="preserve">a ruin   </v>
      </c>
    </row>
    <row r="3" spans="1:6" x14ac:dyDescent="0.25">
      <c r="A3">
        <v>21</v>
      </c>
      <c r="B3" t="s">
        <v>77</v>
      </c>
      <c r="F3" t="str">
        <f t="shared" si="0"/>
        <v xml:space="preserve">a farm   </v>
      </c>
    </row>
    <row r="4" spans="1:6" x14ac:dyDescent="0.25">
      <c r="A4">
        <v>23</v>
      </c>
      <c r="B4" t="s">
        <v>78</v>
      </c>
      <c r="F4" t="str">
        <f t="shared" si="0"/>
        <v xml:space="preserve">a grave   </v>
      </c>
    </row>
    <row r="5" spans="1:6" x14ac:dyDescent="0.25">
      <c r="A5">
        <v>31</v>
      </c>
      <c r="B5" t="s">
        <v>79</v>
      </c>
      <c r="F5" t="str">
        <f t="shared" si="0"/>
        <v xml:space="preserve">a tower   </v>
      </c>
    </row>
    <row r="6" spans="1:6" x14ac:dyDescent="0.25">
      <c r="A6">
        <v>35</v>
      </c>
      <c r="B6" t="s">
        <v>80</v>
      </c>
      <c r="F6" t="str">
        <f t="shared" si="0"/>
        <v xml:space="preserve">a castle   </v>
      </c>
    </row>
    <row r="7" spans="1:6" x14ac:dyDescent="0.25">
      <c r="A7">
        <v>41</v>
      </c>
      <c r="B7" t="s">
        <v>81</v>
      </c>
      <c r="F7" t="str">
        <f t="shared" si="0"/>
        <v xml:space="preserve">a village   </v>
      </c>
    </row>
    <row r="8" spans="1:6" x14ac:dyDescent="0.25">
      <c r="A8">
        <v>44</v>
      </c>
      <c r="B8" t="s">
        <v>82</v>
      </c>
      <c r="F8" t="str">
        <f t="shared" si="0"/>
        <v xml:space="preserve">a cave   </v>
      </c>
    </row>
    <row r="9" spans="1:6" x14ac:dyDescent="0.25">
      <c r="A9">
        <v>54</v>
      </c>
      <c r="B9" t="s">
        <v>83</v>
      </c>
      <c r="F9" t="str">
        <f t="shared" si="0"/>
        <v xml:space="preserve">a hill   </v>
      </c>
    </row>
    <row r="10" spans="1:6" x14ac:dyDescent="0.25">
      <c r="A10">
        <v>61</v>
      </c>
      <c r="B10" t="s">
        <v>84</v>
      </c>
      <c r="F10" t="str">
        <f t="shared" si="0"/>
        <v xml:space="preserve">a tree   </v>
      </c>
    </row>
    <row r="11" spans="1:6" x14ac:dyDescent="0.25">
      <c r="A11">
        <v>64</v>
      </c>
      <c r="B11" t="s">
        <v>85</v>
      </c>
      <c r="F11" t="str">
        <f t="shared" si="0"/>
        <v xml:space="preserve">a water source  </v>
      </c>
    </row>
    <row r="12" spans="1:6" x14ac:dyDescent="0.25">
      <c r="A12">
        <v>65</v>
      </c>
      <c r="B12" t="s">
        <v>203</v>
      </c>
    </row>
    <row r="13" spans="1:6" x14ac:dyDescent="0.25">
      <c r="A13">
        <v>66</v>
      </c>
      <c r="B13" t="s">
        <v>204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1F7C-868C-4DB1-99CF-9E213CAE8D2D}">
  <dimension ref="A1:B7"/>
  <sheetViews>
    <sheetView workbookViewId="0">
      <selection activeCell="E1" sqref="E1"/>
    </sheetView>
  </sheetViews>
  <sheetFormatPr defaultRowHeight="15" x14ac:dyDescent="0.25"/>
  <cols>
    <col min="1" max="2" width="1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 t="s">
        <v>87</v>
      </c>
    </row>
    <row r="3" spans="1:2" x14ac:dyDescent="0.25">
      <c r="A3">
        <v>2</v>
      </c>
      <c r="B3" t="s">
        <v>88</v>
      </c>
    </row>
    <row r="4" spans="1:2" x14ac:dyDescent="0.25">
      <c r="A4">
        <v>3</v>
      </c>
      <c r="B4" t="s">
        <v>89</v>
      </c>
    </row>
    <row r="5" spans="1:2" x14ac:dyDescent="0.25">
      <c r="A5">
        <v>4</v>
      </c>
      <c r="B5" t="s">
        <v>90</v>
      </c>
    </row>
    <row r="6" spans="1:2" x14ac:dyDescent="0.25">
      <c r="A6">
        <v>5</v>
      </c>
      <c r="B6" t="s">
        <v>91</v>
      </c>
    </row>
    <row r="7" spans="1:2" x14ac:dyDescent="0.25">
      <c r="A7">
        <v>6</v>
      </c>
      <c r="B7" t="s">
        <v>92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0279-4381-4316-A2FB-C56BFFD11CE3}">
  <dimension ref="A1:B10"/>
  <sheetViews>
    <sheetView workbookViewId="0">
      <selection activeCell="B11" sqref="B11"/>
    </sheetView>
  </sheetViews>
  <sheetFormatPr defaultRowHeight="15" x14ac:dyDescent="0.25"/>
  <cols>
    <col min="1" max="1" width="11" customWidth="1"/>
    <col min="2" max="2" width="15.140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11</v>
      </c>
      <c r="B2" t="s">
        <v>205</v>
      </c>
    </row>
    <row r="3" spans="1:2" x14ac:dyDescent="0.25">
      <c r="A3">
        <v>15</v>
      </c>
      <c r="B3" t="s">
        <v>206</v>
      </c>
    </row>
    <row r="4" spans="1:2" x14ac:dyDescent="0.25">
      <c r="A4">
        <v>22</v>
      </c>
      <c r="B4" t="s">
        <v>207</v>
      </c>
    </row>
    <row r="5" spans="1:2" x14ac:dyDescent="0.25">
      <c r="A5">
        <v>25</v>
      </c>
      <c r="B5" t="s">
        <v>208</v>
      </c>
    </row>
    <row r="6" spans="1:2" x14ac:dyDescent="0.25">
      <c r="A6">
        <v>35</v>
      </c>
      <c r="B6" t="s">
        <v>209</v>
      </c>
    </row>
    <row r="7" spans="1:2" x14ac:dyDescent="0.25">
      <c r="A7">
        <v>45</v>
      </c>
      <c r="B7" t="s">
        <v>210</v>
      </c>
    </row>
    <row r="8" spans="1:2" x14ac:dyDescent="0.25">
      <c r="A8">
        <v>54</v>
      </c>
      <c r="B8" t="s">
        <v>211</v>
      </c>
    </row>
    <row r="9" spans="1:2" x14ac:dyDescent="0.25">
      <c r="A9">
        <v>64</v>
      </c>
      <c r="B9" t="s">
        <v>212</v>
      </c>
    </row>
    <row r="10" spans="1:2" x14ac:dyDescent="0.25">
      <c r="A10">
        <v>65</v>
      </c>
      <c r="B10" t="s">
        <v>213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Legend Generator</vt:lpstr>
      <vt:lpstr>Legend</vt:lpstr>
      <vt:lpstr>A LONG TIME AGO</vt:lpstr>
      <vt:lpstr>There was a</vt:lpstr>
      <vt:lpstr>who sought a</vt:lpstr>
      <vt:lpstr>because of</vt:lpstr>
      <vt:lpstr>and traveled to</vt:lpstr>
      <vt:lpstr>located</vt:lpstr>
      <vt:lpstr>in</vt:lpstr>
      <vt:lpstr>direction</vt:lpstr>
      <vt:lpstr>outcome</vt:lpstr>
      <vt:lpstr>treasure</vt:lpstr>
      <vt:lpstr>danger</vt:lpstr>
      <vt:lpstr>Located</vt:lpstr>
      <vt:lpstr>MonsterRoll</vt:lpstr>
      <vt:lpstr>number_of_demons</vt:lpstr>
      <vt:lpstr>Pronoun</vt:lpstr>
      <vt:lpstr>ToBe</vt:lpstr>
      <vt:lpstr>Unit</vt:lpstr>
      <vt:lpstr>Was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Hinnum</dc:creator>
  <cp:lastModifiedBy>Benjamin Hinnum</cp:lastModifiedBy>
  <cp:lastPrinted>2019-02-04T19:30:14Z</cp:lastPrinted>
  <dcterms:created xsi:type="dcterms:W3CDTF">2019-02-03T20:06:54Z</dcterms:created>
  <dcterms:modified xsi:type="dcterms:W3CDTF">2019-02-04T20:23:52Z</dcterms:modified>
</cp:coreProperties>
</file>